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9EBFBAA-DA80-402C-B94D-C2295F68CC06}"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MICS00" sheetId="139" r:id="rId5"/>
    <sheet name="MICS06" sheetId="140" r:id="rId6"/>
    <sheet name="MICS10" sheetId="141" r:id="rId7"/>
    <sheet name="MICS14" sheetId="142" r:id="rId8"/>
    <sheet name="MICS19" sheetId="144" r:id="rId9"/>
    <sheet name="data_summary" sheetId="145"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<sst xmlns="http://schemas.openxmlformats.org/spreadsheetml/2006/main" count="30960" uniqueCount="740">
  <si>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</si>
  <si>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</si>
  <si>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</si>
  <si>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</si>
  <si>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</si>
  <si>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</si>
  <si>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</si>
  <si>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</si>
  <si>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</si>
  <si>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</si>
  <si>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</si>
  <si>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</si>
  <si>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</si>
  <si>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</si>
  <si>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</si>
  <si>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</si>
  <si>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</si>
  <si>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</si>
  <si>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</si>
  <si>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</si>
  <si>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</si>
  <si>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</si>
  <si>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</si>
  <si>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</si>
  <si>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</si>
  <si>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</si>
  <si>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</si>
  <si>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</si>
  <si>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</si>
  <si>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</si>
  <si>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</si>
  <si>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</si>
  <si>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</si>
  <si>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</si>
  <si>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</si>
  <si>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</si>
  <si>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</si>
  <si>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</si>
  <si>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</si>
  <si>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</si>
  <si>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</si>
  <si>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</si>
  <si>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</si>
  <si>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</si>
  <si>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</si>
  <si>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</si>
  <si>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</si>
  <si>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</si>
  <si>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</si>
  <si>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</si>
  <si>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</si>
  <si>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</si>
  <si>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</si>
  <si>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</si>
  <si>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</si>
  <si>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</si>
  <si>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</si>
  <si>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</si>
  <si>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</si>
  <si>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</si>
  <si>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</si>
  <si>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</si>
  <si>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</si>
  <si>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</si>
  <si>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</si>
  <si>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</si>
  <si>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</si>
  <si>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</si>
  <si>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</si>
  <si>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</si>
  <si>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</si>
  <si>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</si>
  <si>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</si>
  <si>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</si>
  <si>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</si>
  <si>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</si>
  <si>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</si>
  <si>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</si>
  <si>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</si>
  <si>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</si>
  <si>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</si>
  <si>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</si>
  <si>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</si>
  <si>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</si>
  <si>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</si>
  <si>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</si>
  <si>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</si>
  <si>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</si>
  <si>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</si>
  <si>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</si>
  <si>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</si>
  <si>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</si>
  <si>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</si>
  <si>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</si>
  <si>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</si>
  <si>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</si>
  <si>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</si>
  <si>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</si>
  <si>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</si>
  <si>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</si>
  <si>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</si>
  <si>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</si>
  <si>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</si>
  <si>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</si>
  <si>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</si>
  <si>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</si>
  <si>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</si>
  <si>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</si>
  <si>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</si>
  <si>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</si>
  <si>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</si>
  <si>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</si>
  <si>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</si>
  <si>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</si>
  <si>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</si>
  <si>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</si>
  <si>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</si>
  <si>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</si>
  <si>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</si>
  <si>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</si>
  <si>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</si>
  <si>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</si>
  <si>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</si>
  <si>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</si>
  <si>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</si>
  <si>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</si>
  <si>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</si>
  <si>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</si>
  <si>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</si>
  <si>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</si>
  <si>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</si>
  <si>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</si>
  <si>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</si>
  <si>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</si>
  <si>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</si>
  <si>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</si>
  <si>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</si>
  <si>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</si>
  <si>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</si>
  <si>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</si>
  <si>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</si>
  <si>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</si>
  <si>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</si>
  <si>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</si>
  <si>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</si>
  <si>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</si>
  <si>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</si>
  <si>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</si>
  <si>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</si>
  <si>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</si>
  <si>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</si>
  <si>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</si>
  <si>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</si>
  <si>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</si>
  <si>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</si>
  <si>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</si>
  <si>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</si>
  <si>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</si>
  <si>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Bafatá</t>
  </si>
  <si>
    <t>Biombo</t>
  </si>
  <si>
    <t>Bolama/Bijagós</t>
  </si>
  <si>
    <t>Cacheu</t>
  </si>
  <si>
    <t>Gabú</t>
  </si>
  <si>
    <t>Oio</t>
  </si>
  <si>
    <t>Quinará</t>
  </si>
  <si>
    <t>SAB</t>
  </si>
  <si>
    <t>Tombali</t>
  </si>
  <si>
    <t>Improved Water source on premises</t>
  </si>
  <si>
    <t>Fonte principal de abastecimento de água</t>
  </si>
  <si>
    <t>Água canalizada dentro da casa</t>
  </si>
  <si>
    <t>Água canalizada fora da casa</t>
  </si>
  <si>
    <t>Água canalizada no quintal</t>
  </si>
  <si>
    <t>Fontenário</t>
  </si>
  <si>
    <t>Furo</t>
  </si>
  <si>
    <t>Poço ou fonte de água protegida</t>
  </si>
  <si>
    <t>Poço ou fonte não protegido</t>
  </si>
  <si>
    <t>Água da chuva</t>
  </si>
  <si>
    <t>Lagoa, rio, ribeiro</t>
  </si>
  <si>
    <t>Camião cisterna</t>
  </si>
  <si>
    <t>Outras</t>
  </si>
  <si>
    <t>Não resposta</t>
  </si>
  <si>
    <t>JMP QUIBB02</t>
  </si>
  <si>
    <t>MICS06 Shared among sanitation</t>
  </si>
  <si>
    <t>Shared among Improved Sanitation</t>
  </si>
  <si>
    <t>Onde a família faz necessidades</t>
  </si>
  <si>
    <t>Sistema de esgoto ou fossa séptica</t>
  </si>
  <si>
    <t>Latrina com descarga de água</t>
  </si>
  <si>
    <t>Latrina melhorada</t>
  </si>
  <si>
    <t>Latrina tradicional ou cerco</t>
  </si>
  <si>
    <t>No mato ou ar livre</t>
  </si>
  <si>
    <t>Valas a céu aberto</t>
  </si>
  <si>
    <t>Rios, ribeiros e linha de água</t>
  </si>
  <si>
    <t>Outro</t>
  </si>
  <si>
    <t>Total</t>
  </si>
  <si>
    <t>Guinea-Bissau</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</si>
  <si>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</si>
  <si>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</si>
  <si>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</si>
  <si>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</si>
  <si>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</si>
  <si>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</si>
  <si>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</si>
  <si>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</si>
  <si>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</si>
  <si>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</si>
  <si>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</si>
  <si>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</si>
  <si>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</si>
  <si>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</si>
  <si>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</si>
  <si>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</si>
  <si>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Household member owns: asset2d</t>
  </si>
  <si>
    <t>Household member owns: asset2c</t>
  </si>
  <si>
    <t>Household member owns: asset2f</t>
  </si>
  <si>
    <t>Household member owns: asset2e</t>
  </si>
  <si>
    <t>Household member owns: asset2p</t>
  </si>
  <si>
    <t>Household member owns: asset2n</t>
  </si>
  <si>
    <t>floor3</t>
  </si>
  <si>
    <t>Household member owns: asset2g</t>
  </si>
  <si>
    <t>floor2</t>
  </si>
  <si>
    <t>Household member owns: asset2k</t>
  </si>
  <si>
    <t>Household member owns: asset2h</t>
  </si>
  <si>
    <t>roof1</t>
  </si>
  <si>
    <t>Household member owns: asset2m</t>
  </si>
  <si>
    <t>Household member owns: asset2l</t>
  </si>
  <si>
    <t>roof2</t>
  </si>
  <si>
    <t>Household member owns: asset2o</t>
  </si>
  <si>
    <t>Household member owns: asset2a</t>
  </si>
  <si>
    <t>Household member owns: asset2i</t>
  </si>
  <si>
    <t>Household member owns: asset2j</t>
  </si>
  <si>
    <t>Household member owns: asset2b</t>
  </si>
  <si>
    <t>wall4</t>
  </si>
  <si>
    <t>Persons per sleeping rooms</t>
  </si>
  <si>
    <t>wall5</t>
  </si>
  <si>
    <t>wall3</t>
  </si>
  <si>
    <t>roof3</t>
  </si>
  <si>
    <t>roof4</t>
  </si>
  <si>
    <t>floor1</t>
  </si>
  <si>
    <t>wall2</t>
  </si>
  <si>
    <t>wall6</t>
  </si>
  <si>
    <t>wall1</t>
  </si>
  <si>
    <t>Communalities</t>
  </si>
  <si>
    <t>Extraction</t>
  </si>
  <si>
    <t>Total Variance Explained</t>
  </si>
  <si>
    <t>Extraction Sums of Squared Loadings</t>
  </si>
  <si>
    <t>% of Variance</t>
  </si>
  <si>
    <t>Cumulative %</t>
  </si>
  <si>
    <t>Component Score Coefficient Matrix</t>
  </si>
  <si>
    <t>Component Score Covariance Matrix</t>
  </si>
  <si>
    <t>Bafata</t>
  </si>
  <si>
    <t>Bolama</t>
  </si>
  <si>
    <t>Gabu</t>
  </si>
  <si>
    <t>Quinara</t>
  </si>
  <si>
    <t>Principale source d'eau que boivent les membre du menage</t>
  </si>
  <si>
    <t>Eau de robinet dns le logement</t>
  </si>
  <si>
    <t>Dans la cour/parcelle</t>
  </si>
  <si>
    <t>Robinet public/borne fontaine</t>
  </si>
  <si>
    <t>Puits a pompe/forage</t>
  </si>
  <si>
    <t>Puits protege</t>
  </si>
  <si>
    <t>Puits non protege</t>
  </si>
  <si>
    <t>Source protegee</t>
  </si>
  <si>
    <t>Ource non protegee</t>
  </si>
  <si>
    <t>Eau de surface</t>
  </si>
  <si>
    <t>Eau en bouteille</t>
  </si>
  <si>
    <t>Autre</t>
  </si>
  <si>
    <t>Manquant</t>
  </si>
  <si>
    <t>Shared among sanitation</t>
  </si>
  <si>
    <t>Type de toilettes</t>
  </si>
  <si>
    <t>Chasse branchee a l'egout</t>
  </si>
  <si>
    <t>Chasse branchee a fosse septique</t>
  </si>
  <si>
    <t>Chasse branchee a latrines</t>
  </si>
  <si>
    <t>Chasse branchee a autre chose</t>
  </si>
  <si>
    <t>Latrines ameliorees auto aerees (LAA)</t>
  </si>
  <si>
    <t>Toilettes a compostage</t>
  </si>
  <si>
    <t>Toilette suspendues/latrines suspendues</t>
  </si>
  <si>
    <t>Pas de toilettes ou brousse ou champ</t>
  </si>
  <si>
    <t>Autres</t>
  </si>
  <si>
    <t>2006</t>
  </si>
  <si>
    <t>wall11</t>
  </si>
  <si>
    <t>fuel9</t>
  </si>
  <si>
    <t>floor10</t>
  </si>
  <si>
    <t>chimney</t>
  </si>
  <si>
    <t>fuel7</t>
  </si>
  <si>
    <t>roof9</t>
  </si>
  <si>
    <t>Household member owns: asset2q</t>
  </si>
  <si>
    <t>floor9</t>
  </si>
  <si>
    <t>chicken10</t>
  </si>
  <si>
    <t>Household cooks in owm house</t>
  </si>
  <si>
    <t>Household has chimney</t>
  </si>
  <si>
    <t>wall14</t>
  </si>
  <si>
    <t>Household cooks at open sky</t>
  </si>
  <si>
    <t>Household cooks outside house</t>
  </si>
  <si>
    <t>Big land</t>
  </si>
  <si>
    <t>roof11</t>
  </si>
  <si>
    <t>goat1</t>
  </si>
  <si>
    <t>sheep1</t>
  </si>
  <si>
    <t>cow5</t>
  </si>
  <si>
    <t>fuel3</t>
  </si>
  <si>
    <t>wall15</t>
  </si>
  <si>
    <t>cow10</t>
  </si>
  <si>
    <t>Household cooks in other house</t>
  </si>
  <si>
    <t>Small land</t>
  </si>
  <si>
    <t>horse1</t>
  </si>
  <si>
    <t>pig10</t>
  </si>
  <si>
    <t>fuel4</t>
  </si>
  <si>
    <t>cattle10</t>
  </si>
  <si>
    <t>chicken1</t>
  </si>
  <si>
    <t>horse5</t>
  </si>
  <si>
    <t>roof10</t>
  </si>
  <si>
    <t>cattle1</t>
  </si>
  <si>
    <t>wall13</t>
  </si>
  <si>
    <t>fuel2</t>
  </si>
  <si>
    <t>wall12</t>
  </si>
  <si>
    <t>cow1</t>
  </si>
  <si>
    <t>roof8</t>
  </si>
  <si>
    <t>pig1</t>
  </si>
  <si>
    <t>Household cooks on open owen</t>
  </si>
  <si>
    <t>horse10</t>
  </si>
  <si>
    <t>chicken30</t>
  </si>
  <si>
    <t>fuel6</t>
  </si>
  <si>
    <t>floor7</t>
  </si>
  <si>
    <t>pig5</t>
  </si>
  <si>
    <t>roof12</t>
  </si>
  <si>
    <t>sheep10</t>
  </si>
  <si>
    <t>Household member owns: asset2r</t>
  </si>
  <si>
    <t>cattle5</t>
  </si>
  <si>
    <t>roof5</t>
  </si>
  <si>
    <t>floor8</t>
  </si>
  <si>
    <t>wall7</t>
  </si>
  <si>
    <t>fuel1</t>
  </si>
  <si>
    <t>Medium land</t>
  </si>
  <si>
    <t>floor5</t>
  </si>
  <si>
    <t>roof13</t>
  </si>
  <si>
    <t>fuel8</t>
  </si>
  <si>
    <t>fuel11</t>
  </si>
  <si>
    <t>roof6</t>
  </si>
  <si>
    <t>sheep30</t>
  </si>
  <si>
    <t>wall16</t>
  </si>
  <si>
    <t>goat10</t>
  </si>
  <si>
    <t>fuel10</t>
  </si>
  <si>
    <t>floor11</t>
  </si>
  <si>
    <t>REGIÃO</t>
  </si>
  <si>
    <t>Bijagos/Bubaque</t>
  </si>
  <si>
    <t>40. Qual é a principal fonte de abastecimento de água usada</t>
  </si>
  <si>
    <t>CANALIZADA DENTRO DA CASA</t>
  </si>
  <si>
    <t>CANALIZADA FORA DA CASA (PÁTIO/QUIUNTAL)</t>
  </si>
  <si>
    <t>CANALIZADA AO VIZINHO</t>
  </si>
  <si>
    <t>TORNEIRA PÚBLICA/NATURAL FONTANÁRIO</t>
  </si>
  <si>
    <t>POÇO A BOMBA/FORRAGEM</t>
  </si>
  <si>
    <t>POÇO PROTEGIDO</t>
  </si>
  <si>
    <t>POÇO NÃO PROTEGIDO</t>
  </si>
  <si>
    <t>NASCENTE/FONTE PROTEGIDO</t>
  </si>
  <si>
    <t>NASCENTE FONTE NÃO PROTEGIDO</t>
  </si>
  <si>
    <t>FURO</t>
  </si>
  <si>
    <t>ÁGUA SUPERFICIAL (RIO/LAGOA/CANAL ETC.)</t>
  </si>
  <si>
    <t>ÁGUA MINERAL (DE GARRAFA)</t>
  </si>
  <si>
    <t>OUTRO</t>
  </si>
  <si>
    <t>SEM RESPOSTA</t>
  </si>
  <si>
    <t>46. Habitualmente, que tipo de casa de banho utilizam os mem</t>
  </si>
  <si>
    <t>RETRETE TRADICIONAL</t>
  </si>
  <si>
    <t>RETRETE MELHORADA</t>
  </si>
  <si>
    <t>LATRINA COM AUTOCLISMO</t>
  </si>
  <si>
    <t>LATRINA SEM AUTOCLISMO</t>
  </si>
  <si>
    <t>ENTERRA AS FEZES NO QUINTAL</t>
  </si>
  <si>
    <t>ENTERRA AS FEZES FORA DO QUINTAL</t>
  </si>
  <si>
    <t>NO MATO (NATUREZA)</t>
  </si>
  <si>
    <t>BALDE</t>
  </si>
  <si>
    <t>2010</t>
  </si>
  <si>
    <t>Earth/sand floor</t>
  </si>
  <si>
    <t>Coal/lignite fuel</t>
  </si>
  <si>
    <t>Ceramic tiles floor</t>
  </si>
  <si>
    <t>Biogas fuel</t>
  </si>
  <si>
    <t>Calamine/cement fibre roof</t>
  </si>
  <si>
    <t>Thatch/palm leaf roof</t>
  </si>
  <si>
    <t>Television</t>
  </si>
  <si>
    <t>Stove that works with solar energy</t>
  </si>
  <si>
    <t>Uncovered adobe walls</t>
  </si>
  <si>
    <t>Electricity</t>
  </si>
  <si>
    <t>Non-mobile telephone</t>
  </si>
  <si>
    <t>Watch</t>
  </si>
  <si>
    <t>Fan</t>
  </si>
  <si>
    <t>Owns dwelling</t>
  </si>
  <si>
    <t>Mobile telephone</t>
  </si>
  <si>
    <t>Boat with motor</t>
  </si>
  <si>
    <t>Other dwelling arrangement</t>
  </si>
  <si>
    <t>cooks at open sky</t>
  </si>
  <si>
    <t>Motorcycle/scooter</t>
  </si>
  <si>
    <t>House HAS WINDOWS</t>
  </si>
  <si>
    <t>Radio</t>
  </si>
  <si>
    <t>Vinyl/asphalt strip floor</t>
  </si>
  <si>
    <t>Bicycle</t>
  </si>
  <si>
    <t>Cement roof</t>
  </si>
  <si>
    <t>cooks on closed owen</t>
  </si>
  <si>
    <t>LPG fuel</t>
  </si>
  <si>
    <t>Rents dwelling</t>
  </si>
  <si>
    <t>Cupboard</t>
  </si>
  <si>
    <t>cooks on open owen</t>
  </si>
  <si>
    <t>Refrigetaror</t>
  </si>
  <si>
    <t>Car/truck</t>
  </si>
  <si>
    <t>CEDIDA/EMPRESTADA</t>
  </si>
  <si>
    <t>Finished wooden walls</t>
  </si>
  <si>
    <t>Sod roof</t>
  </si>
  <si>
    <t>Natural gas fuel</t>
  </si>
  <si>
    <t>Stone with lime/cement walls</t>
  </si>
  <si>
    <t>Ceramic tiles roof</t>
  </si>
  <si>
    <t>Animal drawn cart</t>
  </si>
  <si>
    <t>Bamboo with mud wall</t>
  </si>
  <si>
    <t>Crop floor</t>
  </si>
  <si>
    <t>Brick walls</t>
  </si>
  <si>
    <t>Roofing shingles roof</t>
  </si>
  <si>
    <t>Stone with mud walls</t>
  </si>
  <si>
    <t>Cane/palm/trunks walls</t>
  </si>
  <si>
    <t>Wood fuel</t>
  </si>
  <si>
    <t>Covered adobe walls</t>
  </si>
  <si>
    <t>Cement walls</t>
  </si>
  <si>
    <t>Kerosene fuel</t>
  </si>
  <si>
    <t>Dirt walls</t>
  </si>
  <si>
    <t>Metal/tin roof</t>
  </si>
  <si>
    <t>Palm/bamboo roof</t>
  </si>
  <si>
    <t>Charcoal fuel</t>
  </si>
  <si>
    <t>Palm/bamboo floor</t>
  </si>
  <si>
    <t>No walls</t>
  </si>
  <si>
    <t>Plywood walls</t>
  </si>
  <si>
    <t>Cement floor</t>
  </si>
  <si>
    <t>Wood roof</t>
  </si>
  <si>
    <t>No roof</t>
  </si>
  <si>
    <t>Rustic mat roof</t>
  </si>
  <si>
    <t>goat30</t>
  </si>
  <si>
    <t>De onde provém a agua utilizada pelos membros de AF principalmente para beber?</t>
  </si>
  <si>
    <t>No interior da casa</t>
  </si>
  <si>
    <t>No quintal</t>
  </si>
  <si>
    <t>No quintal do vizinho</t>
  </si>
  <si>
    <t>Fontenário público</t>
  </si>
  <si>
    <t>Poço com bomba</t>
  </si>
  <si>
    <t>Poço protegido</t>
  </si>
  <si>
    <t>Poço não protegido</t>
  </si>
  <si>
    <t>Nascente protegida</t>
  </si>
  <si>
    <t>Nascente desprotegida</t>
  </si>
  <si>
    <t>Agua da chuva</t>
  </si>
  <si>
    <t>Agua do rio/lago</t>
  </si>
  <si>
    <t>Agua engarafada</t>
  </si>
  <si>
    <t>Agua empacotada</t>
  </si>
  <si>
    <t>Tipo de casa de banho utilizado habitualmente pelos membros de agregado</t>
  </si>
  <si>
    <t>Casa de banho ligado ao esgoto</t>
  </si>
  <si>
    <t>Casa de banho ligado a fossa séptica</t>
  </si>
  <si>
    <t>Casa de banho ligado a canal de drenagem</t>
  </si>
  <si>
    <t>Latrinas melhoradas com tampa ligada a fossa</t>
  </si>
  <si>
    <t>Latrina tradicionais/retrete</t>
  </si>
  <si>
    <t>Não tem casa de banho</t>
  </si>
  <si>
    <t>Poderia mostrar-me onde os membros de AF lavam as mãos?</t>
  </si>
  <si>
    <t>Observado</t>
  </si>
  <si>
    <t>Não obervado/Não está em casa</t>
  </si>
  <si>
    <t>Sem permissão</t>
  </si>
  <si>
    <t>Outra</t>
  </si>
  <si>
    <t>MICS14</t>
  </si>
  <si>
    <t>2014</t>
  </si>
  <si>
    <t>Televisor</t>
  </si>
  <si>
    <t>DVD / Videogravadora</t>
  </si>
  <si>
    <t>Terra batida/areia</t>
  </si>
  <si>
    <t>Ventilador</t>
  </si>
  <si>
    <t>Electricidade</t>
  </si>
  <si>
    <t>Geleira ou arca</t>
  </si>
  <si>
    <t>Cimento</t>
  </si>
  <si>
    <t>Palha</t>
  </si>
  <si>
    <t>Parabolica</t>
  </si>
  <si>
    <t>Zinco/fibra de cimento</t>
  </si>
  <si>
    <t>Lenha</t>
  </si>
  <si>
    <t>Household owns bank account</t>
  </si>
  <si>
    <t>Carvao vegetal</t>
  </si>
  <si>
    <t>Carro ou carrinha</t>
  </si>
  <si>
    <t>TV Plasma</t>
  </si>
  <si>
    <t>Mesa</t>
  </si>
  <si>
    <t>Mosaicos</t>
  </si>
  <si>
    <t>Motorizada</t>
  </si>
  <si>
    <t>Laptop / Notebook</t>
  </si>
  <si>
    <t>Camara de filmagem</t>
  </si>
  <si>
    <t>Relogio de mao</t>
  </si>
  <si>
    <t>pig0</t>
  </si>
  <si>
    <t>Blocos de cimento</t>
  </si>
  <si>
    <t>Bicicleta</t>
  </si>
  <si>
    <t>Ar condicionado</t>
  </si>
  <si>
    <t>Computadora de mesa</t>
  </si>
  <si>
    <t>Gas em botija</t>
  </si>
  <si>
    <t>chicken0</t>
  </si>
  <si>
    <t>Telhas</t>
  </si>
  <si>
    <t>Telefone Movel</t>
  </si>
  <si>
    <t>Adobe</t>
  </si>
  <si>
    <t>Carroca puxada por um animal</t>
  </si>
  <si>
    <t>Telephone fixo</t>
  </si>
  <si>
    <t>Tijolos</t>
  </si>
  <si>
    <t>Adobe reforÃ§ado</t>
  </si>
  <si>
    <t>Lama/Taipe</t>
  </si>
  <si>
    <t>Pedra com cimento</t>
  </si>
  <si>
    <t>cattle0</t>
  </si>
  <si>
    <t>Folha de cibe</t>
  </si>
  <si>
    <t>Krintim/Troncos/Palmas</t>
  </si>
  <si>
    <t>Tapete</t>
  </si>
  <si>
    <t>Electricitdade</t>
  </si>
  <si>
    <t>Soalho en madera polida</t>
  </si>
  <si>
    <t>goat0</t>
  </si>
  <si>
    <t>Krintim com lama</t>
  </si>
  <si>
    <t>Canoa a motor</t>
  </si>
  <si>
    <t>Palha / ramo</t>
  </si>
  <si>
    <t>Sem paredes</t>
  </si>
  <si>
    <t>Nao se cozinha no agregado</t>
  </si>
  <si>
    <t>Land area</t>
  </si>
  <si>
    <t>Shared among Sanitation</t>
  </si>
  <si>
    <t>Habitualmente, que tipo de casa de banho utilizam os mem</t>
  </si>
  <si>
    <t>De onde provém a água utilizada pelos membros do agregado principalmente para beber?</t>
  </si>
  <si>
    <t>No quintal/jardim, parcela</t>
  </si>
  <si>
    <t>Na casa do vizinho</t>
  </si>
  <si>
    <t>Fontenário público/boca do incendio</t>
  </si>
  <si>
    <t>Agua com pequena cisterna</t>
  </si>
  <si>
    <t>Quiosque de agua</t>
  </si>
  <si>
    <t>Água de Superfície (Rio, Barragem, Lago, Mar, Corrente, Canal, Sistema de irrigação)</t>
  </si>
  <si>
    <t>Agua engarrafada</t>
  </si>
  <si>
    <t>Outra(Especificar)</t>
  </si>
  <si>
    <t>Que tipo de casa de banho é utilizada pelos membros do agregado habitualmente?</t>
  </si>
  <si>
    <t>Conetado ao sistema de esgoto</t>
  </si>
  <si>
    <t>Conetado a fossa séptica</t>
  </si>
  <si>
    <t>Conetada as latrinas</t>
  </si>
  <si>
    <t>Conetado ao ar livre</t>
  </si>
  <si>
    <t>Conetado a um lugar o desconhecido</t>
  </si>
  <si>
    <t>Latrinas melhoradas com tampa ligada a fossa e ventilada</t>
  </si>
  <si>
    <t>Latrinas melhoradas coberta</t>
  </si>
  <si>
    <t>Latrinas tradicionais/retrete</t>
  </si>
  <si>
    <t>Casa de banho a compostagem</t>
  </si>
  <si>
    <t>Balde/Bacia</t>
  </si>
  <si>
    <t>Casa de banho suspenso/latrina suspensa</t>
  </si>
  <si>
    <t>Não tem casa de banho/mato</t>
  </si>
  <si>
    <t>Gostaríamos de saber onde os membros deste AF lavam as mãos.</t>
  </si>
  <si>
    <t>Observado: No alojamento</t>
  </si>
  <si>
    <t>Observado: No quintal/parcela.</t>
  </si>
  <si>
    <t>Observado: Utensilio móvel (Balde/Bacia/jarro/chaleira)</t>
  </si>
  <si>
    <t>Não observado: Não existe lugar especifico para lavagem de mãos no alojamento/quintal/parcela</t>
  </si>
  <si>
    <t>Sem permissão para observar</t>
  </si>
  <si>
    <t>Outra razão</t>
  </si>
  <si>
    <t>Fogão de três pedras/Fogo aberto</t>
  </si>
  <si>
    <t>ELECTRICIDADE</t>
  </si>
  <si>
    <t>Sim, conectada a rede pública</t>
  </si>
  <si>
    <t>FOGAO A COMBUSTIVEL SOLIDO (FOGAREIRO)</t>
  </si>
  <si>
    <t>LENHA</t>
  </si>
  <si>
    <t>Televisão</t>
  </si>
  <si>
    <t>Não tem electricidade</t>
  </si>
  <si>
    <t>CARVAO DE MADEIRA</t>
  </si>
  <si>
    <t>Fogão a gas</t>
  </si>
  <si>
    <t>Mosaico</t>
  </si>
  <si>
    <t>Algum membro do agregado familiar possui uma conta bancária</t>
  </si>
  <si>
    <t>Computador/ Laptop/Notebook</t>
  </si>
  <si>
    <t>Carro/camião/camionete</t>
  </si>
  <si>
    <t>Relógio de mão</t>
  </si>
  <si>
    <t>LAMPADA DE BOLSO, LAMPADA DE MAO, LANTERNA C/PILHAS/ BATERIA RECARREGAVEIS</t>
  </si>
  <si>
    <t>CARVAO MINERAL / LINHOTE</t>
  </si>
  <si>
    <t>Palhas</t>
  </si>
  <si>
    <t>Geleira / Arca a gas</t>
  </si>
  <si>
    <t>Telhas de ceramica</t>
  </si>
  <si>
    <t>NA CASA PRINCIPAL - NUM COMPARTIMENTO NAO SEPARADO</t>
  </si>
  <si>
    <t>Sim, fora da rede pública (gerador/sistema isolado)</t>
  </si>
  <si>
    <t>Fogão a gás líquido (FGL/Botija)</t>
  </si>
  <si>
    <t>Fibras de cimento</t>
  </si>
  <si>
    <t>Fogão eletrico</t>
  </si>
  <si>
    <t>Rádio</t>
  </si>
  <si>
    <t>LAMPADA DE BOLSO, LAMPEDA DE MAO, LANTERNA COM PILHAS</t>
  </si>
  <si>
    <t>Telemóvel</t>
  </si>
  <si>
    <t>Motorizada/Scooter/Motocarro</t>
  </si>
  <si>
    <t>Internet em casa</t>
  </si>
  <si>
    <t>LAMPADA SOLAR</t>
  </si>
  <si>
    <t>NAO SE AQUECE A CASA</t>
  </si>
  <si>
    <t>FOGAO DE TRES PEDRAS/FOGO ABERTO</t>
  </si>
  <si>
    <t>sheep0</t>
  </si>
  <si>
    <t>FORA - SOBRE UMA VARANDA OU NUMA BARRACA COBERTA</t>
  </si>
  <si>
    <t>ducks0</t>
  </si>
  <si>
    <t>Máquina de costura mecânica</t>
  </si>
  <si>
    <t>Máquina de costura elétrica</t>
  </si>
  <si>
    <t>NUMA CASA SEPARADA</t>
  </si>
  <si>
    <t>horse0</t>
  </si>
  <si>
    <t>Adobe reforçado</t>
  </si>
  <si>
    <t>RESIDUOS AGRICOLAS/ERVAS/ PALHA/ARBUSTOS</t>
  </si>
  <si>
    <t>Uma carroça puxada por um animal</t>
  </si>
  <si>
    <t>Telefone fixo</t>
  </si>
  <si>
    <t>Não se prepara nenhuma refeição</t>
  </si>
  <si>
    <t>Fogão a gás natural</t>
  </si>
  <si>
    <t>FORA - AO AR LIVRE</t>
  </si>
  <si>
    <t>Metal/Aluminio</t>
  </si>
  <si>
    <t>MADEIRA</t>
  </si>
  <si>
    <t>ducks1</t>
  </si>
  <si>
    <t>FOGAO TRADICIONAL A COMBUSTIVEL SOLIDO</t>
  </si>
  <si>
    <t>othercattle1</t>
  </si>
  <si>
    <t>othercattle0</t>
  </si>
  <si>
    <t>VELA</t>
  </si>
  <si>
    <t>ALCOOL / ETANOL</t>
  </si>
  <si>
    <t>Um ou mais servidores residentes</t>
  </si>
  <si>
    <t>ducks5</t>
  </si>
  <si>
    <t>Ckrintim/Troncos/Palmas</t>
  </si>
  <si>
    <t>RESIDOS AGRICOLAS/ERVA / PALHA/ ARBUSTOS</t>
  </si>
  <si>
    <t>AQUECEDOR TRADICIONAL</t>
  </si>
  <si>
    <t>Fogão a combustivel liquido (PRIMO)</t>
  </si>
  <si>
    <t>NA CASA PRINCIPAL - NUM COMPARTIMENTO SEPARADO</t>
  </si>
  <si>
    <t>Folha de Cibe</t>
  </si>
  <si>
    <t>SERRAGEM (APARO)</t>
  </si>
  <si>
    <t>BIOMASSA MANUFACTURADA (GRANULADOS) OU LASCAS DE MADEIRA</t>
  </si>
  <si>
    <t>RESIDUOS AGRICOLAS/ERVA/PALHAS/ ARBUSTOS</t>
  </si>
  <si>
    <t>Terra que pode ser usada para agricultura</t>
  </si>
  <si>
    <t>Bosta de vaca</t>
  </si>
  <si>
    <t>FOGAO TRADICIONAL</t>
  </si>
  <si>
    <t>Folha de palmeira/Bambu</t>
  </si>
  <si>
    <t>Fogão solar</t>
  </si>
  <si>
    <t>Esteira</t>
  </si>
  <si>
    <t>FOGAO MANUFACTURADO</t>
  </si>
  <si>
    <t>ducks10</t>
  </si>
  <si>
    <t>Contraplacado</t>
  </si>
  <si>
    <t>Não tem cobertura</t>
  </si>
  <si>
    <t>LAMPADA A GASOLINA</t>
  </si>
  <si>
    <t>LAMPADA A PETROLEO OU A PARAFINA</t>
  </si>
  <si>
    <t>Pedras com lama</t>
  </si>
  <si>
    <t>NÃO HA ILUMINAÇÃO NO AGREGADO</t>
  </si>
  <si>
    <t>AQUECEDOR SOLAR</t>
  </si>
  <si>
    <t>Pedaços de tabua/madeira</t>
  </si>
  <si>
    <t>Cartão</t>
  </si>
  <si>
    <t>othercattle5</t>
  </si>
  <si>
    <t>othercattle10</t>
  </si>
  <si>
    <t>LAMPADA A BIOGAS</t>
  </si>
  <si>
    <t>MICS19</t>
  </si>
  <si>
    <t>Guinea Bissau</t>
  </si>
  <si>
    <t>Meio de residência</t>
  </si>
  <si>
    <t>Urbano</t>
  </si>
  <si>
    <t>Nacional</t>
  </si>
  <si>
    <t>2019</t>
  </si>
  <si>
    <t>Input</t>
  </si>
  <si>
    <t>% Improved
&lt; = 30min</t>
  </si>
  <si>
    <t>iso3</t>
  </si>
  <si>
    <t>GNB</t>
  </si>
  <si>
    <t>year</t>
  </si>
  <si>
    <t>data_source</t>
  </si>
  <si>
    <t>GNB_2000_MICS</t>
  </si>
  <si>
    <t>GNB_2006_MICS</t>
  </si>
  <si>
    <t>GNB_2010_MICS</t>
  </si>
  <si>
    <t>GNB_2014_MICS</t>
  </si>
  <si>
    <t>GNB_2019_MICS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</si>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</sst>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9"/>
      <color rgb="FFC00000"/>
      <name val="Arial"/>
      <family val="2"/>
    </font>
    <font>
      <sz val="10"/>
      <color rgb="FFC00000"/>
      <name val="Arial"/>
      <family val="2"/>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529">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488">
    <xf numFmtId="0" fontId="0" fillId="0" borderId="0" xfId="0"/>
    <xf numFmtId="164" fontId="116" fillId="3" borderId="27"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5" xfId="39982"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5" xfId="40042"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5" xfId="40102"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5" xfId="40162"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5" xfId="40222"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5" xfId="40282"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5" xfId="40336"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5" xfId="40342"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5" xfId="40404"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52" fillId="3" borderId="55" xfId="40410"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8" xfId="40109" applyFont="true" applyFill="true" applyBorder="true" applyAlignment="true">
      <alignment horizontal="left" vertical="center" wrapText="true"/>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3" xfId="40156"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3" xfId="40216"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0" fontId="152" fillId="3" borderId="53" xfId="40276"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117" xfId="40108"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64" xfId="40120"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87" xfId="40120"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64" xfId="40240"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87" xfId="40240"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64" xfId="40300"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169" fontId="151" fillId="28" borderId="87" xfId="40300"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152"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62" xfId="40114"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64" xfId="40126"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73" xfId="40246"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64" xfId="40246"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168" fontId="151" fillId="28" borderId="64" xfId="40306"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398" applyFont="true" applyBorder="true" applyAlignment="true">
      <alignment horizontal="center" vertical="center"/>
    </xf>
    <xf numFmtId="0" fontId="0" fillId="0" borderId="11" xfId="0" applyFill="true" applyBorder="true" applyAlignment="true">
      <alignment vertical="center"/>
    </xf>
    <xf numFmtId="0" fontId="152" fillId="3" borderId="11" xfId="40262" applyFont="true" applyBorder="true" applyAlignment="true">
      <alignment horizontal="center" vertical="center"/>
    </xf>
    <xf numFmtId="0" fontId="152"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2" fillId="3" borderId="11" xfId="40202" applyFont="true" applyBorder="true" applyAlignment="true">
      <alignment horizontal="center" vertical="center"/>
    </xf>
    <xf numFmtId="0" fontId="152" fillId="3" borderId="11" xfId="40204"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0" fontId="152" fillId="3" borderId="11" xfId="40144"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84"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40024" applyFont="true" applyBorder="true" applyAlignment="true">
      <alignment horizontal="center" vertical="center"/>
    </xf>
    <xf numFmtId="0" fontId="152" fillId="3" borderId="11" xfId="39962" applyFont="true" applyBorder="true" applyAlignment="true">
      <alignment horizontal="center" vertical="center"/>
    </xf>
    <xf numFmtId="0" fontId="152" fillId="3" borderId="11" xfId="39964"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11" xfId="39970"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11" xfId="40030" applyFont="true" applyBorder="true" applyAlignment="true">
      <alignment horizontal="center" vertical="center"/>
    </xf>
    <xf numFmtId="168" fontId="151" fillId="28" borderId="87" xfId="40126" applyNumberFormat="true" applyFont="true" applyFill="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11" xfId="40150"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0" fontId="152" fillId="3" borderId="11" xfId="40210"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87" xfId="40246"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11" xfId="40270" applyFont="true" applyBorder="true" applyAlignment="true">
      <alignment horizontal="center" vertical="center"/>
    </xf>
    <xf numFmtId="168" fontId="151" fillId="28" borderId="87" xfId="40306" applyNumberFormat="true" applyFont="true" applyFill="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11" xfId="40330"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9" fontId="116" fillId="28" borderId="113" xfId="39985" applyNumberFormat="true" applyFont="true" applyFill="true" applyBorder="true" applyAlignment="true">
      <alignment horizontal="center" vertical="center"/>
    </xf>
    <xf numFmtId="169" fontId="116" fillId="28" borderId="78" xfId="39997" applyNumberFormat="true" applyFont="true" applyFill="true" applyBorder="true" applyAlignment="true">
      <alignment horizontal="center" vertical="center"/>
    </xf>
    <xf numFmtId="169" fontId="116" fillId="28" borderId="85" xfId="40009" applyNumberFormat="true" applyFont="true" applyFill="true" applyBorder="true" applyAlignment="true">
      <alignment horizontal="center" vertical="center"/>
    </xf>
    <xf numFmtId="169" fontId="116" fillId="28" borderId="113" xfId="40045" applyNumberFormat="true" applyFont="true" applyFill="true" applyBorder="true" applyAlignment="true">
      <alignment horizontal="center" vertical="center"/>
    </xf>
    <xf numFmtId="169" fontId="116" fillId="28" borderId="78" xfId="40057" applyNumberFormat="true" applyFont="true" applyFill="true" applyBorder="true" applyAlignment="true">
      <alignment horizontal="center" vertical="center"/>
    </xf>
    <xf numFmtId="169" fontId="116" fillId="28" borderId="85" xfId="40069" applyNumberFormat="true" applyFont="true" applyFill="true" applyBorder="true" applyAlignment="true">
      <alignment horizontal="center" vertical="center"/>
    </xf>
    <xf numFmtId="169" fontId="116" fillId="28" borderId="113" xfId="40165" applyNumberFormat="true" applyFont="true" applyFill="true" applyBorder="true" applyAlignment="true">
      <alignment horizontal="center" vertical="center"/>
    </xf>
    <xf numFmtId="169" fontId="116" fillId="28" borderId="78" xfId="40177" applyNumberFormat="true" applyFont="true" applyFill="true" applyBorder="true" applyAlignment="true">
      <alignment horizontal="center" vertical="center"/>
    </xf>
    <xf numFmtId="169" fontId="116" fillId="28" borderId="85" xfId="40189" applyNumberFormat="true" applyFont="true" applyFill="true" applyBorder="true" applyAlignment="true">
      <alignment horizontal="center" vertical="center"/>
    </xf>
    <xf numFmtId="169" fontId="116" fillId="28" borderId="113" xfId="40225" applyNumberFormat="true" applyFont="true" applyFill="true" applyBorder="true" applyAlignment="true">
      <alignment horizontal="center" vertical="center"/>
    </xf>
    <xf numFmtId="169" fontId="116" fillId="28" borderId="78" xfId="40237" applyNumberFormat="true" applyFont="true" applyFill="true" applyBorder="true" applyAlignment="true">
      <alignment horizontal="center" vertical="center"/>
    </xf>
    <xf numFmtId="169" fontId="116" fillId="28" borderId="78" xfId="40249" applyNumberFormat="true" applyFont="true" applyFill="true" applyBorder="true" applyAlignment="true">
      <alignment horizontal="center" vertical="center"/>
    </xf>
    <xf numFmtId="169" fontId="116" fillId="28" borderId="113" xfId="40285" applyNumberFormat="true" applyFont="true" applyFill="true" applyBorder="true" applyAlignment="true">
      <alignment horizontal="center" vertical="center"/>
    </xf>
    <xf numFmtId="169" fontId="116" fillId="28" borderId="78" xfId="40297" applyNumberFormat="true" applyFont="true" applyFill="true" applyBorder="true" applyAlignment="true">
      <alignment horizontal="center" vertical="center"/>
    </xf>
    <xf numFmtId="169" fontId="116" fillId="28" borderId="77" xfId="40345" applyNumberFormat="true" applyFont="true" applyFill="true" applyBorder="true" applyAlignment="true">
      <alignment horizontal="center" vertical="center"/>
    </xf>
    <xf numFmtId="169" fontId="116" fillId="28" borderId="78" xfId="40357" applyNumberFormat="true" applyFont="true" applyFill="true" applyBorder="true" applyAlignment="true">
      <alignment horizontal="center" vertical="center"/>
    </xf>
    <xf numFmtId="168" fontId="116" fillId="28" borderId="78" xfId="40539" applyNumberFormat="true" applyFont="true" applyFill="true" applyBorder="true" applyAlignment="true">
      <alignment horizontal="center" vertical="center"/>
    </xf>
    <xf numFmtId="169" fontId="116" fillId="28" borderId="77" xfId="40413" applyNumberFormat="true" applyFont="true" applyFill="true" applyBorder="true" applyAlignment="true">
      <alignment horizontal="center" vertical="center"/>
    </xf>
    <xf numFmtId="169" fontId="116" fillId="28" borderId="78" xfId="40425" applyNumberFormat="true" applyFont="true" applyFill="true" applyBorder="true" applyAlignment="true">
      <alignment horizontal="center" vertical="center"/>
    </xf>
    <xf numFmtId="169" fontId="116" fillId="28" borderId="85" xfId="40437" applyNumberFormat="true" applyFont="true" applyFill="true" applyBorder="true" applyAlignment="true">
      <alignment horizontal="center" vertical="center"/>
    </xf>
    <xf numFmtId="169" fontId="116" fillId="28" borderId="114" xfId="39986" applyNumberFormat="true" applyFont="true" applyFill="true" applyBorder="true" applyAlignment="true">
      <alignment horizontal="center" vertical="center"/>
    </xf>
    <xf numFmtId="169" fontId="116" fillId="28" borderId="56" xfId="39998" applyNumberFormat="true" applyFont="true" applyFill="true" applyBorder="true" applyAlignment="true">
      <alignment horizontal="center" vertical="center"/>
    </xf>
    <xf numFmtId="169" fontId="116" fillId="28" borderId="86" xfId="40010" applyNumberFormat="true" applyFont="true" applyFill="true" applyBorder="true" applyAlignment="true">
      <alignment horizontal="center" vertical="center"/>
    </xf>
    <xf numFmtId="169" fontId="116" fillId="28" borderId="114" xfId="40046" applyNumberFormat="true" applyFont="true" applyFill="true" applyBorder="true" applyAlignment="true">
      <alignment horizontal="center" vertical="center"/>
    </xf>
    <xf numFmtId="169" fontId="116" fillId="28" borderId="56" xfId="40058" applyNumberFormat="true" applyFont="true" applyFill="true" applyBorder="true" applyAlignment="true">
      <alignment horizontal="center" vertical="center"/>
    </xf>
    <xf numFmtId="169" fontId="116" fillId="28" borderId="86" xfId="40070" applyNumberFormat="true" applyFont="true" applyFill="true" applyBorder="true" applyAlignment="true">
      <alignment horizontal="center" vertical="center"/>
    </xf>
    <xf numFmtId="169" fontId="116" fillId="28" borderId="114" xfId="40166" applyNumberFormat="true" applyFont="true" applyFill="true" applyBorder="true" applyAlignment="true">
      <alignment horizontal="center" vertical="center"/>
    </xf>
    <xf numFmtId="169" fontId="116" fillId="28" borderId="56" xfId="40178" applyNumberFormat="true" applyFont="true" applyFill="true" applyBorder="true" applyAlignment="true">
      <alignment horizontal="center" vertical="center"/>
    </xf>
    <xf numFmtId="169" fontId="116" fillId="28" borderId="86" xfId="40190" applyNumberFormat="true" applyFont="true" applyFill="true" applyBorder="true" applyAlignment="true">
      <alignment horizontal="center" vertical="center"/>
    </xf>
    <xf numFmtId="169" fontId="116" fillId="28" borderId="114" xfId="40226" applyNumberFormat="true" applyFont="true" applyFill="true" applyBorder="true" applyAlignment="true">
      <alignment horizontal="center" vertical="center"/>
    </xf>
    <xf numFmtId="169" fontId="116" fillId="28" borderId="56" xfId="40238" applyNumberFormat="true" applyFont="true" applyFill="true" applyBorder="true" applyAlignment="true">
      <alignment horizontal="center" vertical="center"/>
    </xf>
    <xf numFmtId="169" fontId="116" fillId="28" borderId="56" xfId="40250" applyNumberFormat="true" applyFont="true" applyFill="true" applyBorder="true" applyAlignment="true">
      <alignment horizontal="center" vertical="center"/>
    </xf>
    <xf numFmtId="169" fontId="116" fillId="28" borderId="114" xfId="40286" applyNumberFormat="true" applyFont="true" applyFill="true" applyBorder="true" applyAlignment="true">
      <alignment horizontal="center" vertical="center"/>
    </xf>
    <xf numFmtId="169" fontId="116" fillId="28" borderId="56" xfId="40298" applyNumberFormat="true" applyFont="true" applyFill="true" applyBorder="true" applyAlignment="true">
      <alignment horizontal="center" vertical="center"/>
    </xf>
    <xf numFmtId="169" fontId="116" fillId="28" borderId="61" xfId="40346" applyNumberFormat="true" applyFont="true" applyFill="true" applyBorder="true" applyAlignment="true">
      <alignment horizontal="center" vertical="center"/>
    </xf>
    <xf numFmtId="169" fontId="116" fillId="28" borderId="56" xfId="40358" applyNumberFormat="true" applyFont="true" applyFill="true" applyBorder="true" applyAlignment="true">
      <alignment horizontal="center" vertical="center"/>
    </xf>
    <xf numFmtId="168" fontId="116" fillId="28" borderId="63" xfId="40539" applyNumberFormat="true" applyFont="true" applyFill="true" applyBorder="true" applyAlignment="true">
      <alignment horizontal="center" vertical="center"/>
    </xf>
    <xf numFmtId="169" fontId="116" fillId="28" borderId="61" xfId="40414" applyNumberFormat="true" applyFont="true" applyFill="true" applyBorder="true" applyAlignment="true">
      <alignment horizontal="center" vertical="center"/>
    </xf>
    <xf numFmtId="169" fontId="116" fillId="28" borderId="56" xfId="40426" applyNumberFormat="true" applyFont="true" applyFill="true" applyBorder="true" applyAlignment="true">
      <alignment horizontal="center" vertical="center"/>
    </xf>
    <xf numFmtId="169" fontId="116" fillId="28" borderId="86" xfId="40438" applyNumberFormat="true" applyFont="true" applyFill="true" applyBorder="true" applyAlignment="true">
      <alignment horizontal="center" vertical="center"/>
    </xf>
    <xf numFmtId="169" fontId="116" fillId="28" borderId="115" xfId="39987" applyNumberFormat="true" applyFont="true" applyFill="true" applyBorder="true" applyAlignment="true">
      <alignment horizontal="center" vertical="center"/>
    </xf>
    <xf numFmtId="169" fontId="116" fillId="28" borderId="93" xfId="39999" applyNumberFormat="true" applyFont="true" applyFill="true" applyBorder="true" applyAlignment="true">
      <alignment horizontal="center" vertical="center"/>
    </xf>
    <xf numFmtId="169" fontId="116" fillId="28" borderId="98" xfId="40011" applyNumberFormat="true" applyFont="true" applyFill="true" applyBorder="true" applyAlignment="true">
      <alignment horizontal="center" vertical="center"/>
    </xf>
    <xf numFmtId="169" fontId="116" fillId="28" borderId="115" xfId="40047" applyNumberFormat="true" applyFont="true" applyFill="true" applyBorder="true" applyAlignment="true">
      <alignment horizontal="center" vertical="center"/>
    </xf>
    <xf numFmtId="169" fontId="116" fillId="28" borderId="93" xfId="40059" applyNumberFormat="true" applyFont="true" applyFill="true" applyBorder="true" applyAlignment="true">
      <alignment horizontal="center" vertical="center"/>
    </xf>
    <xf numFmtId="169" fontId="116" fillId="28" borderId="98" xfId="40071" applyNumberFormat="true" applyFont="true" applyFill="true" applyBorder="true" applyAlignment="true">
      <alignment horizontal="center" vertical="center"/>
    </xf>
    <xf numFmtId="169" fontId="116" fillId="28" borderId="115" xfId="40167" applyNumberFormat="true" applyFont="true" applyFill="true" applyBorder="true" applyAlignment="true">
      <alignment horizontal="center" vertical="center"/>
    </xf>
    <xf numFmtId="169" fontId="116" fillId="28" borderId="93" xfId="40179" applyNumberFormat="true" applyFont="true" applyFill="true" applyBorder="true" applyAlignment="true">
      <alignment horizontal="center" vertical="center"/>
    </xf>
    <xf numFmtId="169" fontId="116" fillId="28" borderId="98" xfId="40191" applyNumberFormat="true" applyFont="true" applyFill="true" applyBorder="true" applyAlignment="true">
      <alignment horizontal="center" vertical="center"/>
    </xf>
    <xf numFmtId="169" fontId="116" fillId="28" borderId="115" xfId="40227" applyNumberFormat="true" applyFont="true" applyFill="true" applyBorder="true" applyAlignment="true">
      <alignment horizontal="center" vertical="center"/>
    </xf>
    <xf numFmtId="169" fontId="116" fillId="28" borderId="93" xfId="40239" applyNumberFormat="true" applyFont="true" applyFill="true" applyBorder="true" applyAlignment="true">
      <alignment horizontal="center" vertical="center"/>
    </xf>
    <xf numFmtId="169" fontId="116" fillId="28" borderId="93" xfId="40251" applyNumberFormat="true" applyFont="true" applyFill="true" applyBorder="true" applyAlignment="true">
      <alignment horizontal="center" vertical="center"/>
    </xf>
    <xf numFmtId="169" fontId="116" fillId="28" borderId="115" xfId="40287" applyNumberFormat="true" applyFont="true" applyFill="true" applyBorder="true" applyAlignment="true">
      <alignment horizontal="center" vertical="center"/>
    </xf>
    <xf numFmtId="169" fontId="116" fillId="28" borderId="93" xfId="40299" applyNumberFormat="true" applyFont="true" applyFill="true" applyBorder="true" applyAlignment="true">
      <alignment horizontal="center" vertical="center"/>
    </xf>
    <xf numFmtId="169" fontId="116" fillId="28" borderId="92" xfId="40347" applyNumberFormat="true" applyFont="true" applyFill="true" applyBorder="true" applyAlignment="true">
      <alignment horizontal="center" vertical="center"/>
    </xf>
    <xf numFmtId="169" fontId="116" fillId="28" borderId="93" xfId="40359" applyNumberFormat="true" applyFont="true" applyFill="true" applyBorder="true" applyAlignment="true">
      <alignment horizontal="center" vertical="center"/>
    </xf>
    <xf numFmtId="169" fontId="116" fillId="28" borderId="92" xfId="40415" applyNumberFormat="true" applyFont="true" applyFill="true" applyBorder="true" applyAlignment="true">
      <alignment horizontal="center" vertical="center"/>
    </xf>
    <xf numFmtId="169" fontId="116" fillId="28" borderId="93" xfId="40427" applyNumberFormat="true" applyFont="true" applyFill="true" applyBorder="true" applyAlignment="true">
      <alignment horizontal="center" vertical="center"/>
    </xf>
    <xf numFmtId="169" fontId="116" fillId="28" borderId="98" xfId="40439" applyNumberFormat="true" applyFont="true" applyFill="true" applyBorder="true" applyAlignment="true">
      <alignment horizontal="center" vertical="center"/>
    </xf>
    <xf numFmtId="169" fontId="116" fillId="28" borderId="116" xfId="39986" applyNumberFormat="true" applyFont="true" applyFill="true" applyBorder="true" applyAlignment="true">
      <alignment horizontal="center" vertical="center"/>
    </xf>
    <xf numFmtId="169" fontId="116" fillId="28" borderId="63" xfId="39998" applyNumberFormat="true" applyFont="true" applyFill="true" applyBorder="true" applyAlignment="true">
      <alignment horizontal="center" vertical="center"/>
    </xf>
    <xf numFmtId="169" fontId="116" fillId="28" borderId="101" xfId="40010" applyNumberFormat="true" applyFont="true" applyFill="true" applyBorder="true" applyAlignment="true">
      <alignment horizontal="center" vertical="center"/>
    </xf>
    <xf numFmtId="169" fontId="116" fillId="28" borderId="116" xfId="40046" applyNumberFormat="true" applyFont="true" applyFill="true" applyBorder="true" applyAlignment="true">
      <alignment horizontal="center" vertical="center"/>
    </xf>
    <xf numFmtId="169" fontId="116" fillId="28" borderId="63" xfId="40058" applyNumberFormat="true" applyFont="true" applyFill="true" applyBorder="true" applyAlignment="true">
      <alignment horizontal="center" vertical="center"/>
    </xf>
    <xf numFmtId="169" fontId="116" fillId="28" borderId="101" xfId="40070" applyNumberFormat="true" applyFont="true" applyFill="true" applyBorder="true" applyAlignment="true">
      <alignment horizontal="center" vertical="center"/>
    </xf>
    <xf numFmtId="169" fontId="116" fillId="28" borderId="116" xfId="40166" applyNumberFormat="true" applyFont="true" applyFill="true" applyBorder="true" applyAlignment="true">
      <alignment horizontal="center" vertical="center"/>
    </xf>
    <xf numFmtId="169" fontId="116" fillId="28" borderId="63" xfId="40178" applyNumberFormat="true" applyFont="true" applyFill="true" applyBorder="true" applyAlignment="true">
      <alignment horizontal="center" vertical="center"/>
    </xf>
    <xf numFmtId="169" fontId="116" fillId="28" borderId="101" xfId="40190" applyNumberFormat="true" applyFont="true" applyFill="true" applyBorder="true" applyAlignment="true">
      <alignment horizontal="center" vertical="center"/>
    </xf>
    <xf numFmtId="169" fontId="116" fillId="28" borderId="116" xfId="40226" applyNumberFormat="true" applyFont="true" applyFill="true" applyBorder="true" applyAlignment="true">
      <alignment horizontal="center" vertical="center"/>
    </xf>
    <xf numFmtId="169" fontId="116" fillId="28" borderId="63" xfId="40238" applyNumberFormat="true" applyFont="true" applyFill="true" applyBorder="true" applyAlignment="true">
      <alignment horizontal="center" vertical="center"/>
    </xf>
    <xf numFmtId="169" fontId="116" fillId="28" borderId="63" xfId="40250" applyNumberFormat="true" applyFont="true" applyFill="true" applyBorder="true" applyAlignment="true">
      <alignment horizontal="center" vertical="center"/>
    </xf>
    <xf numFmtId="169" fontId="116" fillId="28" borderId="116" xfId="40286" applyNumberFormat="true" applyFont="true" applyFill="true" applyBorder="true" applyAlignment="true">
      <alignment horizontal="center" vertical="center"/>
    </xf>
    <xf numFmtId="169" fontId="116" fillId="28" borderId="63" xfId="40298" applyNumberFormat="true" applyFont="true" applyFill="true" applyBorder="true" applyAlignment="true">
      <alignment horizontal="center" vertical="center"/>
    </xf>
    <xf numFmtId="169" fontId="116" fillId="28" borderId="77" xfId="40346" applyNumberFormat="true" applyFont="true" applyFill="true" applyBorder="true" applyAlignment="true">
      <alignment horizontal="center" vertical="center"/>
    </xf>
    <xf numFmtId="169" fontId="116" fillId="28" borderId="78" xfId="40358" applyNumberFormat="true" applyFont="true" applyFill="true" applyBorder="true" applyAlignment="true">
      <alignment horizontal="center" vertical="center"/>
    </xf>
    <xf numFmtId="169" fontId="116" fillId="28" borderId="77" xfId="40414" applyNumberFormat="true" applyFont="true" applyFill="true" applyBorder="true" applyAlignment="true">
      <alignment horizontal="center" vertical="center"/>
    </xf>
    <xf numFmtId="169" fontId="116" fillId="28" borderId="78" xfId="40426" applyNumberFormat="true" applyFont="true" applyFill="true" applyBorder="true" applyAlignment="true">
      <alignment horizontal="center" vertical="center"/>
    </xf>
    <xf numFmtId="169" fontId="116" fillId="28" borderId="85" xfId="40438" applyNumberFormat="true" applyFont="true" applyFill="true" applyBorder="true" applyAlignment="true">
      <alignment horizontal="center" vertical="center"/>
    </xf>
    <xf numFmtId="169" fontId="116" fillId="28" borderId="117" xfId="39987" applyNumberFormat="true" applyFont="true" applyFill="true" applyBorder="true" applyAlignment="true">
      <alignment horizontal="center" vertical="center"/>
    </xf>
    <xf numFmtId="169" fontId="116" fillId="28" borderId="64" xfId="39999" applyNumberFormat="true" applyFont="true" applyFill="true" applyBorder="true" applyAlignment="true">
      <alignment horizontal="center" vertical="center"/>
    </xf>
    <xf numFmtId="169" fontId="116" fillId="28" borderId="87" xfId="40011" applyNumberFormat="true" applyFont="true" applyFill="true" applyBorder="true" applyAlignment="true">
      <alignment horizontal="center" vertical="center"/>
    </xf>
    <xf numFmtId="169" fontId="116" fillId="28" borderId="117" xfId="40047" applyNumberFormat="true" applyFont="true" applyFill="true" applyBorder="true" applyAlignment="true">
      <alignment horizontal="center" vertical="center"/>
    </xf>
    <xf numFmtId="169" fontId="116" fillId="28" borderId="64" xfId="40059" applyNumberFormat="true" applyFont="true" applyFill="true" applyBorder="true" applyAlignment="true">
      <alignment horizontal="center" vertical="center"/>
    </xf>
    <xf numFmtId="169" fontId="116" fillId="28" borderId="87" xfId="40071" applyNumberFormat="true" applyFont="true" applyFill="true" applyBorder="true" applyAlignment="true">
      <alignment horizontal="center" vertical="center"/>
    </xf>
    <xf numFmtId="169" fontId="116" fillId="28" borderId="117" xfId="40167" applyNumberFormat="true" applyFont="true" applyFill="true" applyBorder="true" applyAlignment="true">
      <alignment horizontal="center" vertical="center"/>
    </xf>
    <xf numFmtId="169" fontId="116" fillId="28" borderId="64" xfId="40179" applyNumberFormat="true" applyFont="true" applyFill="true" applyBorder="true" applyAlignment="true">
      <alignment horizontal="center" vertical="center"/>
    </xf>
    <xf numFmtId="169" fontId="116" fillId="28" borderId="87" xfId="40191" applyNumberFormat="true" applyFont="true" applyFill="true" applyBorder="true" applyAlignment="true">
      <alignment horizontal="center" vertical="center"/>
    </xf>
    <xf numFmtId="169" fontId="116" fillId="28" borderId="117" xfId="40227" applyNumberFormat="true" applyFont="true" applyFill="true" applyBorder="true" applyAlignment="true">
      <alignment horizontal="center" vertical="center"/>
    </xf>
    <xf numFmtId="169" fontId="116" fillId="28" borderId="64" xfId="40239" applyNumberFormat="true" applyFont="true" applyFill="true" applyBorder="true" applyAlignment="true">
      <alignment horizontal="center" vertical="center"/>
    </xf>
    <xf numFmtId="169" fontId="116" fillId="28" borderId="64" xfId="40251" applyNumberFormat="true" applyFont="true" applyFill="true" applyBorder="true" applyAlignment="true">
      <alignment horizontal="center" vertical="center"/>
    </xf>
    <xf numFmtId="169" fontId="116" fillId="28" borderId="117" xfId="40287" applyNumberFormat="true" applyFont="true" applyFill="true" applyBorder="true" applyAlignment="true">
      <alignment horizontal="center" vertical="center"/>
    </xf>
    <xf numFmtId="169" fontId="116" fillId="28" borderId="64" xfId="40299" applyNumberFormat="true" applyFont="true" applyFill="true" applyBorder="true" applyAlignment="true">
      <alignment horizontal="center" vertical="center"/>
    </xf>
    <xf numFmtId="169" fontId="116" fillId="28" borderId="113" xfId="39986" applyNumberFormat="true" applyFont="true" applyFill="true" applyBorder="true" applyAlignment="true">
      <alignment horizontal="center" vertical="center"/>
    </xf>
    <xf numFmtId="169" fontId="116" fillId="28" borderId="78" xfId="39998" applyNumberFormat="true" applyFont="true" applyFill="true" applyBorder="true" applyAlignment="true">
      <alignment horizontal="center" vertical="center"/>
    </xf>
    <xf numFmtId="169" fontId="116" fillId="28" borderId="85" xfId="40010" applyNumberFormat="true" applyFont="true" applyFill="true" applyBorder="true" applyAlignment="true">
      <alignment horizontal="center" vertical="center"/>
    </xf>
    <xf numFmtId="169" fontId="116" fillId="28" borderId="113" xfId="40046" applyNumberFormat="true" applyFont="true" applyFill="true" applyBorder="true" applyAlignment="true">
      <alignment horizontal="center" vertical="center"/>
    </xf>
    <xf numFmtId="169" fontId="116" fillId="28" borderId="78" xfId="40058" applyNumberFormat="true" applyFont="true" applyFill="true" applyBorder="true" applyAlignment="true">
      <alignment horizontal="center" vertical="center"/>
    </xf>
    <xf numFmtId="169" fontId="116" fillId="28" borderId="85" xfId="40070" applyNumberFormat="true" applyFont="true" applyFill="true" applyBorder="true" applyAlignment="true">
      <alignment horizontal="center" vertical="center"/>
    </xf>
    <xf numFmtId="169" fontId="116" fillId="28" borderId="113" xfId="40166" applyNumberFormat="true" applyFont="true" applyFill="true" applyBorder="true" applyAlignment="true">
      <alignment horizontal="center" vertical="center"/>
    </xf>
    <xf numFmtId="169" fontId="116" fillId="28" borderId="78" xfId="40178" applyNumberFormat="true" applyFont="true" applyFill="true" applyBorder="true" applyAlignment="true">
      <alignment horizontal="center" vertical="center"/>
    </xf>
    <xf numFmtId="169" fontId="116" fillId="28" borderId="85" xfId="40190" applyNumberFormat="true" applyFont="true" applyFill="true" applyBorder="true" applyAlignment="true">
      <alignment horizontal="center" vertical="center"/>
    </xf>
    <xf numFmtId="169" fontId="116" fillId="28" borderId="113" xfId="40226" applyNumberFormat="true" applyFont="true" applyFill="true" applyBorder="true" applyAlignment="true">
      <alignment horizontal="center" vertical="center"/>
    </xf>
    <xf numFmtId="169" fontId="116" fillId="28" borderId="78" xfId="40238" applyNumberFormat="true" applyFont="true" applyFill="true" applyBorder="true" applyAlignment="true">
      <alignment horizontal="center" vertical="center"/>
    </xf>
    <xf numFmtId="169" fontId="116" fillId="28" borderId="78" xfId="40250" applyNumberFormat="true" applyFont="true" applyFill="true" applyBorder="true" applyAlignment="true">
      <alignment horizontal="center" vertical="center"/>
    </xf>
    <xf numFmtId="169" fontId="116" fillId="28" borderId="113" xfId="40286" applyNumberFormat="true" applyFont="true" applyFill="true" applyBorder="true" applyAlignment="true">
      <alignment horizontal="center" vertical="center"/>
    </xf>
    <xf numFmtId="169" fontId="116" fillId="28" borderId="78" xfId="40298" applyNumberFormat="true" applyFont="true" applyFill="true" applyBorder="true" applyAlignment="true">
      <alignment horizontal="center" vertical="center"/>
    </xf>
    <xf numFmtId="169" fontId="116" fillId="28" borderId="62" xfId="40347" applyNumberFormat="true" applyFont="true" applyFill="true" applyBorder="true" applyAlignment="true">
      <alignment horizontal="center" vertical="center"/>
    </xf>
    <xf numFmtId="169" fontId="116" fillId="28" borderId="64" xfId="40359" applyNumberFormat="true" applyFont="true" applyFill="true" applyBorder="true" applyAlignment="true">
      <alignment horizontal="center" vertical="center"/>
    </xf>
    <xf numFmtId="169" fontId="116" fillId="28" borderId="127" xfId="40072" applyNumberFormat="true" applyFont="true" applyFill="true" applyBorder="true" applyAlignment="true">
      <alignment horizontal="center" vertical="center"/>
    </xf>
    <xf numFmtId="169" fontId="116" fillId="28" borderId="87" xfId="40072" applyNumberFormat="true" applyFont="true" applyFill="true" applyBorder="true" applyAlignment="true">
      <alignment horizontal="center" vertical="center"/>
    </xf>
    <xf numFmtId="169" fontId="116" fillId="28" borderId="117" xfId="39988" applyNumberFormat="true" applyFont="true" applyFill="true" applyBorder="true" applyAlignment="true">
      <alignment horizontal="center" vertical="center"/>
    </xf>
    <xf numFmtId="169" fontId="116" fillId="28" borderId="64" xfId="40000" applyNumberFormat="true" applyFont="true" applyFill="true" applyBorder="true" applyAlignment="true">
      <alignment horizontal="center" vertical="center"/>
    </xf>
    <xf numFmtId="169" fontId="116" fillId="28" borderId="87" xfId="40012" applyNumberFormat="true" applyFont="true" applyFill="true" applyBorder="true" applyAlignment="true">
      <alignment horizontal="center" vertical="center"/>
    </xf>
    <xf numFmtId="169" fontId="116" fillId="28" borderId="117" xfId="40048" applyNumberFormat="true" applyFont="true" applyFill="true" applyBorder="true" applyAlignment="true">
      <alignment horizontal="center" vertical="center"/>
    </xf>
    <xf numFmtId="169" fontId="116" fillId="28" borderId="64" xfId="40060" applyNumberFormat="true" applyFont="true" applyFill="true" applyBorder="true" applyAlignment="true">
      <alignment horizontal="center" vertical="center"/>
    </xf>
    <xf numFmtId="169" fontId="116" fillId="28" borderId="117" xfId="40168" applyNumberFormat="true" applyFont="true" applyFill="true" applyBorder="true" applyAlignment="true">
      <alignment horizontal="center" vertical="center"/>
    </xf>
    <xf numFmtId="169" fontId="116" fillId="28" borderId="64" xfId="40180" applyNumberFormat="true" applyFont="true" applyFill="true" applyBorder="true" applyAlignment="true">
      <alignment horizontal="center" vertical="center"/>
    </xf>
    <xf numFmtId="169" fontId="116" fillId="28" borderId="87" xfId="40192" applyNumberFormat="true" applyFont="true" applyFill="true" applyBorder="true" applyAlignment="true">
      <alignment horizontal="center" vertical="center"/>
    </xf>
    <xf numFmtId="169" fontId="116" fillId="28" borderId="117" xfId="40228" applyNumberFormat="true" applyFont="true" applyFill="true" applyBorder="true" applyAlignment="true">
      <alignment horizontal="center" vertical="center"/>
    </xf>
    <xf numFmtId="169" fontId="116" fillId="28" borderId="64" xfId="40240" applyNumberFormat="true" applyFont="true" applyFill="true" applyBorder="true" applyAlignment="true">
      <alignment horizontal="center" vertical="center"/>
    </xf>
    <xf numFmtId="169" fontId="116" fillId="28" borderId="64" xfId="40252" applyNumberFormat="true" applyFont="true" applyFill="true" applyBorder="true" applyAlignment="true">
      <alignment horizontal="center" vertical="center"/>
    </xf>
    <xf numFmtId="169" fontId="116" fillId="28" borderId="117" xfId="40288" applyNumberFormat="true" applyFont="true" applyFill="true" applyBorder="true" applyAlignment="true">
      <alignment horizontal="center" vertical="center"/>
    </xf>
    <xf numFmtId="169" fontId="116" fillId="28" borderId="64" xfId="40300" applyNumberFormat="true" applyFont="true" applyFill="true" applyBorder="true" applyAlignment="true">
      <alignment horizontal="center" vertical="center"/>
    </xf>
    <xf numFmtId="169" fontId="116" fillId="28" borderId="62" xfId="40348" applyNumberFormat="true" applyFont="true" applyFill="true" applyBorder="true" applyAlignment="true">
      <alignment horizontal="center" vertical="center"/>
    </xf>
    <xf numFmtId="169" fontId="116" fillId="28" borderId="64" xfId="40360" applyNumberFormat="true" applyFont="true" applyFill="true" applyBorder="true" applyAlignment="true">
      <alignment horizontal="center" vertical="center"/>
    </xf>
    <xf numFmtId="169" fontId="116" fillId="28" borderId="62" xfId="40416" applyNumberFormat="true" applyFont="true" applyFill="true" applyBorder="true" applyAlignment="true">
      <alignment horizontal="center" vertical="center"/>
    </xf>
    <xf numFmtId="169" fontId="116" fillId="28" borderId="64" xfId="40428" applyNumberFormat="true" applyFont="true" applyFill="true" applyBorder="true" applyAlignment="true">
      <alignment horizontal="center" vertical="center"/>
    </xf>
    <xf numFmtId="169" fontId="116" fillId="28" borderId="87" xfId="40440" applyNumberFormat="true" applyFont="true" applyFill="true" applyBorder="true" applyAlignment="true">
      <alignment horizontal="center" vertical="center"/>
    </xf>
    <xf numFmtId="168" fontId="116" fillId="28" borderId="77" xfId="39991" applyNumberFormat="true" applyFont="true" applyFill="true" applyBorder="true" applyAlignment="true">
      <alignment horizontal="center" vertical="center"/>
    </xf>
    <xf numFmtId="168" fontId="116" fillId="28" borderId="78" xfId="40003" applyNumberFormat="true" applyFont="true" applyFill="true" applyBorder="true" applyAlignment="true">
      <alignment horizontal="center" vertical="center"/>
    </xf>
    <xf numFmtId="168" fontId="116" fillId="28" borderId="85" xfId="40015" applyNumberFormat="true" applyFont="true" applyFill="true" applyBorder="true" applyAlignment="true">
      <alignment horizontal="center" vertical="center"/>
    </xf>
    <xf numFmtId="168" fontId="116" fillId="28" borderId="77" xfId="40051" applyNumberFormat="true" applyFont="true" applyFill="true" applyBorder="true" applyAlignment="true">
      <alignment horizontal="center" vertical="center"/>
    </xf>
    <xf numFmtId="168" fontId="116" fillId="28" borderId="78" xfId="40063" applyNumberFormat="true" applyFont="true" applyFill="true" applyBorder="true" applyAlignment="true">
      <alignment horizontal="center" vertical="center"/>
    </xf>
    <xf numFmtId="168" fontId="116" fillId="28" borderId="79" xfId="40075" applyNumberFormat="true" applyFont="true" applyFill="true" applyBorder="true" applyAlignment="true">
      <alignment horizontal="center" vertical="center"/>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85" xfId="40195" applyNumberFormat="true" applyFont="true" applyFill="true" applyBorder="true" applyAlignment="true">
      <alignment horizontal="center" vertical="center"/>
    </xf>
    <xf numFmtId="168" fontId="116" fillId="28" borderId="77" xfId="40231" applyNumberFormat="true" applyFont="true" applyFill="true" applyBorder="true" applyAlignment="true">
      <alignment horizontal="center" vertical="center"/>
    </xf>
    <xf numFmtId="168" fontId="116" fillId="28" borderId="78" xfId="40243" applyNumberFormat="true" applyFont="true" applyFill="true" applyBorder="true" applyAlignment="true">
      <alignment horizontal="center" vertical="center"/>
    </xf>
    <xf numFmtId="168" fontId="116" fillId="28" borderId="78" xfId="40255"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77" xfId="40533" applyNumberFormat="true" applyFont="true" applyFill="true" applyBorder="true" applyAlignment="true">
      <alignment horizontal="center" vertical="center"/>
    </xf>
    <xf numFmtId="168" fontId="116" fillId="28" borderId="77" xfId="40419" applyNumberFormat="true" applyFont="true" applyFill="true" applyBorder="true" applyAlignment="true">
      <alignment horizontal="center" vertical="center"/>
    </xf>
    <xf numFmtId="168" fontId="116" fillId="28" borderId="78" xfId="40431" applyNumberFormat="true" applyFont="true" applyFill="true" applyBorder="true" applyAlignment="true">
      <alignment horizontal="center" vertical="center"/>
    </xf>
    <xf numFmtId="168" fontId="116" fillId="28" borderId="85" xfId="40443" applyNumberFormat="true" applyFont="true" applyFill="true" applyBorder="true" applyAlignment="true">
      <alignment horizontal="center" vertical="center"/>
    </xf>
    <xf numFmtId="168" fontId="116" fillId="28" borderId="61" xfId="39992" applyNumberFormat="true" applyFont="true" applyFill="true" applyBorder="true" applyAlignment="true">
      <alignment horizontal="center" vertical="center"/>
    </xf>
    <xf numFmtId="168" fontId="116" fillId="28" borderId="56" xfId="40004" applyNumberFormat="true" applyFont="true" applyFill="true" applyBorder="true" applyAlignment="true">
      <alignment horizontal="center" vertical="center"/>
    </xf>
    <xf numFmtId="168" fontId="116" fillId="28" borderId="86" xfId="40016" applyNumberFormat="true" applyFont="true" applyFill="true" applyBorder="true" applyAlignment="true">
      <alignment horizontal="center" vertical="center"/>
    </xf>
    <xf numFmtId="168" fontId="116" fillId="28" borderId="61" xfId="40052" applyNumberFormat="true" applyFont="true" applyFill="true" applyBorder="true" applyAlignment="true">
      <alignment horizontal="center" vertical="center"/>
    </xf>
    <xf numFmtId="168" fontId="116" fillId="28" borderId="56" xfId="40064" applyNumberFormat="true" applyFont="true" applyFill="true" applyBorder="true" applyAlignment="true">
      <alignment horizontal="center" vertical="center"/>
    </xf>
    <xf numFmtId="168" fontId="116" fillId="28" borderId="65" xfId="40076"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86" xfId="40196" applyNumberFormat="true" applyFont="true" applyFill="true" applyBorder="true" applyAlignment="true">
      <alignment horizontal="center" vertical="center"/>
    </xf>
    <xf numFmtId="168" fontId="116" fillId="28" borderId="61" xfId="40232" applyNumberFormat="true" applyFont="true" applyFill="true" applyBorder="true" applyAlignment="true">
      <alignment horizontal="center" vertical="center"/>
    </xf>
    <xf numFmtId="168" fontId="116" fillId="28" borderId="56" xfId="40244" applyNumberFormat="true" applyFont="true" applyFill="true" applyBorder="true" applyAlignment="true">
      <alignment horizontal="center" vertical="center"/>
    </xf>
    <xf numFmtId="168" fontId="116" fillId="28" borderId="56" xfId="40256"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61" xfId="40534" applyNumberFormat="true" applyFont="true" applyFill="true" applyBorder="true" applyAlignment="true">
      <alignment horizontal="center" vertical="center"/>
    </xf>
    <xf numFmtId="168" fontId="116" fillId="28" borderId="56" xfId="40540" applyNumberFormat="true" applyFont="true" applyFill="true" applyBorder="true" applyAlignment="true">
      <alignment horizontal="center" vertical="center"/>
    </xf>
    <xf numFmtId="168" fontId="116" fillId="28" borderId="61" xfId="40420" applyNumberFormat="true" applyFont="true" applyFill="true" applyBorder="true" applyAlignment="true">
      <alignment horizontal="center" vertical="center"/>
    </xf>
    <xf numFmtId="168" fontId="116" fillId="28" borderId="56" xfId="40432" applyNumberFormat="true" applyFont="true" applyFill="true" applyBorder="true" applyAlignment="true">
      <alignment horizontal="center" vertical="center"/>
    </xf>
    <xf numFmtId="168" fontId="116" fillId="28" borderId="86" xfId="40444" applyNumberFormat="true" applyFont="true" applyFill="true" applyBorder="true" applyAlignment="true">
      <alignment horizontal="center" vertical="center"/>
    </xf>
    <xf numFmtId="168" fontId="116" fillId="28" borderId="92" xfId="39993" applyNumberFormat="true" applyFont="true" applyFill="true" applyBorder="true" applyAlignment="true">
      <alignment horizontal="center" vertical="center"/>
    </xf>
    <xf numFmtId="168" fontId="116" fillId="28" borderId="93" xfId="40005" applyNumberFormat="true" applyFont="true" applyFill="true" applyBorder="true" applyAlignment="true">
      <alignment horizontal="center" vertical="center"/>
    </xf>
    <xf numFmtId="168" fontId="116" fillId="28" borderId="98" xfId="40017" applyNumberFormat="true" applyFont="true" applyFill="true" applyBorder="true" applyAlignment="true">
      <alignment horizontal="center" vertical="center"/>
    </xf>
    <xf numFmtId="168" fontId="116" fillId="28" borderId="92" xfId="40053" applyNumberFormat="true" applyFont="true" applyFill="true" applyBorder="true" applyAlignment="true">
      <alignment horizontal="center" vertical="center"/>
    </xf>
    <xf numFmtId="168" fontId="116" fillId="28" borderId="93" xfId="40065" applyNumberFormat="true" applyFont="true" applyFill="true" applyBorder="true" applyAlignment="true">
      <alignment horizontal="center" vertical="center"/>
    </xf>
    <xf numFmtId="168" fontId="116" fillId="28" borderId="94" xfId="40077"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8" xfId="40197" applyNumberFormat="true" applyFont="true" applyFill="true" applyBorder="true" applyAlignment="true">
      <alignment horizontal="center" vertical="center"/>
    </xf>
    <xf numFmtId="168" fontId="116" fillId="28" borderId="92" xfId="40233" applyNumberFormat="true" applyFont="true" applyFill="true" applyBorder="true" applyAlignment="true">
      <alignment horizontal="center" vertical="center"/>
    </xf>
    <xf numFmtId="168" fontId="116" fillId="28" borderId="93" xfId="40245" applyNumberFormat="true" applyFont="true" applyFill="true" applyBorder="true" applyAlignment="true">
      <alignment horizontal="center" vertical="center"/>
    </xf>
    <xf numFmtId="168" fontId="116" fillId="28" borderId="93" xfId="40257"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92" xfId="40535" applyNumberFormat="true" applyFont="true" applyFill="true" applyBorder="true" applyAlignment="true">
      <alignment horizontal="center" vertical="center"/>
    </xf>
    <xf numFmtId="168" fontId="116" fillId="28" borderId="93" xfId="40541" applyNumberFormat="true" applyFont="true" applyFill="true" applyBorder="true" applyAlignment="true">
      <alignment horizontal="center" vertical="center"/>
    </xf>
    <xf numFmtId="168" fontId="116" fillId="28" borderId="92" xfId="40421" applyNumberFormat="true" applyFont="true" applyFill="true" applyBorder="true" applyAlignment="true">
      <alignment horizontal="center" vertical="center"/>
    </xf>
    <xf numFmtId="168" fontId="116" fillId="28" borderId="93" xfId="40433" applyNumberFormat="true" applyFont="true" applyFill="true" applyBorder="true" applyAlignment="true">
      <alignment horizontal="center" vertical="center"/>
    </xf>
    <xf numFmtId="168" fontId="116" fillId="28" borderId="98" xfId="40445" applyNumberFormat="true" applyFont="true" applyFill="true" applyBorder="true" applyAlignment="true">
      <alignment horizontal="center" vertical="center"/>
    </xf>
    <xf numFmtId="168" fontId="116" fillId="28" borderId="77" xfId="39992" applyNumberFormat="true" applyFont="true" applyFill="true" applyBorder="true" applyAlignment="true">
      <alignment horizontal="center" vertical="center"/>
    </xf>
    <xf numFmtId="168" fontId="116" fillId="28" borderId="78" xfId="40004" applyNumberFormat="true" applyFont="true" applyFill="true" applyBorder="true" applyAlignment="true">
      <alignment horizontal="center" vertical="center"/>
    </xf>
    <xf numFmtId="168" fontId="116" fillId="28" borderId="85" xfId="40016" applyNumberFormat="true" applyFont="true" applyFill="true" applyBorder="true" applyAlignment="true">
      <alignment horizontal="center" vertical="center"/>
    </xf>
    <xf numFmtId="168" fontId="116" fillId="28" borderId="77" xfId="40052" applyNumberFormat="true" applyFont="true" applyFill="true" applyBorder="true" applyAlignment="true">
      <alignment horizontal="center" vertical="center"/>
    </xf>
    <xf numFmtId="168" fontId="116" fillId="28" borderId="78" xfId="40064" applyNumberFormat="true" applyFont="true" applyFill="true" applyBorder="true" applyAlignment="true">
      <alignment horizontal="center" vertical="center"/>
    </xf>
    <xf numFmtId="168" fontId="116" fillId="28" borderId="79" xfId="40076"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85" xfId="40196" applyNumberFormat="true" applyFont="true" applyFill="true" applyBorder="true" applyAlignment="true">
      <alignment horizontal="center" vertical="center"/>
    </xf>
    <xf numFmtId="168" fontId="116" fillId="28" borderId="77" xfId="40232" applyNumberFormat="true" applyFont="true" applyFill="true" applyBorder="true" applyAlignment="true">
      <alignment horizontal="center" vertical="center"/>
    </xf>
    <xf numFmtId="168" fontId="116" fillId="28" borderId="78" xfId="40244" applyNumberFormat="true" applyFont="true" applyFill="true" applyBorder="true" applyAlignment="true">
      <alignment horizontal="center" vertical="center"/>
    </xf>
    <xf numFmtId="168" fontId="116" fillId="28" borderId="78" xfId="40256"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77" xfId="40534" applyNumberFormat="true" applyFont="true" applyFill="true" applyBorder="true" applyAlignment="true">
      <alignment horizontal="center" vertical="center"/>
    </xf>
    <xf numFmtId="168" fontId="116" fillId="28" borderId="78" xfId="40540" applyNumberFormat="true" applyFont="true" applyFill="true" applyBorder="true" applyAlignment="true">
      <alignment horizontal="center" vertical="center"/>
    </xf>
    <xf numFmtId="168" fontId="116" fillId="28" borderId="77" xfId="40420" applyNumberFormat="true" applyFont="true" applyFill="true" applyBorder="true" applyAlignment="true">
      <alignment horizontal="center" vertical="center"/>
    </xf>
    <xf numFmtId="168" fontId="116" fillId="28" borderId="78" xfId="40432" applyNumberFormat="true" applyFont="true" applyFill="true" applyBorder="true" applyAlignment="true">
      <alignment horizontal="center" vertical="center"/>
    </xf>
    <xf numFmtId="168" fontId="116" fillId="28" borderId="85" xfId="40444" applyNumberFormat="true" applyFont="true" applyFill="true" applyBorder="true" applyAlignment="true">
      <alignment horizontal="center" vertical="center"/>
    </xf>
    <xf numFmtId="168" fontId="116" fillId="28" borderId="129" xfId="40077" applyNumberFormat="true" applyFont="true" applyFill="true" applyBorder="true" applyAlignment="true">
      <alignment horizontal="center" vertical="center"/>
    </xf>
    <xf numFmtId="168" fontId="116" fillId="28" borderId="66" xfId="40077" applyNumberFormat="true" applyFont="true" applyFill="true" applyBorder="true" applyAlignment="true">
      <alignment horizontal="center" vertical="center"/>
    </xf>
    <xf numFmtId="168" fontId="116" fillId="28" borderId="62" xfId="39994" applyNumberFormat="true" applyFont="true" applyFill="true" applyBorder="true" applyAlignment="true">
      <alignment horizontal="center" vertical="center"/>
    </xf>
    <xf numFmtId="168" fontId="116" fillId="28" borderId="64" xfId="40006" applyNumberFormat="true" applyFont="true" applyFill="true" applyBorder="true" applyAlignment="true">
      <alignment horizontal="center" vertical="center"/>
    </xf>
    <xf numFmtId="168" fontId="116" fillId="28" borderId="87" xfId="40018" applyNumberFormat="true" applyFont="true" applyFill="true" applyBorder="true" applyAlignment="true">
      <alignment horizontal="center" vertical="center"/>
    </xf>
    <xf numFmtId="168" fontId="116" fillId="28" borderId="62" xfId="40054" applyNumberFormat="true" applyFont="true" applyFill="true" applyBorder="true" applyAlignment="true">
      <alignment horizontal="center" vertical="center"/>
    </xf>
    <xf numFmtId="168" fontId="116" fillId="28" borderId="64" xfId="40066" applyNumberFormat="true" applyFont="true" applyFill="true" applyBorder="true" applyAlignment="true">
      <alignment horizontal="center" vertical="center"/>
    </xf>
    <xf numFmtId="168" fontId="116" fillId="28" borderId="62" xfId="40174" applyNumberFormat="true" applyFont="true" applyFill="true" applyBorder="true" applyAlignment="true">
      <alignment horizontal="center" vertical="center"/>
    </xf>
    <xf numFmtId="168" fontId="116" fillId="28" borderId="64" xfId="40186" applyNumberFormat="true" applyFont="true" applyFill="true" applyBorder="true" applyAlignment="true">
      <alignment horizontal="center" vertical="center"/>
    </xf>
    <xf numFmtId="168" fontId="116" fillId="28" borderId="87" xfId="40198" applyNumberFormat="true" applyFont="true" applyFill="true" applyBorder="true" applyAlignment="true">
      <alignment horizontal="center" vertical="center"/>
    </xf>
    <xf numFmtId="168" fontId="116" fillId="28" borderId="62" xfId="40234" applyNumberFormat="true" applyFont="true" applyFill="true" applyBorder="true" applyAlignment="true">
      <alignment horizontal="center" vertical="center"/>
    </xf>
    <xf numFmtId="168" fontId="116" fillId="28" borderId="64" xfId="40246" applyNumberFormat="true" applyFont="true" applyFill="true" applyBorder="true" applyAlignment="true">
      <alignment horizontal="center" vertical="center"/>
    </xf>
    <xf numFmtId="168" fontId="116" fillId="28" borderId="64" xfId="40258" applyNumberFormat="true" applyFont="true" applyFill="true" applyBorder="true" applyAlignment="true">
      <alignment horizontal="center" vertical="center"/>
    </xf>
    <xf numFmtId="168" fontId="116" fillId="28" borderId="62" xfId="40294" applyNumberFormat="true" applyFont="true" applyFill="true" applyBorder="true" applyAlignment="true">
      <alignment horizontal="center" vertical="center"/>
    </xf>
    <xf numFmtId="168" fontId="116" fillId="28" borderId="64" xfId="40306" applyNumberFormat="true" applyFont="true" applyFill="true" applyBorder="true" applyAlignment="true">
      <alignment horizontal="center" vertical="center"/>
    </xf>
    <xf numFmtId="168" fontId="116" fillId="28" borderId="62" xfId="40536" applyNumberFormat="true" applyFont="true" applyFill="true" applyBorder="true" applyAlignment="true">
      <alignment horizontal="center" vertical="center"/>
    </xf>
    <xf numFmtId="168" fontId="116" fillId="28" borderId="64" xfId="40542" applyNumberFormat="true" applyFont="true" applyFill="true" applyBorder="true" applyAlignment="true">
      <alignment horizontal="center" vertical="center"/>
    </xf>
    <xf numFmtId="168" fontId="116" fillId="28" borderId="62" xfId="40422" applyNumberFormat="true" applyFont="true" applyFill="true" applyBorder="true" applyAlignment="true">
      <alignment horizontal="center" vertical="center"/>
    </xf>
    <xf numFmtId="168" fontId="116" fillId="28" borderId="64" xfId="40434" applyNumberFormat="true" applyFont="true" applyFill="true" applyBorder="true" applyAlignment="true">
      <alignment horizontal="center" vertical="center"/>
    </xf>
    <xf numFmtId="168" fontId="116" fillId="28" borderId="87" xfId="40446" applyNumberFormat="true" applyFont="true" applyFill="true" applyBorder="true" applyAlignment="true">
      <alignment horizontal="center" vertical="center"/>
    </xf>
    <xf numFmtId="168" fontId="116" fillId="28" borderId="66" xfId="40078"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169" fontId="116" fillId="28" borderId="73" xfId="40240"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27" borderId="10" xfId="19344" applyFill="true" applyAlignment="true">
      <alignment horizontal="center" wrapText="true"/>
    </xf>
    <xf numFmtId="0" fontId="180" fillId="27" borderId="10" xfId="19344" applyFont="true" applyFill="true" applyAlignment="true">
      <alignment horizontal="center" wrapText="true"/>
    </xf>
    <xf numFmtId="0" fontId="181" fillId="27" borderId="10" xfId="19344" applyFont="true" applyFill="true" applyAlignment="true">
      <alignment horizontal="center" wrapText="true"/>
    </xf>
    <xf numFmtId="0" fontId="25" fillId="3" borderId="10" xfId="19344" applyAlignment="true">
      <alignment wrapText="true"/>
    </xf>
    <xf numFmtId="0" fontId="25" fillId="3" borderId="10" xfId="19344"/>
    <xf numFmtId="0" fontId="25" fillId="15" borderId="10" xfId="19344" applyFill="true"/>
    <xf numFmtId="0" fontId="25" fillId="27" borderId="10" xfId="19344" applyFill="true" applyAlignment="true">
      <alignment horizontal="center" vertical="center"/>
    </xf>
    <xf numFmtId="0" fontId="152" fillId="3" borderId="57" xfId="45127" applyFont="true" applyBorder="true" applyAlignment="true">
      <alignment horizontal="center" wrapText="true"/>
    </xf>
    <xf numFmtId="0" fontId="152" fillId="26" borderId="58" xfId="45128" applyFont="true" applyFill="true" applyBorder="true" applyAlignment="true">
      <alignment horizontal="left" vertical="top" wrapText="true"/>
    </xf>
    <xf numFmtId="0" fontId="152" fillId="26" borderId="58" xfId="45129" applyFont="true" applyFill="true" applyBorder="true" applyAlignment="true">
      <alignment horizontal="left" vertical="top" wrapText="true"/>
    </xf>
    <xf numFmtId="168" fontId="151" fillId="3" borderId="58" xfId="45130" applyNumberFormat="true" applyFont="true" applyBorder="true" applyAlignment="true">
      <alignment horizontal="right" vertical="top"/>
    </xf>
    <xf numFmtId="0" fontId="152" fillId="26" borderId="59" xfId="45131" applyFont="true" applyFill="true" applyBorder="true" applyAlignment="true">
      <alignment horizontal="left" vertical="top" wrapText="true"/>
    </xf>
    <xf numFmtId="0" fontId="152" fillId="26" borderId="59" xfId="45132" applyFont="true" applyFill="true" applyBorder="true" applyAlignment="true">
      <alignment horizontal="left" vertical="top" wrapText="true"/>
    </xf>
    <xf numFmtId="168" fontId="151" fillId="3" borderId="59" xfId="45133" applyNumberFormat="true" applyFont="true" applyBorder="true" applyAlignment="true">
      <alignment horizontal="right" vertical="top"/>
    </xf>
    <xf numFmtId="0" fontId="152" fillId="26" borderId="60" xfId="45135" applyFont="true" applyFill="true" applyBorder="true" applyAlignment="true">
      <alignment horizontal="left" vertical="top" wrapText="true"/>
    </xf>
    <xf numFmtId="168" fontId="151" fillId="3" borderId="60" xfId="45136" applyNumberFormat="true" applyFont="true" applyBorder="true" applyAlignment="true">
      <alignment horizontal="right" vertical="top"/>
    </xf>
    <xf numFmtId="0" fontId="183" fillId="15" borderId="10" xfId="19444" applyFont="true" applyFill="true" applyAlignment="true">
      <alignment horizontal="center" vertical="center" wrapText="true"/>
    </xf>
    <xf numFmtId="0" fontId="183" fillId="15" borderId="10" xfId="19442" applyFont="true" applyFill="true" applyAlignment="true">
      <alignment horizontal="center" vertical="center"/>
    </xf>
    <xf numFmtId="0" fontId="183" fillId="15" borderId="10" xfId="19443" applyFont="true" applyFill="true" applyAlignment="true">
      <alignment horizontal="center" vertical="center" wrapText="true"/>
    </xf>
    <xf numFmtId="0" fontId="183" fillId="15" borderId="10" xfId="19466" applyFont="true" applyFill="true" applyAlignment="true">
      <alignment horizontal="center" vertical="center" wrapText="true"/>
    </xf>
    <xf numFmtId="0" fontId="183" fillId="15" borderId="10" xfId="19464" applyFont="true" applyFill="true" applyAlignment="true">
      <alignment horizontal="center" vertical="center"/>
    </xf>
    <xf numFmtId="0" fontId="183" fillId="15" borderId="10" xfId="19464" applyFont="true" applyFill="true" applyAlignment="true">
      <alignment horizontal="center" vertical="center" wrapText="true"/>
    </xf>
    <xf numFmtId="0" fontId="183" fillId="15" borderId="10" xfId="19465" applyFont="true" applyFill="true" applyAlignment="true">
      <alignment horizontal="center" vertical="center" wrapText="true"/>
    </xf>
    <xf numFmtId="0" fontId="152" fillId="3" borderId="10" xfId="45140" applyFont="true" applyAlignment="true">
      <alignment horizontal="center" wrapText="true"/>
    </xf>
    <xf numFmtId="0" fontId="152" fillId="3" borderId="10" xfId="45141" applyFont="true" applyAlignment="true">
      <alignment horizontal="center" wrapText="true"/>
    </xf>
    <xf numFmtId="0" fontId="152" fillId="3" borderId="10" xfId="45142" applyFont="true" applyAlignment="true">
      <alignment horizontal="center" wrapText="true"/>
    </xf>
    <xf numFmtId="0" fontId="152" fillId="3" borderId="57" xfId="45143" applyFont="true" applyBorder="true" applyAlignment="true">
      <alignment horizontal="center"/>
    </xf>
    <xf numFmtId="0" fontId="152" fillId="3" borderId="57" xfId="45144" applyFont="true" applyBorder="true" applyAlignment="true">
      <alignment horizontal="center"/>
    </xf>
    <xf numFmtId="0" fontId="152" fillId="3" borderId="57" xfId="45145" applyFont="true" applyBorder="true" applyAlignment="true">
      <alignment horizontal="center"/>
    </xf>
    <xf numFmtId="0" fontId="152" fillId="3" borderId="57" xfId="45368" applyFont="true" applyBorder="true" applyAlignment="true">
      <alignment horizontal="center" wrapText="true"/>
    </xf>
    <xf numFmtId="0" fontId="152" fillId="26" borderId="58" xfId="45369" applyFont="true" applyFill="true" applyBorder="true" applyAlignment="true">
      <alignment horizontal="left" vertical="top" wrapText="true"/>
    </xf>
    <xf numFmtId="0" fontId="152" fillId="26" borderId="58" xfId="45370" applyFont="true" applyFill="true" applyBorder="true" applyAlignment="true">
      <alignment horizontal="left" vertical="top" wrapText="true"/>
    </xf>
    <xf numFmtId="168" fontId="151" fillId="3" borderId="58" xfId="45371" applyNumberFormat="true" applyFont="true" applyBorder="true" applyAlignment="true">
      <alignment horizontal="right" vertical="top"/>
    </xf>
    <xf numFmtId="0" fontId="152" fillId="26" borderId="59" xfId="45372" applyFont="true" applyFill="true" applyBorder="true" applyAlignment="true">
      <alignment horizontal="left" vertical="top" wrapText="true"/>
    </xf>
    <xf numFmtId="0" fontId="152" fillId="26" borderId="59" xfId="45373" applyFont="true" applyFill="true" applyBorder="true" applyAlignment="true">
      <alignment horizontal="left" vertical="top" wrapText="true"/>
    </xf>
    <xf numFmtId="168" fontId="151" fillId="3" borderId="59" xfId="45374" applyNumberFormat="true" applyFont="true" applyBorder="true" applyAlignment="true">
      <alignment horizontal="right" vertical="top"/>
    </xf>
    <xf numFmtId="0" fontId="152" fillId="26" borderId="60" xfId="45376" applyFont="true" applyFill="true" applyBorder="true" applyAlignment="true">
      <alignment horizontal="left" vertical="top" wrapText="true"/>
    </xf>
    <xf numFmtId="168" fontId="151" fillId="3" borderId="60" xfId="45377" applyNumberFormat="true" applyFont="true" applyBorder="true" applyAlignment="true">
      <alignment horizontal="right" vertical="top"/>
    </xf>
    <xf numFmtId="0" fontId="152" fillId="3" borderId="10" xfId="45381" applyFont="true" applyAlignment="true">
      <alignment horizontal="center" wrapText="true"/>
    </xf>
    <xf numFmtId="0" fontId="152" fillId="3" borderId="10" xfId="45382" applyFont="true" applyAlignment="true">
      <alignment horizontal="center" wrapText="true"/>
    </xf>
    <xf numFmtId="0" fontId="152" fillId="3" borderId="10" xfId="45383" applyFont="true" applyAlignment="true">
      <alignment horizontal="center" wrapText="true"/>
    </xf>
    <xf numFmtId="0" fontId="152" fillId="3" borderId="57" xfId="45384" applyFont="true" applyBorder="true" applyAlignment="true">
      <alignment horizontal="center"/>
    </xf>
    <xf numFmtId="0" fontId="152" fillId="3" borderId="57" xfId="45385" applyFont="true" applyBorder="true" applyAlignment="true">
      <alignment horizontal="center"/>
    </xf>
    <xf numFmtId="0" fontId="152" fillId="3" borderId="57" xfId="45386" applyFont="true" applyBorder="true" applyAlignment="true">
      <alignment horizontal="center"/>
    </xf>
    <xf numFmtId="0" fontId="152" fillId="3" borderId="57" xfId="45608" applyFont="true" applyBorder="true" applyAlignment="true">
      <alignment horizontal="center" wrapText="true"/>
    </xf>
    <xf numFmtId="0" fontId="152" fillId="26" borderId="58" xfId="45609" applyFont="true" applyFill="true" applyBorder="true" applyAlignment="true">
      <alignment horizontal="left" vertical="top" wrapText="true"/>
    </xf>
    <xf numFmtId="0" fontId="152" fillId="26" borderId="58" xfId="45610" applyFont="true" applyFill="true" applyBorder="true" applyAlignment="true">
      <alignment horizontal="left" vertical="top" wrapText="true"/>
    </xf>
    <xf numFmtId="168" fontId="151" fillId="3" borderId="58" xfId="45611" applyNumberFormat="true" applyFont="true" applyBorder="true" applyAlignment="true">
      <alignment horizontal="right" vertical="top"/>
    </xf>
    <xf numFmtId="0" fontId="152" fillId="26" borderId="59" xfId="45612" applyFont="true" applyFill="true" applyBorder="true" applyAlignment="true">
      <alignment horizontal="left" vertical="top" wrapText="true"/>
    </xf>
    <xf numFmtId="0" fontId="152" fillId="26" borderId="59" xfId="45613" applyFont="true" applyFill="true" applyBorder="true" applyAlignment="true">
      <alignment horizontal="left" vertical="top" wrapText="true"/>
    </xf>
    <xf numFmtId="168" fontId="151" fillId="3" borderId="59" xfId="45614" applyNumberFormat="true" applyFont="true" applyBorder="true" applyAlignment="true">
      <alignment horizontal="right" vertical="top"/>
    </xf>
    <xf numFmtId="0" fontId="152" fillId="26" borderId="60" xfId="45616" applyFont="true" applyFill="true" applyBorder="true" applyAlignment="true">
      <alignment horizontal="left" vertical="top" wrapText="true"/>
    </xf>
    <xf numFmtId="168" fontId="151" fillId="3" borderId="60" xfId="45617" applyNumberFormat="true" applyFont="true" applyBorder="true" applyAlignment="true">
      <alignment horizontal="right" vertical="top"/>
    </xf>
    <xf numFmtId="0" fontId="152" fillId="3" borderId="10" xfId="45621" applyFont="true" applyAlignment="true">
      <alignment horizontal="center" wrapText="true"/>
    </xf>
    <xf numFmtId="0" fontId="152" fillId="3" borderId="10" xfId="45622" applyFont="true" applyAlignment="true">
      <alignment horizontal="center" wrapText="true"/>
    </xf>
    <xf numFmtId="0" fontId="152" fillId="3" borderId="10" xfId="45623" applyFont="true" applyAlignment="true">
      <alignment horizontal="center" wrapText="true"/>
    </xf>
    <xf numFmtId="0" fontId="152" fillId="3" borderId="57" xfId="45624" applyFont="true" applyBorder="true" applyAlignment="true">
      <alignment horizontal="center"/>
    </xf>
    <xf numFmtId="0" fontId="152" fillId="3" borderId="57" xfId="45625" applyFont="true" applyBorder="true" applyAlignment="true">
      <alignment horizontal="center"/>
    </xf>
    <xf numFmtId="0" fontId="152" fillId="3" borderId="57" xfId="45626" applyFont="true" applyBorder="true" applyAlignment="true">
      <alignment horizontal="center"/>
    </xf>
    <xf numFmtId="0" fontId="25" fillId="15" borderId="10" xfId="19344" applyFill="true" applyAlignment="true">
      <alignment vertical="center"/>
    </xf>
    <xf numFmtId="0" fontId="25" fillId="15" borderId="10" xfId="19344" applyFill="true" applyAlignment="true">
      <alignment vertical="center" wrapText="true"/>
    </xf>
    <xf numFmtId="0" fontId="152" fillId="3" borderId="57" xfId="45865" applyFont="true" applyBorder="true" applyAlignment="true">
      <alignment horizontal="center" wrapText="true"/>
    </xf>
    <xf numFmtId="0" fontId="152" fillId="26" borderId="58" xfId="45866" applyFont="true" applyFill="true" applyBorder="true" applyAlignment="true">
      <alignment horizontal="left" vertical="top" wrapText="true"/>
    </xf>
    <xf numFmtId="0" fontId="152" fillId="26" borderId="58" xfId="45867" applyFont="true" applyFill="true" applyBorder="true" applyAlignment="true">
      <alignment horizontal="left" vertical="top" wrapText="true"/>
    </xf>
    <xf numFmtId="168" fontId="151" fillId="3" borderId="58" xfId="45868" applyNumberFormat="true" applyFont="true" applyBorder="true" applyAlignment="true">
      <alignment horizontal="right" vertical="top"/>
    </xf>
    <xf numFmtId="0" fontId="152" fillId="26" borderId="59" xfId="45869" applyFont="true" applyFill="true" applyBorder="true" applyAlignment="true">
      <alignment horizontal="left" vertical="top" wrapText="true"/>
    </xf>
    <xf numFmtId="0" fontId="152" fillId="26" borderId="59" xfId="45870" applyFont="true" applyFill="true" applyBorder="true" applyAlignment="true">
      <alignment horizontal="left" vertical="top" wrapText="true"/>
    </xf>
    <xf numFmtId="168" fontId="151" fillId="3" borderId="59" xfId="45871" applyNumberFormat="true" applyFont="true" applyBorder="true" applyAlignment="true">
      <alignment horizontal="right" vertical="top"/>
    </xf>
    <xf numFmtId="0" fontId="152" fillId="26" borderId="60" xfId="45873" applyFont="true" applyFill="true" applyBorder="true" applyAlignment="true">
      <alignment horizontal="left" vertical="top" wrapText="true"/>
    </xf>
    <xf numFmtId="168" fontId="151" fillId="3" borderId="60" xfId="45874" applyNumberFormat="true" applyFont="true" applyBorder="true" applyAlignment="true">
      <alignment horizontal="right" vertical="top"/>
    </xf>
    <xf numFmtId="0" fontId="152" fillId="3" borderId="10" xfId="45881" applyFont="true" applyAlignment="true">
      <alignment horizontal="center" wrapText="true"/>
    </xf>
    <xf numFmtId="0" fontId="152" fillId="3" borderId="10" xfId="45882" applyFont="true" applyAlignment="true">
      <alignment horizontal="center" wrapText="true"/>
    </xf>
    <xf numFmtId="0" fontId="152" fillId="3" borderId="10" xfId="45883" applyFont="true" applyAlignment="true">
      <alignment horizontal="center" wrapText="true"/>
    </xf>
    <xf numFmtId="0" fontId="152" fillId="3" borderId="57" xfId="45884" applyFont="true" applyBorder="true" applyAlignment="true">
      <alignment horizontal="center"/>
    </xf>
    <xf numFmtId="0" fontId="152" fillId="3" borderId="57" xfId="45885" applyFont="true" applyBorder="true" applyAlignment="true">
      <alignment horizontal="center"/>
    </xf>
    <xf numFmtId="0" fontId="152" fillId="3" borderId="57" xfId="45886" applyFont="true" applyBorder="true" applyAlignment="true">
      <alignment horizontal="center"/>
    </xf>
    <xf numFmtId="164" fontId="116" fillId="3" borderId="27" xfId="19344" applyNumberFormat="true" applyFont="true" applyBorder="true" applyAlignment="true" applyProtection="true">
      <alignment horizontal="center"/>
      <protection locked="false"/>
    </xf>
    <xf numFmtId="1" fontId="116" fillId="3" borderId="28" xfId="19344" applyNumberFormat="true" applyFont="true" applyBorder="true" applyAlignment="true" applyProtection="true">
      <alignment horizontal="center"/>
      <protection locked="false"/>
    </xf>
    <xf numFmtId="164" fontId="116" fillId="3" borderId="30" xfId="19344" applyNumberFormat="true" applyFont="true" applyBorder="true" applyAlignment="true" applyProtection="true">
      <alignment horizontal="center"/>
      <protection locked="false"/>
    </xf>
    <xf numFmtId="1" fontId="116" fillId="3" borderId="31" xfId="19344" applyNumberFormat="true" applyFont="true" applyBorder="true" applyAlignment="true" applyProtection="true">
      <alignment horizontal="center"/>
      <protection locked="false"/>
    </xf>
    <xf numFmtId="164" fontId="116" fillId="3" borderId="33" xfId="19344" applyNumberFormat="true" applyFont="true" applyBorder="true" applyAlignment="true" applyProtection="true">
      <alignment horizontal="center"/>
      <protection locked="false"/>
    </xf>
    <xf numFmtId="1" fontId="116" fillId="3" borderId="34" xfId="19344" applyNumberFormat="true" applyFont="true" applyBorder="true" applyAlignment="true" applyProtection="true">
      <alignment horizontal="center"/>
      <protection locked="false"/>
    </xf>
    <xf numFmtId="0" fontId="25" fillId="3" borderId="10" xfId="19344" applyAlignment="true">
      <alignment wrapText="true"/>
    </xf>
    <xf numFmtId="0" fontId="25" fillId="15" borderId="10" xfId="19344" applyFill="true" applyAlignment="true">
      <alignment wrapText="true"/>
    </xf>
    <xf numFmtId="0" fontId="152" fillId="26" borderId="59" xfId="4024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52" fillId="26" borderId="59" xfId="40301" applyFont="true" applyFill="true" applyBorder="true" applyAlignment="true">
      <alignment horizontal="left" vertical="center" wrapText="true"/>
    </xf>
    <xf numFmtId="0" fontId="152" fillId="3" borderId="57" xfId="45155" applyFont="true" applyBorder="true" applyAlignment="true">
      <alignment horizontal="right" vertical="top" wrapText="true"/>
    </xf>
    <xf numFmtId="0" fontId="152" fillId="3" borderId="57" xfId="45156" applyFont="true" applyBorder="true" applyAlignment="true">
      <alignment horizontal="right" vertical="top" wrapText="true"/>
    </xf>
    <xf numFmtId="0" fontId="152" fillId="3" borderId="57" xfId="45157" applyFont="true" applyBorder="true" applyAlignment="true">
      <alignment horizontal="right" vertical="top" wrapText="true"/>
    </xf>
    <xf numFmtId="0" fontId="152" fillId="3" borderId="130" xfId="45161" applyFont="true" applyBorder="true" applyAlignment="true">
      <alignment horizontal="right" vertical="top" wrapText="true"/>
    </xf>
    <xf numFmtId="0" fontId="152" fillId="3" borderId="54" xfId="45162" applyFont="true" applyBorder="true" applyAlignment="true">
      <alignment horizontal="right" vertical="top" wrapText="true"/>
    </xf>
    <xf numFmtId="0" fontId="152" fillId="3" borderId="55" xfId="45163" applyFont="true" applyBorder="true" applyAlignment="true">
      <alignment horizontal="right" vertical="top" wrapText="true"/>
    </xf>
    <xf numFmtId="0" fontId="152" fillId="3" borderId="130" xfId="45170" applyFont="true" applyBorder="true" applyAlignment="true">
      <alignment horizontal="right" vertical="top" wrapText="true"/>
    </xf>
    <xf numFmtId="0" fontId="152" fillId="3" borderId="54" xfId="45171" applyFont="true" applyBorder="true" applyAlignment="true">
      <alignment horizontal="right" vertical="top" wrapText="true"/>
    </xf>
    <xf numFmtId="0" fontId="152" fillId="3" borderId="55" xfId="45172" applyFont="true" applyBorder="true" applyAlignment="true">
      <alignment horizontal="right" vertical="top" wrapText="true"/>
    </xf>
    <xf numFmtId="0" fontId="152" fillId="3" borderId="130" xfId="45179" applyFont="true" applyBorder="true" applyAlignment="true">
      <alignment horizontal="right" vertical="top" wrapText="true"/>
    </xf>
    <xf numFmtId="0" fontId="152" fillId="3" borderId="54" xfId="45180" applyFont="true" applyBorder="true" applyAlignment="true">
      <alignment horizontal="right" vertical="top" wrapText="true"/>
    </xf>
    <xf numFmtId="0" fontId="152" fillId="3" borderId="55" xfId="45181" applyFont="true" applyBorder="true" applyAlignment="true">
      <alignment horizontal="right" vertical="top" wrapText="true"/>
    </xf>
    <xf numFmtId="0" fontId="152" fillId="3" borderId="10" xfId="45142" applyFont="true" applyAlignment="true">
      <alignment horizontal="right" vertical="top" wrapText="true"/>
    </xf>
    <xf numFmtId="0" fontId="152" fillId="3" borderId="10" xfId="45141" applyFont="true" applyAlignment="true">
      <alignment horizontal="right" vertical="top" wrapText="true"/>
    </xf>
    <xf numFmtId="0" fontId="152" fillId="3" borderId="10" xfId="45140" applyFont="true" applyAlignment="true">
      <alignment horizontal="right" vertical="top" wrapText="true"/>
    </xf>
    <xf numFmtId="0" fontId="25" fillId="15" borderId="10" xfId="19344" applyFill="true" applyAlignment="true">
      <alignment horizontal="right" vertical="top" wrapText="true"/>
    </xf>
    <xf numFmtId="0" fontId="25" fillId="3" borderId="10" xfId="19344" applyAlignment="true">
      <alignment horizontal="right" vertical="top" wrapText="true"/>
    </xf>
    <xf numFmtId="166" fontId="151" fillId="3" borderId="58" xfId="45146" applyNumberFormat="true" applyFont="true" applyBorder="true" applyAlignment="true">
      <alignment horizontal="right" vertical="top" wrapText="true"/>
    </xf>
    <xf numFmtId="166" fontId="151" fillId="3" borderId="58" xfId="45147" applyNumberFormat="true" applyFont="true" applyBorder="true" applyAlignment="true">
      <alignment horizontal="right" vertical="top" wrapText="true"/>
    </xf>
    <xf numFmtId="166" fontId="151" fillId="3" borderId="58" xfId="45148" applyNumberFormat="true" applyFont="true" applyBorder="true" applyAlignment="true">
      <alignment horizontal="right" vertical="top" wrapText="true"/>
    </xf>
    <xf numFmtId="166" fontId="151" fillId="3" borderId="59" xfId="45149" applyNumberFormat="true" applyFont="true" applyBorder="true" applyAlignment="true">
      <alignment horizontal="right" vertical="top" wrapText="true"/>
    </xf>
    <xf numFmtId="166" fontId="151" fillId="3" borderId="59" xfId="45150" applyNumberFormat="true" applyFont="true" applyBorder="true" applyAlignment="true">
      <alignment horizontal="right" vertical="top" wrapText="true"/>
    </xf>
    <xf numFmtId="166" fontId="151" fillId="3" borderId="59" xfId="45151" applyNumberFormat="true" applyFont="true" applyBorder="true" applyAlignment="true">
      <alignment horizontal="right" vertical="top" wrapText="true"/>
    </xf>
    <xf numFmtId="166" fontId="151" fillId="3" borderId="60" xfId="45152" applyNumberFormat="true" applyFont="true" applyBorder="true" applyAlignment="true">
      <alignment horizontal="right" vertical="top" wrapText="true"/>
    </xf>
    <xf numFmtId="166" fontId="151" fillId="3" borderId="60" xfId="45153" applyNumberFormat="true" applyFont="true" applyBorder="true" applyAlignment="true">
      <alignment horizontal="right" vertical="top" wrapText="true"/>
    </xf>
    <xf numFmtId="166" fontId="151" fillId="3" borderId="60" xfId="45154" applyNumberFormat="true" applyFont="true" applyBorder="true" applyAlignment="true">
      <alignment horizontal="right" vertical="top" wrapText="true"/>
    </xf>
    <xf numFmtId="166" fontId="151" fillId="3" borderId="131" xfId="45167" applyNumberFormat="true" applyFont="true" applyBorder="true" applyAlignment="true">
      <alignment horizontal="right" vertical="top" wrapText="true"/>
    </xf>
    <xf numFmtId="166" fontId="151" fillId="3" borderId="132" xfId="45168" applyNumberFormat="true" applyFont="true" applyBorder="true" applyAlignment="true">
      <alignment horizontal="right" vertical="top" wrapText="true"/>
    </xf>
    <xf numFmtId="166" fontId="151" fillId="3" borderId="133" xfId="45169" applyNumberFormat="true" applyFont="true" applyBorder="true" applyAlignment="true">
      <alignment horizontal="right" vertical="top" wrapText="true"/>
    </xf>
    <xf numFmtId="166" fontId="151" fillId="3" borderId="131" xfId="45176" applyNumberFormat="true" applyFont="true" applyBorder="true" applyAlignment="true">
      <alignment horizontal="right" vertical="top" wrapText="true"/>
    </xf>
    <xf numFmtId="166" fontId="151" fillId="3" borderId="132" xfId="45177" applyNumberFormat="true" applyFont="true" applyBorder="true" applyAlignment="true">
      <alignment horizontal="right" vertical="top" wrapText="true"/>
    </xf>
    <xf numFmtId="166" fontId="151" fillId="3" borderId="133" xfId="45178" applyNumberFormat="true" applyFont="true" applyBorder="true" applyAlignment="true">
      <alignment horizontal="right" vertical="top" wrapText="true"/>
    </xf>
    <xf numFmtId="166" fontId="151" fillId="3" borderId="131" xfId="45182" applyNumberFormat="true" applyFont="true" applyBorder="true" applyAlignment="true">
      <alignment horizontal="right" vertical="top" wrapText="true"/>
    </xf>
    <xf numFmtId="166" fontId="151" fillId="3" borderId="132" xfId="45183" applyNumberFormat="true" applyFont="true" applyBorder="true" applyAlignment="true">
      <alignment horizontal="right" vertical="top" wrapText="true"/>
    </xf>
    <xf numFmtId="166" fontId="151" fillId="3" borderId="133" xfId="45184" applyNumberFormat="true" applyFont="true" applyBorder="true" applyAlignment="true">
      <alignment horizontal="right" vertical="top" wrapText="true"/>
    </xf>
    <xf numFmtId="0" fontId="152" fillId="3" borderId="57" xfId="45145" applyFont="true" applyBorder="true" applyAlignment="true">
      <alignment horizontal="right" vertical="top" wrapText="true"/>
    </xf>
    <xf numFmtId="0" fontId="152" fillId="3" borderId="57" xfId="45144" applyFont="true" applyBorder="true" applyAlignment="true">
      <alignment horizontal="right" vertical="top" wrapText="true"/>
    </xf>
    <xf numFmtId="0" fontId="152" fillId="3" borderId="57" xfId="45143" applyFont="true" applyBorder="true" applyAlignment="true">
      <alignment horizontal="right" vertical="top" wrapText="true"/>
    </xf>
    <xf numFmtId="0" fontId="152" fillId="3" borderId="57" xfId="45185" applyFont="true" applyBorder="true" applyAlignment="true">
      <alignment horizontal="right" vertical="top" wrapText="true"/>
    </xf>
    <xf numFmtId="166" fontId="151" fillId="3" borderId="134" xfId="45186" applyNumberFormat="true" applyFont="true" applyBorder="true" applyAlignment="true">
      <alignment horizontal="right" vertical="top" wrapText="true"/>
    </xf>
    <xf numFmtId="0" fontId="152" fillId="3" borderId="57" xfId="45187" applyFont="true" applyBorder="true" applyAlignment="true">
      <alignment horizontal="right" vertical="top" wrapText="true"/>
    </xf>
    <xf numFmtId="166" fontId="151" fillId="3" borderId="134" xfId="45188" applyNumberFormat="true" applyFont="true" applyBorder="true" applyAlignment="true">
      <alignment horizontal="right" vertical="top" wrapText="true"/>
    </xf>
    <xf numFmtId="0" fontId="152" fillId="3" borderId="57" xfId="45189" applyFont="true" applyBorder="true" applyAlignment="true">
      <alignment horizontal="right" vertical="top" wrapText="true"/>
    </xf>
    <xf numFmtId="166" fontId="151" fillId="3" borderId="134" xfId="45190" applyNumberFormat="true" applyFont="true" applyBorder="true" applyAlignment="true">
      <alignment horizontal="right" vertical="top" wrapText="true"/>
    </xf>
    <xf numFmtId="0" fontId="152" fillId="3" borderId="57" xfId="45394" applyFont="true" applyBorder="true" applyAlignment="true">
      <alignment horizontal="right" vertical="top" wrapText="true"/>
    </xf>
    <xf numFmtId="0" fontId="152" fillId="3" borderId="57" xfId="45397" applyFont="true" applyBorder="true" applyAlignment="true">
      <alignment horizontal="right" vertical="top" wrapText="true"/>
    </xf>
    <xf numFmtId="0" fontId="152" fillId="3" borderId="57" xfId="45398" applyFont="true" applyBorder="true" applyAlignment="true">
      <alignment horizontal="right" vertical="top" wrapText="true"/>
    </xf>
    <xf numFmtId="0" fontId="152" fillId="3" borderId="130" xfId="45402" applyFont="true" applyBorder="true" applyAlignment="true">
      <alignment horizontal="right" vertical="top" wrapText="true"/>
    </xf>
    <xf numFmtId="0" fontId="152" fillId="3" borderId="54" xfId="45403" applyFont="true" applyBorder="true" applyAlignment="true">
      <alignment horizontal="right" vertical="top" wrapText="true"/>
    </xf>
    <xf numFmtId="0" fontId="152" fillId="3" borderId="55" xfId="45404" applyFont="true" applyBorder="true" applyAlignment="true">
      <alignment horizontal="right" vertical="top" wrapText="true"/>
    </xf>
    <xf numFmtId="0" fontId="152" fillId="3" borderId="10" xfId="45381" applyFont="true" applyAlignment="true">
      <alignment horizontal="right" vertical="top" wrapText="true"/>
    </xf>
    <xf numFmtId="0" fontId="152" fillId="3" borderId="130" xfId="45414" applyFont="true" applyBorder="true" applyAlignment="true">
      <alignment horizontal="right" vertical="top" wrapText="true"/>
    </xf>
    <xf numFmtId="0" fontId="152" fillId="3" borderId="54" xfId="45415" applyFont="true" applyBorder="true" applyAlignment="true">
      <alignment horizontal="right" vertical="top" wrapText="true"/>
    </xf>
    <xf numFmtId="0" fontId="152" fillId="3" borderId="55" xfId="45416" applyFont="true" applyBorder="true" applyAlignment="true">
      <alignment horizontal="right" vertical="top" wrapText="true"/>
    </xf>
    <xf numFmtId="0" fontId="152" fillId="3" borderId="130" xfId="45417" applyFont="true" applyBorder="true" applyAlignment="true">
      <alignment horizontal="right" vertical="top" wrapText="true"/>
    </xf>
    <xf numFmtId="0" fontId="152" fillId="3" borderId="54" xfId="45418" applyFont="true" applyBorder="true" applyAlignment="true">
      <alignment horizontal="right" vertical="top" wrapText="true"/>
    </xf>
    <xf numFmtId="0" fontId="152" fillId="3" borderId="55" xfId="45419" applyFont="true" applyBorder="true" applyAlignment="true">
      <alignment horizontal="right" vertical="top" wrapText="true"/>
    </xf>
    <xf numFmtId="0" fontId="152" fillId="3" borderId="10" xfId="45382" applyFont="true" applyAlignment="true">
      <alignment horizontal="right" vertical="top" wrapText="true"/>
    </xf>
    <xf numFmtId="0" fontId="152" fillId="3" borderId="10" xfId="45383" applyFont="true" applyAlignment="true">
      <alignment horizontal="right" vertical="top" wrapText="true"/>
    </xf>
    <xf numFmtId="166" fontId="151" fillId="3" borderId="58" xfId="45387" applyNumberFormat="true" applyFont="true" applyBorder="true" applyAlignment="true">
      <alignment horizontal="right" vertical="top" wrapText="true"/>
    </xf>
    <xf numFmtId="166" fontId="151" fillId="3" borderId="58" xfId="45388" applyNumberFormat="true" applyFont="true" applyBorder="true" applyAlignment="true">
      <alignment horizontal="right" vertical="top" wrapText="true"/>
    </xf>
    <xf numFmtId="166" fontId="151" fillId="3" borderId="58" xfId="45389" applyNumberFormat="true" applyFont="true" applyBorder="true" applyAlignment="true">
      <alignment horizontal="right" vertical="top" wrapText="true"/>
    </xf>
    <xf numFmtId="166" fontId="151" fillId="3" borderId="59" xfId="45390" applyNumberFormat="true" applyFont="true" applyBorder="true" applyAlignment="true">
      <alignment horizontal="right" vertical="top" wrapText="true"/>
    </xf>
    <xf numFmtId="166" fontId="151" fillId="3" borderId="59" xfId="45391" applyNumberFormat="true" applyFont="true" applyBorder="true" applyAlignment="true">
      <alignment horizontal="right" vertical="top" wrapText="true"/>
    </xf>
    <xf numFmtId="166" fontId="151" fillId="3" borderId="59" xfId="45392" applyNumberFormat="true" applyFont="true" applyBorder="true" applyAlignment="true">
      <alignment horizontal="right" vertical="top" wrapText="true"/>
    </xf>
    <xf numFmtId="166" fontId="151" fillId="3" borderId="60" xfId="45393" applyNumberFormat="true" applyFont="true" applyBorder="true" applyAlignment="true">
      <alignment horizontal="right" vertical="top" wrapText="true"/>
    </xf>
    <xf numFmtId="166" fontId="151" fillId="3" borderId="60" xfId="45395" applyNumberFormat="true" applyFont="true" applyBorder="true" applyAlignment="true">
      <alignment horizontal="right" vertical="top" wrapText="true"/>
    </xf>
    <xf numFmtId="166" fontId="151" fillId="3" borderId="60" xfId="45396" applyNumberFormat="true" applyFont="true" applyBorder="true" applyAlignment="true">
      <alignment horizontal="right" vertical="top" wrapText="true"/>
    </xf>
    <xf numFmtId="166" fontId="151" fillId="3" borderId="131" xfId="45405" applyNumberFormat="true" applyFont="true" applyBorder="true" applyAlignment="true">
      <alignment horizontal="right" vertical="top" wrapText="true"/>
    </xf>
    <xf numFmtId="166" fontId="151" fillId="3" borderId="132" xfId="45406" applyNumberFormat="true" applyFont="true" applyBorder="true" applyAlignment="true">
      <alignment horizontal="right" vertical="top" wrapText="true"/>
    </xf>
    <xf numFmtId="166" fontId="151" fillId="3" borderId="133" xfId="45407" applyNumberFormat="true" applyFont="true" applyBorder="true" applyAlignment="true">
      <alignment horizontal="right" vertical="top" wrapText="true"/>
    </xf>
    <xf numFmtId="0" fontId="152" fillId="3" borderId="57" xfId="45384" applyFont="true" applyBorder="true" applyAlignment="true">
      <alignment horizontal="right" vertical="top" wrapText="true"/>
    </xf>
    <xf numFmtId="166" fontId="151" fillId="3" borderId="131" xfId="45420" applyNumberFormat="true" applyFont="true" applyBorder="true" applyAlignment="true">
      <alignment horizontal="right" vertical="top" wrapText="true"/>
    </xf>
    <xf numFmtId="166" fontId="151" fillId="3" borderId="132" xfId="45421" applyNumberFormat="true" applyFont="true" applyBorder="true" applyAlignment="true">
      <alignment horizontal="right" vertical="top" wrapText="true"/>
    </xf>
    <xf numFmtId="166" fontId="151" fillId="3" borderId="133" xfId="45422" applyNumberFormat="true" applyFont="true" applyBorder="true" applyAlignment="true">
      <alignment horizontal="right" vertical="top" wrapText="true"/>
    </xf>
    <xf numFmtId="166" fontId="151" fillId="3" borderId="131" xfId="45423" applyNumberFormat="true" applyFont="true" applyBorder="true" applyAlignment="true">
      <alignment horizontal="right" vertical="top" wrapText="true"/>
    </xf>
    <xf numFmtId="166" fontId="151" fillId="3" borderId="132" xfId="45424" applyNumberFormat="true" applyFont="true" applyBorder="true" applyAlignment="true">
      <alignment horizontal="right" vertical="top" wrapText="true"/>
    </xf>
    <xf numFmtId="166" fontId="151" fillId="3" borderId="133" xfId="45425" applyNumberFormat="true" applyFont="true" applyBorder="true" applyAlignment="true">
      <alignment horizontal="right" vertical="top" wrapText="true"/>
    </xf>
    <xf numFmtId="0" fontId="152" fillId="3" borderId="57" xfId="45385" applyFont="true" applyBorder="true" applyAlignment="true">
      <alignment horizontal="right" vertical="top" wrapText="true"/>
    </xf>
    <xf numFmtId="0" fontId="152" fillId="3" borderId="57" xfId="45386" applyFont="true" applyBorder="true" applyAlignment="true">
      <alignment horizontal="right" vertical="top" wrapText="true"/>
    </xf>
    <xf numFmtId="0" fontId="152" fillId="3" borderId="57" xfId="45426" applyFont="true" applyBorder="true" applyAlignment="true">
      <alignment horizontal="right" vertical="top" wrapText="true"/>
    </xf>
    <xf numFmtId="166" fontId="151" fillId="3" borderId="134" xfId="45427" applyNumberFormat="true" applyFont="true" applyBorder="true" applyAlignment="true">
      <alignment horizontal="right" vertical="top" wrapText="true"/>
    </xf>
    <xf numFmtId="0" fontId="152" fillId="3" borderId="57" xfId="45428" applyFont="true" applyBorder="true" applyAlignment="true">
      <alignment horizontal="right" vertical="top" wrapText="true"/>
    </xf>
    <xf numFmtId="0" fontId="152" fillId="3" borderId="57" xfId="45429" applyFont="true" applyBorder="true" applyAlignment="true">
      <alignment horizontal="right" vertical="top" wrapText="true"/>
    </xf>
    <xf numFmtId="166" fontId="151" fillId="3" borderId="134" xfId="45430" applyNumberFormat="true" applyFont="true" applyBorder="true" applyAlignment="true">
      <alignment horizontal="right" vertical="top" wrapText="true"/>
    </xf>
    <xf numFmtId="166" fontId="151" fillId="3" borderId="134" xfId="45431" applyNumberFormat="true" applyFont="true" applyBorder="true" applyAlignment="true">
      <alignment horizontal="right" vertical="top" wrapText="true"/>
    </xf>
    <xf numFmtId="0" fontId="152" fillId="3" borderId="57" xfId="45634" applyFont="true" applyBorder="true" applyAlignment="true">
      <alignment horizontal="right" vertical="top" wrapText="true"/>
    </xf>
    <xf numFmtId="0" fontId="152" fillId="3" borderId="57" xfId="45636" applyFont="true" applyBorder="true" applyAlignment="true">
      <alignment horizontal="right" vertical="top" wrapText="true"/>
    </xf>
    <xf numFmtId="0" fontId="152" fillId="3" borderId="57" xfId="45638" applyFont="true" applyBorder="true" applyAlignment="true">
      <alignment horizontal="right" vertical="top" wrapText="true"/>
    </xf>
    <xf numFmtId="0" fontId="152" fillId="3" borderId="130" xfId="45642" applyFont="true" applyBorder="true" applyAlignment="true">
      <alignment horizontal="right" vertical="top" wrapText="true"/>
    </xf>
    <xf numFmtId="0" fontId="152" fillId="3" borderId="54" xfId="45643" applyFont="true" applyBorder="true" applyAlignment="true">
      <alignment horizontal="right" vertical="top" wrapText="true"/>
    </xf>
    <xf numFmtId="0" fontId="152" fillId="3" borderId="55" xfId="45644" applyFont="true" applyBorder="true" applyAlignment="true">
      <alignment horizontal="right" vertical="top" wrapText="true"/>
    </xf>
    <xf numFmtId="0" fontId="152" fillId="3" borderId="10" xfId="45621" applyFont="true" applyAlignment="true">
      <alignment horizontal="right" vertical="top" wrapText="true"/>
    </xf>
    <xf numFmtId="0" fontId="152" fillId="3" borderId="130" xfId="45651" applyFont="true" applyBorder="true" applyAlignment="true">
      <alignment horizontal="right" vertical="top" wrapText="true"/>
    </xf>
    <xf numFmtId="0" fontId="152" fillId="3" borderId="54" xfId="45652" applyFont="true" applyBorder="true" applyAlignment="true">
      <alignment horizontal="right" vertical="top" wrapText="true"/>
    </xf>
    <xf numFmtId="0" fontId="152" fillId="3" borderId="55" xfId="45653" applyFont="true" applyBorder="true" applyAlignment="true">
      <alignment horizontal="right" vertical="top" wrapText="true"/>
    </xf>
    <xf numFmtId="0" fontId="152" fillId="3" borderId="10" xfId="45622" applyFont="true" applyAlignment="true">
      <alignment horizontal="right" vertical="top" wrapText="true"/>
    </xf>
    <xf numFmtId="0" fontId="152" fillId="3" borderId="130" xfId="45660" applyFont="true" applyBorder="true" applyAlignment="true">
      <alignment horizontal="right" vertical="top" wrapText="true"/>
    </xf>
    <xf numFmtId="0" fontId="152" fillId="3" borderId="54" xfId="45661" applyFont="true" applyBorder="true" applyAlignment="true">
      <alignment horizontal="right" vertical="top" wrapText="true"/>
    </xf>
    <xf numFmtId="0" fontId="152" fillId="3" borderId="55" xfId="45662" applyFont="true" applyBorder="true" applyAlignment="true">
      <alignment horizontal="right" vertical="top" wrapText="true"/>
    </xf>
    <xf numFmtId="0" fontId="152" fillId="3" borderId="10" xfId="45623" applyFont="true" applyAlignment="true">
      <alignment horizontal="right" vertical="top" wrapText="true"/>
    </xf>
    <xf numFmtId="166" fontId="151" fillId="3" borderId="58" xfId="45627" applyNumberFormat="true" applyFont="true" applyBorder="true" applyAlignment="true">
      <alignment horizontal="right" vertical="top" wrapText="true"/>
    </xf>
    <xf numFmtId="166" fontId="151" fillId="3" borderId="58" xfId="45628" applyNumberFormat="true" applyFont="true" applyBorder="true" applyAlignment="true">
      <alignment horizontal="right" vertical="top" wrapText="true"/>
    </xf>
    <xf numFmtId="166" fontId="151" fillId="3" borderId="58" xfId="45629" applyNumberFormat="true" applyFont="true" applyBorder="true" applyAlignment="true">
      <alignment horizontal="right" vertical="top" wrapText="true"/>
    </xf>
    <xf numFmtId="166" fontId="151" fillId="3" borderId="59" xfId="45630" applyNumberFormat="true" applyFont="true" applyBorder="true" applyAlignment="true">
      <alignment horizontal="right" vertical="top" wrapText="true"/>
    </xf>
    <xf numFmtId="166" fontId="151" fillId="3" borderId="59" xfId="45631" applyNumberFormat="true" applyFont="true" applyBorder="true" applyAlignment="true">
      <alignment horizontal="right" vertical="top" wrapText="true"/>
    </xf>
    <xf numFmtId="166" fontId="151" fillId="3" borderId="59" xfId="45632" applyNumberFormat="true" applyFont="true" applyBorder="true" applyAlignment="true">
      <alignment horizontal="right" vertical="top" wrapText="true"/>
    </xf>
    <xf numFmtId="166" fontId="151" fillId="3" borderId="60" xfId="45633" applyNumberFormat="true" applyFont="true" applyBorder="true" applyAlignment="true">
      <alignment horizontal="right" vertical="top" wrapText="true"/>
    </xf>
    <xf numFmtId="166" fontId="151" fillId="3" borderId="60" xfId="45635" applyNumberFormat="true" applyFont="true" applyBorder="true" applyAlignment="true">
      <alignment horizontal="right" vertical="top" wrapText="true"/>
    </xf>
    <xf numFmtId="166" fontId="151" fillId="3" borderId="60" xfId="45637" applyNumberFormat="true" applyFont="true" applyBorder="true" applyAlignment="true">
      <alignment horizontal="right" vertical="top" wrapText="true"/>
    </xf>
    <xf numFmtId="166" fontId="151" fillId="3" borderId="131" xfId="45645" applyNumberFormat="true" applyFont="true" applyBorder="true" applyAlignment="true">
      <alignment horizontal="right" vertical="top" wrapText="true"/>
    </xf>
    <xf numFmtId="166" fontId="151" fillId="3" borderId="132" xfId="45646" applyNumberFormat="true" applyFont="true" applyBorder="true" applyAlignment="true">
      <alignment horizontal="right" vertical="top" wrapText="true"/>
    </xf>
    <xf numFmtId="166" fontId="151" fillId="3" borderId="133" xfId="45647" applyNumberFormat="true" applyFont="true" applyBorder="true" applyAlignment="true">
      <alignment horizontal="right" vertical="top" wrapText="true"/>
    </xf>
    <xf numFmtId="0" fontId="152" fillId="3" borderId="57" xfId="45624" applyFont="true" applyBorder="true" applyAlignment="true">
      <alignment horizontal="right" vertical="top" wrapText="true"/>
    </xf>
    <xf numFmtId="166" fontId="151" fillId="3" borderId="131" xfId="45654" applyNumberFormat="true" applyFont="true" applyBorder="true" applyAlignment="true">
      <alignment horizontal="right" vertical="top" wrapText="true"/>
    </xf>
    <xf numFmtId="166" fontId="151" fillId="3" borderId="132" xfId="45655" applyNumberFormat="true" applyFont="true" applyBorder="true" applyAlignment="true">
      <alignment horizontal="right" vertical="top" wrapText="true"/>
    </xf>
    <xf numFmtId="166" fontId="151" fillId="3" borderId="133" xfId="45656" applyNumberFormat="true" applyFont="true" applyBorder="true" applyAlignment="true">
      <alignment horizontal="right" vertical="top" wrapText="true"/>
    </xf>
    <xf numFmtId="0" fontId="152" fillId="3" borderId="57" xfId="45625" applyFont="true" applyBorder="true" applyAlignment="true">
      <alignment horizontal="right" vertical="top" wrapText="true"/>
    </xf>
    <xf numFmtId="166" fontId="151" fillId="3" borderId="131" xfId="45663" applyNumberFormat="true" applyFont="true" applyBorder="true" applyAlignment="true">
      <alignment horizontal="right" vertical="top" wrapText="true"/>
    </xf>
    <xf numFmtId="166" fontId="151" fillId="3" borderId="132" xfId="45664" applyNumberFormat="true" applyFont="true" applyBorder="true" applyAlignment="true">
      <alignment horizontal="right" vertical="top" wrapText="true"/>
    </xf>
    <xf numFmtId="166" fontId="151" fillId="3" borderId="133" xfId="45665" applyNumberFormat="true" applyFont="true" applyBorder="true" applyAlignment="true">
      <alignment horizontal="right" vertical="top" wrapText="true"/>
    </xf>
    <xf numFmtId="0" fontId="152" fillId="3" borderId="57" xfId="45626" applyFont="true" applyBorder="true" applyAlignment="true">
      <alignment horizontal="right" vertical="top" wrapText="true"/>
    </xf>
    <xf numFmtId="0" fontId="152" fillId="3" borderId="57" xfId="45666" applyFont="true" applyBorder="true" applyAlignment="true">
      <alignment horizontal="right" vertical="top" wrapText="true"/>
    </xf>
    <xf numFmtId="166" fontId="151" fillId="3" borderId="134" xfId="45667" applyNumberFormat="true" applyFont="true" applyBorder="true" applyAlignment="true">
      <alignment horizontal="right" vertical="top" wrapText="true"/>
    </xf>
    <xf numFmtId="0" fontId="152" fillId="3" borderId="57" xfId="45668" applyFont="true" applyBorder="true" applyAlignment="true">
      <alignment horizontal="right" vertical="top" wrapText="true"/>
    </xf>
    <xf numFmtId="166" fontId="151" fillId="3" borderId="134" xfId="45669" applyNumberFormat="true" applyFont="true" applyBorder="true" applyAlignment="true">
      <alignment horizontal="right" vertical="top" wrapText="true"/>
    </xf>
    <xf numFmtId="0" fontId="152" fillId="3" borderId="57" xfId="45670" applyFont="true" applyBorder="true" applyAlignment="true">
      <alignment horizontal="right" vertical="top" wrapText="true"/>
    </xf>
    <xf numFmtId="166" fontId="151" fillId="3" borderId="134" xfId="45671" applyNumberFormat="true" applyFont="true" applyBorder="true" applyAlignment="true">
      <alignment horizontal="right" vertical="top" wrapText="true"/>
    </xf>
    <xf numFmtId="0" fontId="152" fillId="3" borderId="57" xfId="45901" applyFont="true" applyBorder="true" applyAlignment="true">
      <alignment horizontal="right" vertical="top" wrapText="true"/>
    </xf>
    <xf numFmtId="0" fontId="152" fillId="3" borderId="57" xfId="45906" applyFont="true" applyBorder="true" applyAlignment="true">
      <alignment horizontal="right" vertical="top" wrapText="true"/>
    </xf>
    <xf numFmtId="0" fontId="152" fillId="3" borderId="57" xfId="45907" applyFont="true" applyBorder="true" applyAlignment="true">
      <alignment horizontal="right" vertical="top" wrapText="true"/>
    </xf>
    <xf numFmtId="0" fontId="152" fillId="3" borderId="130" xfId="45914" applyFont="true" applyBorder="true" applyAlignment="true">
      <alignment horizontal="right" vertical="top" wrapText="true"/>
    </xf>
    <xf numFmtId="0" fontId="152" fillId="3" borderId="54" xfId="45915" applyFont="true" applyBorder="true" applyAlignment="true">
      <alignment horizontal="right" vertical="top" wrapText="true"/>
    </xf>
    <xf numFmtId="0" fontId="152" fillId="3" borderId="55" xfId="45916" applyFont="true" applyBorder="true" applyAlignment="true">
      <alignment horizontal="right" vertical="top" wrapText="true"/>
    </xf>
    <xf numFmtId="0" fontId="152" fillId="3" borderId="10" xfId="45881" applyFont="true" applyAlignment="true">
      <alignment horizontal="right" vertical="top" wrapText="true"/>
    </xf>
    <xf numFmtId="0" fontId="152" fillId="3" borderId="130" xfId="45926" applyFont="true" applyBorder="true" applyAlignment="true">
      <alignment horizontal="right" vertical="top" wrapText="true"/>
    </xf>
    <xf numFmtId="0" fontId="152" fillId="3" borderId="54" xfId="45927" applyFont="true" applyBorder="true" applyAlignment="true">
      <alignment horizontal="right" vertical="top" wrapText="true"/>
    </xf>
    <xf numFmtId="0" fontId="152" fillId="3" borderId="55" xfId="45928" applyFont="true" applyBorder="true" applyAlignment="true">
      <alignment horizontal="right" vertical="top" wrapText="true"/>
    </xf>
    <xf numFmtId="0" fontId="152" fillId="3" borderId="130" xfId="45937" applyFont="true" applyBorder="true" applyAlignment="true">
      <alignment horizontal="right" vertical="top" wrapText="true"/>
    </xf>
    <xf numFmtId="0" fontId="152" fillId="3" borderId="54" xfId="45938" applyFont="true" applyBorder="true" applyAlignment="true">
      <alignment horizontal="right" vertical="top" wrapText="true"/>
    </xf>
    <xf numFmtId="0" fontId="152" fillId="3" borderId="55" xfId="45939" applyFont="true" applyBorder="true" applyAlignment="true">
      <alignment horizontal="right" vertical="top" wrapText="true"/>
    </xf>
    <xf numFmtId="0" fontId="152" fillId="3" borderId="10" xfId="45883" applyFont="true" applyAlignment="true">
      <alignment horizontal="right" vertical="top" wrapText="true"/>
    </xf>
    <xf numFmtId="0" fontId="152" fillId="3" borderId="10" xfId="45882" applyFont="true" applyAlignment="true">
      <alignment horizontal="right" vertical="top" wrapText="true"/>
    </xf>
    <xf numFmtId="166" fontId="151" fillId="3" borderId="58" xfId="45888" applyNumberFormat="true" applyFont="true" applyBorder="true" applyAlignment="true">
      <alignment horizontal="right" vertical="top" wrapText="true"/>
    </xf>
    <xf numFmtId="166" fontId="151" fillId="3" borderId="58" xfId="45890" applyNumberFormat="true" applyFont="true" applyBorder="true" applyAlignment="true">
      <alignment horizontal="right" vertical="top" wrapText="true"/>
    </xf>
    <xf numFmtId="166" fontId="151" fillId="3" borderId="58" xfId="45892" applyNumberFormat="true" applyFont="true" applyBorder="true" applyAlignment="true">
      <alignment horizontal="right" vertical="top" wrapText="true"/>
    </xf>
    <xf numFmtId="166" fontId="151" fillId="3" borderId="59" xfId="45894" applyNumberFormat="true" applyFont="true" applyBorder="true" applyAlignment="true">
      <alignment horizontal="right" vertical="top" wrapText="true"/>
    </xf>
    <xf numFmtId="166" fontId="151" fillId="3" borderId="59" xfId="45896" applyNumberFormat="true" applyFont="true" applyBorder="true" applyAlignment="true">
      <alignment horizontal="right" vertical="top" wrapText="true"/>
    </xf>
    <xf numFmtId="166" fontId="151" fillId="3" borderId="59" xfId="45898" applyNumberFormat="true" applyFont="true" applyBorder="true" applyAlignment="true">
      <alignment horizontal="right" vertical="top" wrapText="true"/>
    </xf>
    <xf numFmtId="166" fontId="151" fillId="3" borderId="60" xfId="45900" applyNumberFormat="true" applyFont="true" applyBorder="true" applyAlignment="true">
      <alignment horizontal="right" vertical="top" wrapText="true"/>
    </xf>
    <xf numFmtId="166" fontId="151" fillId="3" borderId="60" xfId="45903" applyNumberFormat="true" applyFont="true" applyBorder="true" applyAlignment="true">
      <alignment horizontal="right" vertical="top" wrapText="true"/>
    </xf>
    <xf numFmtId="166" fontId="151" fillId="3" borderId="60" xfId="45905" applyNumberFormat="true" applyFont="true" applyBorder="true" applyAlignment="true">
      <alignment horizontal="right" vertical="top" wrapText="true"/>
    </xf>
    <xf numFmtId="167" fontId="151" fillId="3" borderId="58" xfId="45908" applyNumberFormat="true" applyFont="true" applyBorder="true" applyAlignment="true">
      <alignment horizontal="right" vertical="top" wrapText="true"/>
    </xf>
    <xf numFmtId="167" fontId="151" fillId="3" borderId="59" xfId="45909" applyNumberFormat="true" applyFont="true" applyBorder="true" applyAlignment="true">
      <alignment horizontal="right" vertical="top" wrapText="true"/>
    </xf>
    <xf numFmtId="166" fontId="151" fillId="3" borderId="131" xfId="45918" applyNumberFormat="true" applyFont="true" applyBorder="true" applyAlignment="true">
      <alignment horizontal="right" vertical="top" wrapText="true"/>
    </xf>
    <xf numFmtId="166" fontId="151" fillId="3" borderId="132" xfId="45919" applyNumberFormat="true" applyFont="true" applyBorder="true" applyAlignment="true">
      <alignment horizontal="right" vertical="top" wrapText="true"/>
    </xf>
    <xf numFmtId="166" fontId="151" fillId="3" borderId="133" xfId="45920" applyNumberFormat="true" applyFont="true" applyBorder="true" applyAlignment="true">
      <alignment horizontal="right" vertical="top" wrapText="true"/>
    </xf>
    <xf numFmtId="167" fontId="151" fillId="3" borderId="59" xfId="45921" applyNumberFormat="true" applyFont="true" applyBorder="true" applyAlignment="true">
      <alignment horizontal="right" vertical="top" wrapText="true"/>
    </xf>
    <xf numFmtId="0" fontId="152" fillId="3" borderId="57" xfId="45884" applyFont="true" applyBorder="true" applyAlignment="true">
      <alignment horizontal="right" vertical="top" wrapText="true"/>
    </xf>
    <xf numFmtId="166" fontId="151" fillId="3" borderId="131" xfId="45934" applyNumberFormat="true" applyFont="true" applyBorder="true" applyAlignment="true">
      <alignment horizontal="right" vertical="top" wrapText="true"/>
    </xf>
    <xf numFmtId="166" fontId="151" fillId="3" borderId="132" xfId="45935" applyNumberFormat="true" applyFont="true" applyBorder="true" applyAlignment="true">
      <alignment horizontal="right" vertical="top" wrapText="true"/>
    </xf>
    <xf numFmtId="166" fontId="151" fillId="3" borderId="133" xfId="45936" applyNumberFormat="true" applyFont="true" applyBorder="true" applyAlignment="true">
      <alignment horizontal="right" vertical="top" wrapText="true"/>
    </xf>
    <xf numFmtId="166" fontId="151" fillId="3" borderId="131" xfId="45941" applyNumberFormat="true" applyFont="true" applyBorder="true" applyAlignment="true">
      <alignment horizontal="right" vertical="top" wrapText="true"/>
    </xf>
    <xf numFmtId="166" fontId="151" fillId="3" borderId="132" xfId="45942" applyNumberFormat="true" applyFont="true" applyBorder="true" applyAlignment="true">
      <alignment horizontal="right" vertical="top" wrapText="true"/>
    </xf>
    <xf numFmtId="166" fontId="151" fillId="3" borderId="133" xfId="45943" applyNumberFormat="true" applyFont="true" applyBorder="true" applyAlignment="true">
      <alignment horizontal="right" vertical="top" wrapText="true"/>
    </xf>
    <xf numFmtId="0" fontId="152" fillId="3" borderId="57" xfId="45886" applyFont="true" applyBorder="true" applyAlignment="true">
      <alignment horizontal="right" vertical="top" wrapText="true"/>
    </xf>
    <xf numFmtId="0" fontId="152" fillId="3" borderId="57" xfId="45885" applyFont="true" applyBorder="true" applyAlignment="true">
      <alignment horizontal="right" vertical="top" wrapText="true"/>
    </xf>
    <xf numFmtId="0" fontId="152" fillId="3" borderId="57" xfId="45945" applyFont="true" applyBorder="true" applyAlignment="true">
      <alignment horizontal="right" vertical="top" wrapText="true"/>
    </xf>
    <xf numFmtId="166" fontId="151" fillId="3" borderId="134" xfId="45946" applyNumberFormat="true" applyFont="true" applyBorder="true" applyAlignment="true">
      <alignment horizontal="right" vertical="top" wrapText="true"/>
    </xf>
    <xf numFmtId="0" fontId="152" fillId="3" borderId="57" xfId="45948" applyFont="true" applyBorder="true" applyAlignment="true">
      <alignment horizontal="right" vertical="top" wrapText="true"/>
    </xf>
    <xf numFmtId="166" fontId="151" fillId="3" borderId="134" xfId="45949" applyNumberFormat="true" applyFont="true" applyBorder="true" applyAlignment="true">
      <alignment horizontal="right" vertical="top" wrapText="true"/>
    </xf>
    <xf numFmtId="0" fontId="152" fillId="3" borderId="57" xfId="45951" applyFont="true" applyBorder="true" applyAlignment="true">
      <alignment horizontal="right" vertical="top" wrapText="true"/>
    </xf>
    <xf numFmtId="166" fontId="151" fillId="3" borderId="134" xfId="45952" applyNumberFormat="true" applyFont="true" applyBorder="true" applyAlignment="true">
      <alignment horizontal="right" vertical="top" wrapText="true"/>
    </xf>
    <xf numFmtId="0" fontId="152" fillId="0" borderId="10" xfId="44970" applyFont="true" applyFill="true" applyBorder="true" applyAlignment="true">
      <alignment horizontal="left" vertical="top" wrapText="true"/>
    </xf>
    <xf numFmtId="0" fontId="152" fillId="0" borderId="10" xfId="44976" applyFont="true" applyFill="true" applyBorder="true" applyAlignment="true">
      <alignment horizontal="left" vertical="top" wrapText="true"/>
    </xf>
    <xf numFmtId="169" fontId="151" fillId="0" borderId="10" xfId="44977" applyNumberFormat="true" applyFont="true" applyFill="true" applyBorder="true" applyAlignment="true">
      <alignment horizontal="right" vertical="top"/>
    </xf>
    <xf numFmtId="169" fontId="151" fillId="0" borderId="10" xfId="44978" applyNumberFormat="true" applyFont="true" applyFill="true" applyBorder="true" applyAlignment="true">
      <alignment horizontal="right" vertical="top"/>
    </xf>
    <xf numFmtId="169" fontId="151" fillId="0" borderId="10" xfId="44979" applyNumberFormat="true" applyFont="true" applyFill="true" applyBorder="true" applyAlignment="true">
      <alignment horizontal="right" vertical="top"/>
    </xf>
    <xf numFmtId="169" fontId="151" fillId="0" borderId="10" xfId="44980" applyNumberFormat="true" applyFont="true" applyFill="true" applyBorder="true" applyAlignment="true">
      <alignment horizontal="right" vertical="top"/>
    </xf>
    <xf numFmtId="0" fontId="152" fillId="0" borderId="10" xfId="44982" applyFont="true" applyFill="true" applyBorder="true" applyAlignment="true">
      <alignment horizontal="left" vertical="top" wrapText="true"/>
    </xf>
    <xf numFmtId="169" fontId="151" fillId="0" borderId="10" xfId="44983" applyNumberFormat="true" applyFont="true" applyFill="true" applyBorder="true" applyAlignment="true">
      <alignment horizontal="right" vertical="top"/>
    </xf>
    <xf numFmtId="169" fontId="151" fillId="0" borderId="10" xfId="44984" applyNumberFormat="true" applyFont="true" applyFill="true" applyBorder="true" applyAlignment="true">
      <alignment horizontal="right" vertical="top"/>
    </xf>
    <xf numFmtId="169" fontId="151" fillId="0" borderId="10" xfId="44985" applyNumberFormat="true" applyFont="true" applyFill="true" applyBorder="true" applyAlignment="true">
      <alignment horizontal="right" vertical="top"/>
    </xf>
    <xf numFmtId="169" fontId="151" fillId="0" borderId="10" xfId="44986" applyNumberFormat="true" applyFont="true" applyFill="true" applyBorder="true" applyAlignment="true">
      <alignment horizontal="right" vertical="top"/>
    </xf>
    <xf numFmtId="0" fontId="156" fillId="0" borderId="10" xfId="19344" applyFont="true" applyFill="true" applyBorder="true" applyAlignment="true">
      <alignment horizontal="left" vertical="top"/>
    </xf>
    <xf numFmtId="170" fontId="156" fillId="0" borderId="10" xfId="19344" applyNumberFormat="true" applyFont="true" applyFill="true" applyBorder="true" applyAlignment="true">
      <alignment horizontal="right" vertical="top"/>
    </xf>
    <xf numFmtId="0" fontId="156" fillId="0" borderId="10" xfId="19344" applyFont="true" applyFill="true" applyBorder="true" applyAlignment="true">
      <alignment horizontal="left" wrapText="true"/>
    </xf>
    <xf numFmtId="0" fontId="156" fillId="0" borderId="10" xfId="19344" applyFont="true" applyFill="true" applyBorder="true" applyAlignment="true">
      <alignment horizontal="center" wrapText="true"/>
    </xf>
    <xf numFmtId="0" fontId="25" fillId="0" borderId="10" xfId="19344" applyFill="true" applyBorder="true" applyAlignment="true">
      <alignment horizontal="center" vertical="center" wrapText="true"/>
    </xf>
    <xf numFmtId="0" fontId="25" fillId="0" borderId="10" xfId="19344" applyFill="true" applyBorder="true" applyAlignment="true"/>
    <xf numFmtId="0" fontId="152" fillId="0" borderId="10" xfId="44969" applyFont="true" applyFill="true" applyBorder="true" applyAlignment="true">
      <alignment horizontal="left" vertical="top" wrapText="true"/>
    </xf>
    <xf numFmtId="0" fontId="152" fillId="0" borderId="10" xfId="44975" applyFont="true" applyFill="true" applyBorder="true" applyAlignment="true">
      <alignment horizontal="left" vertical="top" wrapText="true"/>
    </xf>
    <xf numFmtId="0" fontId="152" fillId="0" borderId="10" xfId="44981" applyFont="true" applyFill="true" applyBorder="true" applyAlignment="true">
      <alignment horizontal="left" vertical="top" wrapText="true"/>
    </xf>
    <xf numFmtId="0" fontId="152" fillId="0" borderId="10" xfId="45234" applyFont="true" applyFill="true" applyBorder="true" applyAlignment="true">
      <alignment horizontal="left" vertical="top" wrapText="true"/>
    </xf>
    <xf numFmtId="0" fontId="152" fillId="0" borderId="10" xfId="45240" applyFont="true" applyFill="true" applyBorder="true" applyAlignment="true">
      <alignment horizontal="left" vertical="top" wrapText="true"/>
    </xf>
    <xf numFmtId="169" fontId="151" fillId="0" borderId="10" xfId="45241" applyNumberFormat="true" applyFont="true" applyFill="true" applyBorder="true" applyAlignment="true">
      <alignment horizontal="right" vertical="top"/>
    </xf>
    <xf numFmtId="0" fontId="152" fillId="0" borderId="10" xfId="45246" applyFont="true" applyFill="true" applyBorder="true" applyAlignment="true">
      <alignment horizontal="left" vertical="top" wrapText="true"/>
    </xf>
    <xf numFmtId="169" fontId="151" fillId="0" borderId="10" xfId="45247" applyNumberFormat="true" applyFont="true" applyFill="true" applyBorder="true" applyAlignment="true">
      <alignment horizontal="right" vertical="top"/>
    </xf>
    <xf numFmtId="0" fontId="152" fillId="0" borderId="10" xfId="45233" applyFont="true" applyFill="true" applyBorder="true" applyAlignment="true">
      <alignment horizontal="left" vertical="top" wrapText="true"/>
    </xf>
    <xf numFmtId="0" fontId="152" fillId="0" borderId="10" xfId="45239" applyFont="true" applyFill="true" applyBorder="true" applyAlignment="true">
      <alignment horizontal="left" vertical="top" wrapText="true"/>
    </xf>
    <xf numFmtId="0" fontId="152" fillId="0" borderId="10" xfId="45245" applyFont="true" applyFill="true" applyBorder="true" applyAlignment="true">
      <alignment horizontal="left" vertical="top" wrapText="true"/>
    </xf>
    <xf numFmtId="0" fontId="152" fillId="0" borderId="10" xfId="45475" applyFont="true" applyFill="true" applyBorder="true" applyAlignment="true">
      <alignment horizontal="left" vertical="top" wrapText="true"/>
    </xf>
    <xf numFmtId="0" fontId="152" fillId="0" borderId="10" xfId="45481" applyFont="true" applyFill="true" applyBorder="true" applyAlignment="true">
      <alignment horizontal="left" vertical="top" wrapText="true"/>
    </xf>
    <xf numFmtId="169" fontId="151" fillId="0" borderId="10" xfId="45482" applyNumberFormat="true" applyFont="true" applyFill="true" applyBorder="true" applyAlignment="true">
      <alignment horizontal="right" vertical="top"/>
    </xf>
    <xf numFmtId="0" fontId="152" fillId="0" borderId="10" xfId="45487" applyFont="true" applyFill="true" applyBorder="true" applyAlignment="true">
      <alignment horizontal="left" vertical="top" wrapText="true"/>
    </xf>
    <xf numFmtId="169" fontId="151" fillId="0" borderId="10" xfId="45488" applyNumberFormat="true" applyFont="true" applyFill="true" applyBorder="true" applyAlignment="true">
      <alignment horizontal="right" vertical="top"/>
    </xf>
    <xf numFmtId="0" fontId="152" fillId="0" borderId="10" xfId="45474" applyFont="true" applyFill="true" applyBorder="true" applyAlignment="true">
      <alignment horizontal="left" vertical="top" wrapText="true"/>
    </xf>
    <xf numFmtId="0" fontId="152" fillId="0" borderId="10" xfId="45480" applyFont="true" applyFill="true" applyBorder="true" applyAlignment="true">
      <alignment horizontal="left" vertical="top" wrapText="true"/>
    </xf>
    <xf numFmtId="0" fontId="152" fillId="0" borderId="10" xfId="45486" applyFont="true" applyFill="true" applyBorder="true" applyAlignment="true">
      <alignment horizontal="left" vertical="top" wrapText="true"/>
    </xf>
    <xf numFmtId="0" fontId="152" fillId="0" borderId="10" xfId="45712" applyFont="true" applyFill="true" applyBorder="true" applyAlignment="true">
      <alignment horizontal="left" vertical="top" wrapText="true"/>
    </xf>
    <xf numFmtId="0" fontId="152" fillId="0" borderId="10" xfId="45718" applyFont="true" applyFill="true" applyBorder="true" applyAlignment="true">
      <alignment horizontal="left" vertical="top" wrapText="true"/>
    </xf>
    <xf numFmtId="169" fontId="151" fillId="0" borderId="10" xfId="33366" applyNumberFormat="true" applyFont="true" applyFill="true" applyBorder="true" applyAlignment="true">
      <alignment horizontal="right" vertical="top"/>
    </xf>
    <xf numFmtId="0" fontId="152" fillId="0" borderId="10" xfId="45724" applyFont="true" applyFill="true" applyBorder="true" applyAlignment="true">
      <alignment horizontal="left" vertical="top" wrapText="true"/>
    </xf>
    <xf numFmtId="169" fontId="151" fillId="0" borderId="10" xfId="33369" applyNumberFormat="true" applyFont="true" applyFill="true" applyBorder="true" applyAlignment="true">
      <alignment horizontal="right" vertical="top"/>
    </xf>
    <xf numFmtId="0" fontId="152" fillId="0" borderId="10" xfId="45711" applyFont="true" applyFill="true" applyBorder="true" applyAlignment="true">
      <alignment horizontal="left" vertical="top" wrapText="true"/>
    </xf>
    <xf numFmtId="0" fontId="152" fillId="0" borderId="10" xfId="45717" applyFont="true" applyFill="true" applyBorder="true" applyAlignment="true">
      <alignment horizontal="left" vertical="top" wrapText="true"/>
    </xf>
    <xf numFmtId="0" fontId="152" fillId="0" borderId="10" xfId="45723" applyFont="true" applyFill="true" applyBorder="true" applyAlignment="true">
      <alignment horizontal="left" vertical="top" wrapText="true"/>
    </xf>
    <xf numFmtId="0" fontId="152" fillId="26" borderId="59" xfId="40241"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52" fillId="26" borderId="102" xfId="40235" applyFont="true" applyFill="true" applyBorder="true" applyAlignment="true">
      <alignment horizontal="left" vertical="center" wrapText="true"/>
    </xf>
    <xf numFmtId="0" fontId="25" fillId="15" borderId="10" xfId="19344" applyFill="true" applyAlignment="true">
      <alignment wrapText="true"/>
    </xf>
    <xf numFmtId="0" fontId="25" fillId="3" borderId="10" xfId="19344" applyAlignment="true">
      <alignment wrapText="true"/>
    </xf>
    <xf numFmtId="0" fontId="152" fillId="26" borderId="102" xfId="40295"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25" fillId="0" borderId="10" xfId="19344" applyFill="true" applyBorder="true"/>
    <xf numFmtId="0" fontId="25" fillId="0" borderId="10" xfId="19344" applyFill="true" applyBorder="true" applyAlignment="true">
      <alignment vertical="center"/>
    </xf>
    <xf numFmtId="0" fontId="25" fillId="15" borderId="10" xfId="19344" applyFill="true" applyBorder="true" applyAlignment="true">
      <alignment vertical="center" wrapText="true"/>
    </xf>
    <xf numFmtId="0" fontId="25" fillId="3" borderId="10" xfId="19344" applyAlignment="true">
      <alignment horizontal="left" vertical="center" wrapText="true"/>
    </xf>
    <xf numFmtId="0" fontId="186" fillId="27" borderId="3" xfId="19344" applyFont="true" applyFill="true" applyBorder="true" applyAlignment="true">
      <alignment horizontal="left" wrapText="true"/>
    </xf>
    <xf numFmtId="0" fontId="186" fillId="27" borderId="4" xfId="19344" applyFont="true" applyFill="true" applyBorder="true" applyAlignment="true">
      <alignment wrapText="true"/>
    </xf>
    <xf numFmtId="0" fontId="186" fillId="3" borderId="4" xfId="19344" applyFont="true" applyBorder="true"/>
    <xf numFmtId="0" fontId="186" fillId="27" borderId="3" xfId="19344" applyFont="true" applyFill="true" applyBorder="true" applyAlignment="true">
      <alignment wrapText="true"/>
    </xf>
    <xf numFmtId="0" fontId="186" fillId="27" borderId="5" xfId="19344" applyFont="true" applyFill="true" applyBorder="true" applyAlignment="true">
      <alignment wrapText="true"/>
    </xf>
    <xf numFmtId="0" fontId="186" fillId="27" borderId="6" xfId="19344" applyFont="true" applyFill="true" applyBorder="true" applyAlignment="true">
      <alignment wrapText="true"/>
    </xf>
    <xf numFmtId="0" fontId="156" fillId="27" borderId="10" xfId="19344" applyFont="true" applyFill="true" applyAlignment="true">
      <alignment horizontal="left" vertical="center"/>
    </xf>
    <xf numFmtId="170" fontId="156" fillId="27" borderId="10" xfId="19344" applyNumberFormat="true" applyFont="true" applyFill="true" applyAlignment="true">
      <alignment horizontal="right" vertical="center"/>
    </xf>
    <xf numFmtId="0" fontId="152" fillId="15" borderId="10" xfId="19445" applyFont="true" applyFill="true" applyAlignment="true">
      <alignment horizontal="left" vertical="center" wrapText="true"/>
    </xf>
    <xf numFmtId="0" fontId="152" fillId="15" borderId="10" xfId="19446" applyFont="true" applyFill="true" applyAlignment="true">
      <alignment horizontal="left" vertical="center"/>
    </xf>
    <xf numFmtId="0" fontId="152" fillId="15" borderId="10" xfId="19451" applyFont="true" applyFill="true" applyAlignment="true">
      <alignment horizontal="center" vertical="center" wrapText="true"/>
    </xf>
    <xf numFmtId="0" fontId="152" fillId="15" borderId="10" xfId="19447" applyFont="true" applyFill="true" applyAlignment="true">
      <alignment horizontal="left" vertical="center" wrapText="true"/>
    </xf>
    <xf numFmtId="0" fontId="152" fillId="15" borderId="10" xfId="19448" applyFont="true" applyFill="true" applyAlignment="true">
      <alignment horizontal="left" vertical="center"/>
    </xf>
    <xf numFmtId="0" fontId="152" fillId="15" borderId="10" xfId="19452" applyFont="true" applyFill="true" applyAlignment="true">
      <alignment horizontal="center" vertical="center" wrapText="true"/>
    </xf>
    <xf numFmtId="0" fontId="152" fillId="15" borderId="10" xfId="19449" applyFont="true" applyFill="true" applyAlignment="true">
      <alignment horizontal="left" vertical="center" wrapText="true"/>
    </xf>
    <xf numFmtId="0" fontId="152" fillId="15" borderId="10" xfId="19450" applyFont="true" applyFill="true" applyAlignment="true">
      <alignment horizontal="left" vertical="center"/>
    </xf>
    <xf numFmtId="0" fontId="152" fillId="15" borderId="10" xfId="19453" applyFont="true" applyFill="true" applyAlignment="true">
      <alignment horizontal="center" vertical="center" wrapText="true"/>
    </xf>
    <xf numFmtId="0" fontId="152" fillId="15" borderId="10" xfId="19454" applyFont="true" applyFill="true" applyAlignment="true">
      <alignment horizontal="left" vertical="center" wrapText="true"/>
    </xf>
    <xf numFmtId="0" fontId="152" fillId="15" borderId="10" xfId="19457" applyFont="true" applyFill="true" applyAlignment="true">
      <alignment horizontal="left" vertical="center"/>
    </xf>
    <xf numFmtId="168" fontId="151" fillId="15" borderId="10" xfId="19461" applyNumberFormat="true" applyFont="true" applyFill="true" applyAlignment="true">
      <alignment horizontal="right" vertical="center" wrapText="true"/>
    </xf>
    <xf numFmtId="0" fontId="152" fillId="15" borderId="10" xfId="19455" applyFont="true" applyFill="true" applyAlignment="true">
      <alignment horizontal="left" vertical="center" wrapText="true"/>
    </xf>
    <xf numFmtId="0" fontId="152" fillId="15" borderId="10" xfId="19458" applyFont="true" applyFill="true" applyAlignment="true">
      <alignment horizontal="left" vertical="center"/>
    </xf>
    <xf numFmtId="168" fontId="151" fillId="15" borderId="10" xfId="19462" applyNumberFormat="true" applyFont="true" applyFill="true" applyAlignment="true">
      <alignment horizontal="right" vertical="center" wrapText="true"/>
    </xf>
    <xf numFmtId="0" fontId="152" fillId="15" borderId="10" xfId="19459" applyFont="true" applyFill="true" applyAlignment="true">
      <alignment horizontal="left" vertical="center"/>
    </xf>
    <xf numFmtId="0" fontId="152" fillId="15" borderId="10" xfId="19456" applyFont="true" applyFill="true" applyAlignment="true">
      <alignment horizontal="left" vertical="center" wrapText="true"/>
    </xf>
    <xf numFmtId="0" fontId="152" fillId="15" borderId="10" xfId="19460" applyFont="true" applyFill="true" applyAlignment="true">
      <alignment horizontal="left" vertical="center"/>
    </xf>
    <xf numFmtId="168" fontId="151" fillId="15" borderId="10" xfId="19463" applyNumberFormat="true" applyFont="true" applyFill="true" applyAlignment="true">
      <alignment horizontal="right" vertical="center" wrapText="true"/>
    </xf>
    <xf numFmtId="0" fontId="152" fillId="15" borderId="10" xfId="19467" applyFont="true" applyFill="true" applyAlignment="true">
      <alignment horizontal="left" vertical="center" wrapText="true"/>
    </xf>
    <xf numFmtId="0" fontId="152" fillId="15" borderId="10" xfId="19468" applyFont="true" applyFill="true" applyAlignment="true">
      <alignment horizontal="left" vertical="center"/>
    </xf>
    <xf numFmtId="0" fontId="152" fillId="15" borderId="10" xfId="19473" applyFont="true" applyFill="true" applyAlignment="true">
      <alignment horizontal="center" vertical="center" wrapText="true"/>
    </xf>
    <xf numFmtId="0" fontId="152" fillId="15" borderId="10" xfId="19474" applyFont="true" applyFill="true" applyAlignment="true">
      <alignment horizontal="center" vertical="center" wrapText="true"/>
    </xf>
    <xf numFmtId="0" fontId="152" fillId="15" borderId="10" xfId="19469" applyFont="true" applyFill="true" applyAlignment="true">
      <alignment horizontal="left" vertical="center" wrapText="true"/>
    </xf>
    <xf numFmtId="0" fontId="152" fillId="15" borderId="10" xfId="19470" applyFont="true" applyFill="true" applyAlignment="true">
      <alignment horizontal="left" vertical="center"/>
    </xf>
    <xf numFmtId="0" fontId="152" fillId="15" borderId="10" xfId="19475" applyFont="true" applyFill="true" applyAlignment="true">
      <alignment horizontal="center" vertical="center" wrapText="true"/>
    </xf>
    <xf numFmtId="0" fontId="152" fillId="15" borderId="10" xfId="19476" applyFont="true" applyFill="true" applyAlignment="true">
      <alignment horizontal="center" vertical="center" wrapText="true"/>
    </xf>
    <xf numFmtId="0" fontId="152" fillId="15" borderId="10" xfId="19471" applyFont="true" applyFill="true" applyAlignment="true">
      <alignment horizontal="left" vertical="center" wrapText="true"/>
    </xf>
    <xf numFmtId="0" fontId="152" fillId="15" borderId="10" xfId="19472" applyFont="true" applyFill="true" applyAlignment="true">
      <alignment horizontal="left" vertical="center"/>
    </xf>
    <xf numFmtId="0" fontId="152" fillId="15" borderId="10" xfId="19477" applyFont="true" applyFill="true" applyAlignment="true">
      <alignment horizontal="center" vertical="center" wrapText="true"/>
    </xf>
    <xf numFmtId="0" fontId="152" fillId="15" borderId="10" xfId="19478" applyFont="true" applyFill="true" applyAlignment="true">
      <alignment horizontal="center" vertical="center" wrapText="true"/>
    </xf>
    <xf numFmtId="0" fontId="152" fillId="15" borderId="10" xfId="19479" applyFont="true" applyFill="true" applyAlignment="true">
      <alignment horizontal="left" vertical="center" wrapText="true"/>
    </xf>
    <xf numFmtId="0" fontId="152" fillId="15" borderId="10" xfId="19482" applyFont="true" applyFill="true" applyAlignment="true">
      <alignment horizontal="left" vertical="center"/>
    </xf>
    <xf numFmtId="168" fontId="151" fillId="15" borderId="10" xfId="19485" applyNumberFormat="true" applyFont="true" applyFill="true" applyAlignment="true">
      <alignment horizontal="right" vertical="center" wrapText="true"/>
    </xf>
    <xf numFmtId="168" fontId="151" fillId="15" borderId="10" xfId="19486" applyNumberFormat="true" applyFont="true" applyFill="true" applyAlignment="true">
      <alignment horizontal="right" vertical="center" wrapText="true"/>
    </xf>
    <xf numFmtId="0" fontId="152" fillId="15" borderId="10" xfId="19480" applyFont="true" applyFill="true" applyAlignment="true">
      <alignment horizontal="left" vertical="center" wrapText="true"/>
    </xf>
    <xf numFmtId="0" fontId="152" fillId="15" borderId="10" xfId="19483" applyFont="true" applyFill="true" applyAlignment="true">
      <alignment horizontal="left" vertical="center"/>
    </xf>
    <xf numFmtId="168" fontId="151" fillId="15" borderId="10" xfId="19487" applyNumberFormat="true" applyFont="true" applyFill="true" applyAlignment="true">
      <alignment horizontal="right" vertical="center" wrapText="true"/>
    </xf>
    <xf numFmtId="168" fontId="151" fillId="15" borderId="10" xfId="19488" applyNumberFormat="true" applyFont="true" applyFill="true" applyAlignment="true">
      <alignment horizontal="right" vertical="center" wrapText="true"/>
    </xf>
    <xf numFmtId="0" fontId="152" fillId="15" borderId="10" xfId="19481" applyFont="true" applyFill="true" applyAlignment="true">
      <alignment horizontal="left" vertical="center" wrapText="true"/>
    </xf>
    <xf numFmtId="0" fontId="152" fillId="15" borderId="10" xfId="19484" applyFont="true" applyFill="true" applyAlignment="true">
      <alignment horizontal="left" vertical="center"/>
    </xf>
    <xf numFmtId="168" fontId="151" fillId="15" borderId="10" xfId="19489" applyNumberFormat="true" applyFont="true" applyFill="true" applyAlignment="true">
      <alignment horizontal="right" vertical="center" wrapText="true"/>
    </xf>
    <xf numFmtId="168" fontId="151" fillId="15" borderId="10" xfId="19490" applyNumberFormat="true" applyFont="true" applyFill="true" applyAlignment="true">
      <alignment horizontal="right" vertical="center" wrapText="true"/>
    </xf>
    <xf numFmtId="0" fontId="152" fillId="3" borderId="52" xfId="44936" applyFont="true" applyBorder="true" applyAlignment="true">
      <alignment horizontal="center" vertical="center" wrapText="true"/>
    </xf>
    <xf numFmtId="0" fontId="152" fillId="3" borderId="53" xfId="44937" applyFont="true" applyBorder="true" applyAlignment="true">
      <alignment horizontal="center" vertical="center" wrapText="true"/>
    </xf>
    <xf numFmtId="0" fontId="152" fillId="3" borderId="53" xfId="44938" applyFont="true" applyBorder="true" applyAlignment="true">
      <alignment horizontal="center" vertical="center" wrapText="true"/>
    </xf>
    <xf numFmtId="0" fontId="152" fillId="3" borderId="52" xfId="44966" applyFont="true" applyBorder="true" applyAlignment="true">
      <alignment horizontal="center" vertical="center" wrapText="true"/>
    </xf>
    <xf numFmtId="0" fontId="152" fillId="3" borderId="53" xfId="44967" applyFont="true" applyBorder="true" applyAlignment="true">
      <alignment horizontal="center" vertical="center" wrapText="true"/>
    </xf>
    <xf numFmtId="0" fontId="152" fillId="3" borderId="53" xfId="44968" applyFont="true" applyBorder="true" applyAlignment="true">
      <alignment horizontal="center" vertical="center" wrapText="true"/>
    </xf>
    <xf numFmtId="0" fontId="152" fillId="3" borderId="52" xfId="44996" applyFont="true" applyBorder="true" applyAlignment="true">
      <alignment horizontal="center" vertical="center" wrapText="true"/>
    </xf>
    <xf numFmtId="0" fontId="152" fillId="3" borderId="53" xfId="44997" applyFont="true" applyBorder="true" applyAlignment="true">
      <alignment horizontal="center" vertical="center" wrapText="true"/>
    </xf>
    <xf numFmtId="0" fontId="152" fillId="3" borderId="53" xfId="44998" applyFont="true" applyBorder="true" applyAlignment="true">
      <alignment horizontal="center" vertical="center" wrapText="true"/>
    </xf>
    <xf numFmtId="0" fontId="152" fillId="3" borderId="52" xfId="45026" applyFont="true" applyBorder="true" applyAlignment="true">
      <alignment horizontal="center" vertical="center" wrapText="true"/>
    </xf>
    <xf numFmtId="0" fontId="152" fillId="3" borderId="53" xfId="45027" applyFont="true" applyBorder="true" applyAlignment="true">
      <alignment horizontal="center" vertical="center" wrapText="true"/>
    </xf>
    <xf numFmtId="0" fontId="152" fillId="3" borderId="53" xfId="45028" applyFont="true" applyBorder="true" applyAlignment="true">
      <alignment horizontal="center" vertical="center" wrapText="true"/>
    </xf>
    <xf numFmtId="0" fontId="152" fillId="3" borderId="52" xfId="45047" applyFont="true" applyBorder="true" applyAlignment="true">
      <alignment horizontal="center" vertical="center" wrapText="true"/>
    </xf>
    <xf numFmtId="0" fontId="152" fillId="3" borderId="53" xfId="45048" applyFont="true" applyBorder="true" applyAlignment="true">
      <alignment horizontal="center" vertical="center" wrapText="true"/>
    </xf>
    <xf numFmtId="0" fontId="152" fillId="3" borderId="53" xfId="45049" applyFont="true" applyBorder="true" applyAlignment="true">
      <alignment horizontal="center" vertical="center" wrapText="true"/>
    </xf>
    <xf numFmtId="0" fontId="152" fillId="3" borderId="52" xfId="45089" applyFont="true" applyBorder="true" applyAlignment="true">
      <alignment horizontal="center" vertical="center" wrapText="true"/>
    </xf>
    <xf numFmtId="0" fontId="152" fillId="3" borderId="53" xfId="45090" applyFont="true" applyBorder="true" applyAlignment="true">
      <alignment horizontal="center" vertical="center" wrapText="true"/>
    </xf>
    <xf numFmtId="0" fontId="152" fillId="3" borderId="53" xfId="45091" applyFont="true" applyBorder="true" applyAlignment="true">
      <alignment horizontal="center" vertical="center" wrapText="true"/>
    </xf>
    <xf numFmtId="0" fontId="25" fillId="0" borderId="102" xfId="19344" applyFill="true" applyBorder="true" applyAlignment="true">
      <alignment vertical="center" wrapText="true"/>
    </xf>
    <xf numFmtId="0" fontId="25" fillId="15" borderId="102" xfId="19344" applyFill="true" applyBorder="true" applyAlignment="true">
      <alignment vertical="center" wrapText="true"/>
    </xf>
    <xf numFmtId="0" fontId="25" fillId="27" borderId="102" xfId="19344" applyFill="true" applyBorder="true" applyAlignment="true">
      <alignment vertical="center" wrapText="true"/>
    </xf>
    <xf numFmtId="0" fontId="25" fillId="27" borderId="107" xfId="19344" applyFill="true" applyBorder="true" applyAlignment="true">
      <alignment vertical="center" wrapText="true"/>
    </xf>
    <xf numFmtId="0" fontId="156" fillId="35" borderId="102" xfId="19344" applyFont="true" applyFill="true" applyBorder="true" applyAlignment="true">
      <alignment horizontal="center" vertical="center" wrapText="true"/>
    </xf>
    <xf numFmtId="0" fontId="25" fillId="35" borderId="138" xfId="19344" applyFill="true" applyBorder="true" applyAlignment="true">
      <alignment horizontal="center" vertical="center"/>
    </xf>
    <xf numFmtId="0" fontId="156" fillId="35" borderId="138" xfId="19344" applyFont="true" applyFill="true" applyBorder="true" applyAlignment="true">
      <alignment horizontal="center" vertical="center" wrapText="true"/>
    </xf>
    <xf numFmtId="169" fontId="116" fillId="35" borderId="102" xfId="40237" applyNumberFormat="true" applyFont="true" applyFill="true" applyBorder="true" applyAlignment="true">
      <alignment horizontal="center" vertical="center"/>
    </xf>
    <xf numFmtId="169" fontId="116" fillId="35" borderId="138" xfId="40238" applyNumberFormat="true" applyFont="true" applyFill="true" applyBorder="true" applyAlignment="true">
      <alignment horizontal="center" vertical="center"/>
    </xf>
    <xf numFmtId="169" fontId="116" fillId="35" borderId="138" xfId="40240" applyNumberFormat="true" applyFont="true" applyFill="true" applyBorder="true" applyAlignment="true">
      <alignment horizontal="center" vertical="center"/>
    </xf>
    <xf numFmtId="169" fontId="116" fillId="35" borderId="102" xfId="40249" applyNumberFormat="true" applyFont="true" applyFill="true" applyBorder="true" applyAlignment="true">
      <alignment horizontal="center" vertical="center"/>
    </xf>
    <xf numFmtId="169" fontId="116" fillId="35" borderId="138" xfId="40250" applyNumberFormat="true" applyFont="true" applyFill="true" applyBorder="true" applyAlignment="true">
      <alignment horizontal="center" vertical="center"/>
    </xf>
    <xf numFmtId="169" fontId="116" fillId="35" borderId="138" xfId="40252" applyNumberFormat="true" applyFont="true" applyFill="true" applyBorder="true" applyAlignment="true">
      <alignment horizontal="center" vertical="center"/>
    </xf>
    <xf numFmtId="0" fontId="152" fillId="35" borderId="102" xfId="45040" applyFont="true" applyFill="true" applyBorder="true" applyAlignment="true">
      <alignment horizontal="center" vertical="center" wrapText="true"/>
    </xf>
    <xf numFmtId="0" fontId="152" fillId="35" borderId="138" xfId="45041" applyFont="true" applyFill="true" applyBorder="true" applyAlignment="true">
      <alignment horizontal="center" vertical="center" wrapText="true"/>
    </xf>
    <xf numFmtId="0" fontId="152" fillId="35" borderId="102" xfId="45046" applyFont="true" applyFill="true" applyBorder="true" applyAlignment="true">
      <alignment horizontal="center" vertical="center" wrapText="true"/>
    </xf>
    <xf numFmtId="0" fontId="152" fillId="35" borderId="138" xfId="45047" applyFont="true" applyFill="true" applyBorder="true" applyAlignment="true">
      <alignment horizontal="center" vertical="center" wrapText="true"/>
    </xf>
    <xf numFmtId="0" fontId="152" fillId="35" borderId="102" xfId="45082" applyFont="true" applyFill="true" applyBorder="true" applyAlignment="true">
      <alignment horizontal="center" vertical="center" wrapText="true"/>
    </xf>
    <xf numFmtId="0" fontId="152" fillId="35" borderId="138" xfId="45083" applyFont="true" applyFill="true" applyBorder="true" applyAlignment="true">
      <alignment horizontal="center" vertical="center" wrapText="true"/>
    </xf>
    <xf numFmtId="0" fontId="152" fillId="35" borderId="102" xfId="45088" applyFont="true" applyFill="true" applyBorder="true" applyAlignment="true">
      <alignment horizontal="center" vertical="center" wrapText="true"/>
    </xf>
    <xf numFmtId="0" fontId="152" fillId="35" borderId="138" xfId="45089" applyFont="true" applyFill="true" applyBorder="true" applyAlignment="true">
      <alignment horizontal="center" vertical="center" wrapText="true"/>
    </xf>
    <xf numFmtId="0" fontId="25" fillId="35" borderId="109" xfId="19344" applyFill="true" applyBorder="true" applyAlignment="true">
      <alignment horizontal="center" vertical="center"/>
    </xf>
    <xf numFmtId="0" fontId="156" fillId="35" borderId="109" xfId="19344" applyFont="true" applyFill="true" applyBorder="true" applyAlignment="true">
      <alignment horizontal="center" vertical="center" wrapText="true"/>
    </xf>
    <xf numFmtId="169" fontId="116" fillId="35" borderId="109" xfId="40239" applyNumberFormat="true" applyFont="true" applyFill="true" applyBorder="true" applyAlignment="true">
      <alignment horizontal="center" vertical="center"/>
    </xf>
    <xf numFmtId="169" fontId="116" fillId="35" borderId="109" xfId="40251" applyNumberFormat="true" applyFont="true" applyFill="true" applyBorder="true" applyAlignment="true">
      <alignment horizontal="center" vertical="center"/>
    </xf>
    <xf numFmtId="0" fontId="152" fillId="35" borderId="109" xfId="45042" applyFont="true" applyFill="true" applyBorder="true" applyAlignment="true">
      <alignment horizontal="center" vertical="center" wrapText="true"/>
    </xf>
    <xf numFmtId="0" fontId="152" fillId="35" borderId="109" xfId="45048" applyFont="true" applyFill="true" applyBorder="true" applyAlignment="true">
      <alignment horizontal="center" vertical="center" wrapText="true"/>
    </xf>
    <xf numFmtId="0" fontId="152" fillId="35" borderId="109" xfId="45084" applyFont="true" applyFill="true" applyBorder="true" applyAlignment="true">
      <alignment horizontal="center" vertical="center" wrapText="true"/>
    </xf>
    <xf numFmtId="0" fontId="152" fillId="35" borderId="109" xfId="45090" applyFont="true" applyFill="true" applyBorder="true" applyAlignment="true">
      <alignment horizontal="center" vertical="center" wrapText="true"/>
    </xf>
    <xf numFmtId="0" fontId="152" fillId="3" borderId="111" xfId="44936" applyFont="true" applyBorder="true" applyAlignment="true">
      <alignment horizontal="center" vertical="center" wrapText="true"/>
    </xf>
    <xf numFmtId="0" fontId="152" fillId="3" borderId="111" xfId="44966" applyFont="true" applyBorder="true" applyAlignment="true">
      <alignment horizontal="center" vertical="center" wrapText="true"/>
    </xf>
    <xf numFmtId="0" fontId="152" fillId="3" borderId="111" xfId="44996" applyFont="true" applyBorder="true" applyAlignment="true">
      <alignment horizontal="center" vertical="center" wrapText="true"/>
    </xf>
    <xf numFmtId="0" fontId="152" fillId="3" borderId="111" xfId="45026" applyFont="true" applyBorder="true" applyAlignment="true">
      <alignment horizontal="center" vertical="center" wrapText="true"/>
    </xf>
    <xf numFmtId="0" fontId="152" fillId="3" borderId="111" xfId="45047" applyFont="true" applyBorder="true" applyAlignment="true">
      <alignment horizontal="center" vertical="center" wrapText="true"/>
    </xf>
    <xf numFmtId="169" fontId="116" fillId="35" borderId="102" xfId="40238" applyNumberFormat="true" applyFont="true" applyFill="true" applyBorder="true" applyAlignment="true">
      <alignment horizontal="center" vertical="center"/>
    </xf>
    <xf numFmtId="169" fontId="116" fillId="35" borderId="102" xfId="40250" applyNumberFormat="true" applyFont="true" applyFill="true" applyBorder="true" applyAlignment="true">
      <alignment horizontal="center" vertical="center"/>
    </xf>
    <xf numFmtId="0" fontId="152" fillId="35" borderId="102" xfId="45042" applyFont="true" applyFill="true" applyBorder="true" applyAlignment="true">
      <alignment horizontal="center" vertical="center" wrapText="true"/>
    </xf>
    <xf numFmtId="0" fontId="152" fillId="35" borderId="102" xfId="45047" applyFont="true" applyFill="true" applyBorder="true" applyAlignment="true">
      <alignment horizontal="center" vertical="center" wrapText="true"/>
    </xf>
    <xf numFmtId="0" fontId="152" fillId="3" borderId="111" xfId="45089" applyFont="true" applyBorder="true" applyAlignment="true">
      <alignment horizontal="center" vertical="center" wrapText="true"/>
    </xf>
    <xf numFmtId="0" fontId="152" fillId="35" borderId="102" xfId="45084" applyFont="true" applyFill="true" applyBorder="true" applyAlignment="true">
      <alignment horizontal="center" vertical="center" wrapText="true"/>
    </xf>
    <xf numFmtId="0" fontId="152" fillId="35" borderId="102" xfId="45089" applyFont="true" applyFill="true" applyBorder="true" applyAlignment="true">
      <alignment horizontal="center" vertical="center" wrapText="true"/>
    </xf>
    <xf numFmtId="0" fontId="152" fillId="3" borderId="112" xfId="44936" applyFont="true" applyBorder="true" applyAlignment="true">
      <alignment horizontal="center" vertical="center" wrapText="true"/>
    </xf>
    <xf numFmtId="0" fontId="152" fillId="3" borderId="112" xfId="44966" applyFont="true" applyBorder="true" applyAlignment="true">
      <alignment horizontal="center" vertical="center" wrapText="true"/>
    </xf>
    <xf numFmtId="0" fontId="152" fillId="3" borderId="112" xfId="44996" applyFont="true" applyBorder="true" applyAlignment="true">
      <alignment horizontal="center" vertical="center" wrapText="true"/>
    </xf>
    <xf numFmtId="0" fontId="156" fillId="35" borderId="143" xfId="19344" applyFont="true" applyFill="true" applyBorder="true" applyAlignment="true">
      <alignment horizontal="center" vertical="center" wrapText="true"/>
    </xf>
    <xf numFmtId="0" fontId="152" fillId="3" borderId="112" xfId="45026" applyFont="true" applyBorder="true" applyAlignment="true">
      <alignment horizontal="center" vertical="center" wrapText="true"/>
    </xf>
    <xf numFmtId="0" fontId="152" fillId="3" borderId="112" xfId="45047" applyFont="true" applyBorder="true" applyAlignment="true">
      <alignment horizontal="center" vertical="center" wrapText="true"/>
    </xf>
    <xf numFmtId="169" fontId="116" fillId="35" borderId="143" xfId="40238" applyNumberFormat="true" applyFont="true" applyFill="true" applyBorder="true" applyAlignment="true">
      <alignment horizontal="center" vertical="center"/>
    </xf>
    <xf numFmtId="169" fontId="116" fillId="35" borderId="143" xfId="40250" applyNumberFormat="true" applyFont="true" applyFill="true" applyBorder="true" applyAlignment="true">
      <alignment horizontal="center" vertical="center"/>
    </xf>
    <xf numFmtId="0" fontId="152" fillId="35" borderId="143" xfId="45042" applyFont="true" applyFill="true" applyBorder="true" applyAlignment="true">
      <alignment horizontal="center" vertical="center" wrapText="true"/>
    </xf>
    <xf numFmtId="0" fontId="152" fillId="35" borderId="143" xfId="45047" applyFont="true" applyFill="true" applyBorder="true" applyAlignment="true">
      <alignment horizontal="center" vertical="center" wrapText="true"/>
    </xf>
    <xf numFmtId="0" fontId="152" fillId="3" borderId="112" xfId="45089" applyFont="true" applyBorder="true" applyAlignment="true">
      <alignment horizontal="center" vertical="center" wrapText="true"/>
    </xf>
    <xf numFmtId="0" fontId="152" fillId="35" borderId="143" xfId="45084" applyFont="true" applyFill="true" applyBorder="true" applyAlignment="true">
      <alignment horizontal="center" vertical="center" wrapText="true"/>
    </xf>
    <xf numFmtId="0" fontId="152" fillId="35" borderId="143" xfId="45089" applyFont="true" applyFill="true" applyBorder="true" applyAlignment="true">
      <alignment horizontal="center" vertical="center" wrapText="true"/>
    </xf>
    <xf numFmtId="0" fontId="25" fillId="35" borderId="139" xfId="19344" applyFill="true" applyBorder="true" applyAlignment="true">
      <alignment horizontal="center" vertical="center"/>
    </xf>
    <xf numFmtId="0" fontId="156" fillId="35" borderId="139" xfId="19344" applyFont="true" applyFill="true" applyBorder="true" applyAlignment="true">
      <alignment horizontal="center" vertical="center" wrapText="true"/>
    </xf>
    <xf numFmtId="0" fontId="152" fillId="3" borderId="97" xfId="44937" applyFont="true" applyBorder="true" applyAlignment="true">
      <alignment horizontal="center" vertical="center" wrapText="true"/>
    </xf>
    <xf numFmtId="0" fontId="152" fillId="3" borderId="97" xfId="44967" applyFont="true" applyBorder="true" applyAlignment="true">
      <alignment horizontal="center" vertical="center" wrapText="true"/>
    </xf>
    <xf numFmtId="0" fontId="152" fillId="3" borderId="97" xfId="44997" applyFont="true" applyBorder="true" applyAlignment="true">
      <alignment horizontal="center" vertical="center" wrapText="true"/>
    </xf>
    <xf numFmtId="169" fontId="116" fillId="35" borderId="139" xfId="40239" applyNumberFormat="true" applyFont="true" applyFill="true" applyBorder="true" applyAlignment="true">
      <alignment horizontal="center" vertical="center"/>
    </xf>
    <xf numFmtId="169" fontId="116" fillId="35" borderId="139" xfId="40251" applyNumberFormat="true" applyFont="true" applyFill="true" applyBorder="true" applyAlignment="true">
      <alignment horizontal="center" vertical="center"/>
    </xf>
    <xf numFmtId="0" fontId="152" fillId="35" borderId="139" xfId="45042" applyFont="true" applyFill="true" applyBorder="true" applyAlignment="true">
      <alignment horizontal="center" vertical="center" wrapText="true"/>
    </xf>
    <xf numFmtId="0" fontId="152" fillId="35" borderId="139" xfId="45048" applyFont="true" applyFill="true" applyBorder="true" applyAlignment="true">
      <alignment horizontal="center" vertical="center" wrapText="true"/>
    </xf>
    <xf numFmtId="0" fontId="152" fillId="3" borderId="97" xfId="45027" applyFont="true" applyBorder="true" applyAlignment="true">
      <alignment horizontal="center" vertical="center" wrapText="true"/>
    </xf>
    <xf numFmtId="0" fontId="152" fillId="3" borderId="97" xfId="45048" applyFont="true" applyBorder="true" applyAlignment="true">
      <alignment horizontal="center" vertical="center" wrapText="true"/>
    </xf>
    <xf numFmtId="0" fontId="152" fillId="35" borderId="139" xfId="45084" applyFont="true" applyFill="true" applyBorder="true" applyAlignment="true">
      <alignment horizontal="center" vertical="center" wrapText="true"/>
    </xf>
    <xf numFmtId="0" fontId="152" fillId="35" borderId="139" xfId="45090" applyFont="true" applyFill="true" applyBorder="true" applyAlignment="true">
      <alignment horizontal="center" vertical="center" wrapText="true"/>
    </xf>
    <xf numFmtId="0" fontId="152" fillId="3" borderId="97" xfId="45090" applyFont="true" applyBorder="true" applyAlignment="true">
      <alignment horizontal="center" vertical="center" wrapText="true"/>
    </xf>
    <xf numFmtId="0" fontId="152" fillId="0" borderId="102" xfId="45005" applyFont="true" applyFill="true" applyBorder="true" applyAlignment="true">
      <alignment horizontal="left" vertical="center" wrapText="true"/>
    </xf>
    <xf numFmtId="0" fontId="152" fillId="0" borderId="102" xfId="45011" applyFont="true" applyFill="true" applyBorder="true" applyAlignment="true">
      <alignment horizontal="left" vertical="center" wrapText="true"/>
    </xf>
    <xf numFmtId="0" fontId="152" fillId="0" borderId="102" xfId="19355" applyFont="true" applyFill="true" applyBorder="true" applyAlignment="true">
      <alignment horizontal="left" vertical="center" wrapText="true"/>
    </xf>
    <xf numFmtId="0" fontId="152" fillId="0" borderId="102" xfId="19357" applyFont="true" applyFill="true" applyBorder="true" applyAlignment="true">
      <alignment horizontal="left" vertical="center" wrapText="true"/>
    </xf>
    <xf numFmtId="0" fontId="156" fillId="0" borderId="102" xfId="19344" applyFont="true" applyFill="true" applyBorder="true" applyAlignment="true">
      <alignment horizontal="left" vertical="center" wrapText="true"/>
    </xf>
    <xf numFmtId="0" fontId="152" fillId="0" borderId="102" xfId="45044" applyFont="true" applyFill="true" applyBorder="true" applyAlignment="true">
      <alignment horizontal="left" vertical="center" wrapText="true"/>
    </xf>
    <xf numFmtId="0" fontId="152" fillId="0" borderId="102" xfId="45050" applyFont="true" applyFill="true" applyBorder="true" applyAlignment="true">
      <alignment horizontal="left" vertical="center" wrapText="true"/>
    </xf>
    <xf numFmtId="0" fontId="152" fillId="0" borderId="102" xfId="45056" applyFont="true" applyFill="true" applyBorder="true" applyAlignment="true">
      <alignment horizontal="left" vertical="center" wrapText="true"/>
    </xf>
    <xf numFmtId="0" fontId="152" fillId="0" borderId="102" xfId="45062" applyFont="true" applyFill="true" applyBorder="true" applyAlignment="true">
      <alignment horizontal="left" vertical="center" wrapText="true"/>
    </xf>
    <xf numFmtId="0" fontId="152" fillId="0" borderId="102" xfId="19382" applyFont="true" applyFill="true" applyBorder="true" applyAlignment="true">
      <alignment horizontal="left" vertical="center" wrapText="true"/>
    </xf>
    <xf numFmtId="0" fontId="152" fillId="15" borderId="102" xfId="19382" applyFont="true" applyFill="true" applyBorder="true" applyAlignment="true">
      <alignment horizontal="left" vertical="center" wrapText="true"/>
    </xf>
    <xf numFmtId="0" fontId="152" fillId="15" borderId="102" xfId="19385" applyFont="true" applyFill="true" applyBorder="true" applyAlignment="true">
      <alignment horizontal="left" vertical="center" wrapText="true"/>
    </xf>
    <xf numFmtId="0" fontId="25" fillId="27" borderId="102" xfId="19344" applyFill="true" applyBorder="true" applyAlignment="true">
      <alignment horizontal="center" vertical="center" wrapText="true"/>
    </xf>
    <xf numFmtId="0" fontId="152" fillId="0" borderId="102" xfId="45080" applyFont="true" applyFill="true" applyBorder="true" applyAlignment="true">
      <alignment horizontal="left" vertical="center" wrapText="true"/>
    </xf>
    <xf numFmtId="0" fontId="152" fillId="0" borderId="102" xfId="45086" applyFont="true" applyFill="true" applyBorder="true" applyAlignment="true">
      <alignment horizontal="left" vertical="center" wrapText="true"/>
    </xf>
    <xf numFmtId="0" fontId="152" fillId="0" borderId="102" xfId="45092" applyFont="true" applyFill="true" applyBorder="true" applyAlignment="true">
      <alignment horizontal="left" vertical="center" wrapText="true"/>
    </xf>
    <xf numFmtId="0" fontId="152" fillId="0" borderId="102" xfId="45098" applyFont="true" applyFill="true" applyBorder="true" applyAlignment="true">
      <alignment horizontal="left" vertical="center" wrapText="true"/>
    </xf>
    <xf numFmtId="0" fontId="152" fillId="0" borderId="102" xfId="45104" applyFont="true" applyFill="true" applyBorder="true" applyAlignment="true">
      <alignment horizontal="left" vertical="center" wrapText="true"/>
    </xf>
    <xf numFmtId="0" fontId="152" fillId="0" borderId="104" xfId="45038" applyFont="true" applyFill="true" applyBorder="true" applyAlignment="true">
      <alignment horizontal="left" vertical="center" wrapText="true"/>
    </xf>
    <xf numFmtId="0" fontId="156" fillId="0" borderId="107" xfId="19344" applyFont="true" applyFill="true" applyBorder="true" applyAlignment="true">
      <alignment horizontal="left" vertical="center" wrapText="true"/>
    </xf>
    <xf numFmtId="0" fontId="152" fillId="0" borderId="109" xfId="19356" applyFont="true" applyFill="true" applyBorder="true" applyAlignment="true">
      <alignment horizontal="left" vertical="center"/>
    </xf>
    <xf numFmtId="0" fontId="152" fillId="0" borderId="109" xfId="19358" applyFont="true" applyFill="true" applyBorder="true" applyAlignment="true">
      <alignment horizontal="left" vertical="center"/>
    </xf>
    <xf numFmtId="0" fontId="25" fillId="0" borderId="109" xfId="19344" applyFill="true" applyBorder="true" applyAlignment="true">
      <alignment vertical="center"/>
    </xf>
    <xf numFmtId="0" fontId="25" fillId="0" borderId="109" xfId="19344" applyFill="true" applyBorder="true" applyAlignment="true">
      <alignment horizontal="center" vertical="center"/>
    </xf>
    <xf numFmtId="0" fontId="156" fillId="0" borderId="109" xfId="19344" applyFont="true" applyFill="true" applyBorder="true" applyAlignment="true">
      <alignment horizontal="left" vertical="center"/>
    </xf>
    <xf numFmtId="0" fontId="156" fillId="0" borderId="110" xfId="19344" applyFont="true" applyFill="true" applyBorder="true" applyAlignment="true">
      <alignment horizontal="left" vertical="center"/>
    </xf>
    <xf numFmtId="0" fontId="152" fillId="0" borderId="109" xfId="19384" applyFont="true" applyFill="true" applyBorder="true" applyAlignment="true">
      <alignment horizontal="left" vertical="center"/>
    </xf>
    <xf numFmtId="0" fontId="152" fillId="15" borderId="109" xfId="19384" applyFont="true" applyFill="true" applyBorder="true" applyAlignment="true">
      <alignment horizontal="left" vertical="center"/>
    </xf>
    <xf numFmtId="0" fontId="152" fillId="15" borderId="109" xfId="19386" applyFont="true" applyFill="true" applyBorder="true" applyAlignment="true">
      <alignment horizontal="left" vertical="center"/>
    </xf>
    <xf numFmtId="0" fontId="25" fillId="15" borderId="109" xfId="19344" applyFill="true" applyBorder="true" applyAlignment="true">
      <alignment vertical="center"/>
    </xf>
    <xf numFmtId="0" fontId="25" fillId="27" borderId="109" xfId="19344" applyFill="true" applyBorder="true" applyAlignment="true">
      <alignment vertical="center"/>
    </xf>
    <xf numFmtId="0" fontId="156" fillId="27" borderId="109" xfId="19344" applyFont="true" applyFill="true" applyBorder="true" applyAlignment="true">
      <alignment horizontal="left" vertical="center"/>
    </xf>
    <xf numFmtId="0" fontId="25" fillId="27" borderId="110" xfId="19344" applyFill="true" applyBorder="true" applyAlignment="true">
      <alignment vertical="center"/>
    </xf>
    <xf numFmtId="0" fontId="25" fillId="0" borderId="108" xfId="19344" applyFill="true" applyBorder="true" applyAlignment="true">
      <alignment vertical="center"/>
    </xf>
    <xf numFmtId="0" fontId="25" fillId="0" borderId="110" xfId="19344" applyFill="true" applyBorder="true" applyAlignment="true">
      <alignment vertical="center"/>
    </xf>
    <xf numFmtId="169" fontId="151" fillId="35" borderId="104" xfId="44941" applyNumberFormat="true" applyFont="true" applyFill="true" applyBorder="true" applyAlignment="true">
      <alignment horizontal="center" vertical="center"/>
    </xf>
    <xf numFmtId="169" fontId="151" fillId="35" borderId="136" xfId="44942" applyNumberFormat="true" applyFont="true" applyFill="true" applyBorder="true" applyAlignment="true">
      <alignment horizontal="center" vertical="center"/>
    </xf>
    <xf numFmtId="169" fontId="151" fillId="35" borderId="137" xfId="44943" applyNumberFormat="true" applyFont="true" applyFill="true" applyBorder="true" applyAlignment="true">
      <alignment horizontal="center" vertical="center"/>
    </xf>
    <xf numFmtId="169" fontId="151" fillId="35" borderId="142" xfId="44942" applyNumberFormat="true" applyFont="true" applyFill="true" applyBorder="true" applyAlignment="true">
      <alignment horizontal="center" vertical="center"/>
    </xf>
    <xf numFmtId="169" fontId="151" fillId="35" borderId="108" xfId="44943" applyNumberFormat="true" applyFont="true" applyFill="true" applyBorder="true" applyAlignment="true">
      <alignment horizontal="center" vertical="center"/>
    </xf>
    <xf numFmtId="169" fontId="151" fillId="35" borderId="104" xfId="44942" applyNumberFormat="true" applyFont="true" applyFill="true" applyBorder="true" applyAlignment="true">
      <alignment horizontal="center" vertical="center"/>
    </xf>
    <xf numFmtId="169" fontId="151" fillId="35" borderId="102" xfId="44947" applyNumberFormat="true" applyFont="true" applyFill="true" applyBorder="true" applyAlignment="true">
      <alignment horizontal="center" vertical="center"/>
    </xf>
    <xf numFmtId="169" fontId="151" fillId="35" borderId="138" xfId="44948" applyNumberFormat="true" applyFont="true" applyFill="true" applyBorder="true" applyAlignment="true">
      <alignment horizontal="center" vertical="center"/>
    </xf>
    <xf numFmtId="169" fontId="151" fillId="35" borderId="139" xfId="44949" applyNumberFormat="true" applyFont="true" applyFill="true" applyBorder="true" applyAlignment="true">
      <alignment horizontal="center" vertical="center"/>
    </xf>
    <xf numFmtId="169" fontId="151" fillId="35" borderId="143" xfId="44948" applyNumberFormat="true" applyFont="true" applyFill="true" applyBorder="true" applyAlignment="true">
      <alignment horizontal="center" vertical="center"/>
    </xf>
    <xf numFmtId="169" fontId="151" fillId="35" borderId="109" xfId="44949" applyNumberFormat="true" applyFont="true" applyFill="true" applyBorder="true" applyAlignment="true">
      <alignment horizontal="center" vertical="center"/>
    </xf>
    <xf numFmtId="169" fontId="151" fillId="35" borderId="102" xfId="44948" applyNumberFormat="true" applyFont="true" applyFill="true" applyBorder="true" applyAlignment="true">
      <alignment horizontal="center" vertical="center"/>
    </xf>
    <xf numFmtId="169" fontId="151" fillId="35" borderId="102" xfId="20220" applyNumberFormat="true" applyFont="true" applyFill="true" applyBorder="true" applyAlignment="true">
      <alignment horizontal="center" vertical="center"/>
    </xf>
    <xf numFmtId="169" fontId="151" fillId="35" borderId="138" xfId="20220" applyNumberFormat="true" applyFont="true" applyFill="true" applyBorder="true" applyAlignment="true">
      <alignment horizontal="center" vertical="center"/>
    </xf>
    <xf numFmtId="169" fontId="151" fillId="35" borderId="139" xfId="20220" applyNumberFormat="true" applyFont="true" applyFill="true" applyBorder="true" applyAlignment="true">
      <alignment horizontal="center" vertical="center"/>
    </xf>
    <xf numFmtId="169" fontId="151" fillId="35" borderId="143" xfId="20220" applyNumberFormat="true" applyFont="true" applyFill="true" applyBorder="true" applyAlignment="true">
      <alignment horizontal="center" vertical="center"/>
    </xf>
    <xf numFmtId="169" fontId="151" fillId="35" borderId="109" xfId="20220" applyNumberFormat="true" applyFont="true" applyFill="true" applyBorder="true" applyAlignment="true">
      <alignment horizontal="center" vertical="center"/>
    </xf>
    <xf numFmtId="169" fontId="151" fillId="35" borderId="107" xfId="44953" applyNumberFormat="true" applyFont="true" applyFill="true" applyBorder="true" applyAlignment="true">
      <alignment horizontal="center" vertical="center"/>
    </xf>
    <xf numFmtId="169" fontId="151" fillId="35" borderId="140" xfId="44954" applyNumberFormat="true" applyFont="true" applyFill="true" applyBorder="true" applyAlignment="true">
      <alignment horizontal="center" vertical="center"/>
    </xf>
    <xf numFmtId="169" fontId="151" fillId="35" borderId="141" xfId="44955" applyNumberFormat="true" applyFont="true" applyFill="true" applyBorder="true" applyAlignment="true">
      <alignment horizontal="center" vertical="center"/>
    </xf>
    <xf numFmtId="169" fontId="151" fillId="35" borderId="144" xfId="44954" applyNumberFormat="true" applyFont="true" applyFill="true" applyBorder="true" applyAlignment="true">
      <alignment horizontal="center" vertical="center"/>
    </xf>
    <xf numFmtId="169" fontId="151" fillId="35" borderId="110" xfId="44955" applyNumberFormat="true" applyFont="true" applyFill="true" applyBorder="true" applyAlignment="true">
      <alignment horizontal="center" vertical="center"/>
    </xf>
    <xf numFmtId="169" fontId="151" fillId="35" borderId="107" xfId="44954" applyNumberFormat="true" applyFont="true" applyFill="true" applyBorder="true" applyAlignment="true">
      <alignment horizontal="center" vertical="center"/>
    </xf>
    <xf numFmtId="0" fontId="25" fillId="35" borderId="140" xfId="19344" applyFill="true" applyBorder="true" applyAlignment="true">
      <alignment horizontal="center" vertical="center"/>
    </xf>
    <xf numFmtId="0" fontId="25" fillId="35" borderId="141" xfId="19344" applyFill="true" applyBorder="true" applyAlignment="true">
      <alignment horizontal="center" vertical="center"/>
    </xf>
    <xf numFmtId="169" fontId="151" fillId="35" borderId="104" xfId="44977" applyNumberFormat="true" applyFont="true" applyFill="true" applyBorder="true" applyAlignment="true">
      <alignment horizontal="center" vertical="center"/>
    </xf>
    <xf numFmtId="169" fontId="151" fillId="35" borderId="136" xfId="44978" applyNumberFormat="true" applyFont="true" applyFill="true" applyBorder="true" applyAlignment="true">
      <alignment horizontal="center" vertical="center"/>
    </xf>
    <xf numFmtId="169" fontId="151" fillId="35" borderId="137" xfId="44979" applyNumberFormat="true" applyFont="true" applyFill="true" applyBorder="true" applyAlignment="true">
      <alignment horizontal="center" vertical="center"/>
    </xf>
    <xf numFmtId="169" fontId="151" fillId="35" borderId="142" xfId="44978" applyNumberFormat="true" applyFont="true" applyFill="true" applyBorder="true" applyAlignment="true">
      <alignment horizontal="center" vertical="center"/>
    </xf>
    <xf numFmtId="169" fontId="151" fillId="35" borderId="108" xfId="44979" applyNumberFormat="true" applyFont="true" applyFill="true" applyBorder="true" applyAlignment="true">
      <alignment horizontal="center" vertical="center"/>
    </xf>
    <xf numFmtId="169" fontId="151" fillId="35" borderId="104" xfId="44978" applyNumberFormat="true" applyFont="true" applyFill="true" applyBorder="true" applyAlignment="true">
      <alignment horizontal="center" vertical="center"/>
    </xf>
    <xf numFmtId="169" fontId="151" fillId="35" borderId="102" xfId="44977" applyNumberFormat="true" applyFont="true" applyFill="true" applyBorder="true" applyAlignment="true">
      <alignment horizontal="center" vertical="center"/>
    </xf>
    <xf numFmtId="169" fontId="151" fillId="35" borderId="138" xfId="44978" applyNumberFormat="true" applyFont="true" applyFill="true" applyBorder="true" applyAlignment="true">
      <alignment horizontal="center" vertical="center"/>
    </xf>
    <xf numFmtId="169" fontId="151" fillId="35" borderId="139" xfId="44979" applyNumberFormat="true" applyFont="true" applyFill="true" applyBorder="true" applyAlignment="true">
      <alignment horizontal="center" vertical="center"/>
    </xf>
    <xf numFmtId="169" fontId="151" fillId="35" borderId="143" xfId="44978" applyNumberFormat="true" applyFont="true" applyFill="true" applyBorder="true" applyAlignment="true">
      <alignment horizontal="center" vertical="center"/>
    </xf>
    <xf numFmtId="169" fontId="151" fillId="35" borderId="109" xfId="44979" applyNumberFormat="true" applyFont="true" applyFill="true" applyBorder="true" applyAlignment="true">
      <alignment horizontal="center" vertical="center"/>
    </xf>
    <xf numFmtId="169" fontId="151" fillId="35" borderId="102" xfId="44978" applyNumberFormat="true" applyFont="true" applyFill="true" applyBorder="true" applyAlignment="true">
      <alignment horizontal="center" vertical="center"/>
    </xf>
    <xf numFmtId="169" fontId="151" fillId="35" borderId="102" xfId="44971" applyNumberFormat="true" applyFont="true" applyFill="true" applyBorder="true" applyAlignment="true">
      <alignment horizontal="center" vertical="center"/>
    </xf>
    <xf numFmtId="169" fontId="151" fillId="35" borderId="138" xfId="44972" applyNumberFormat="true" applyFont="true" applyFill="true" applyBorder="true" applyAlignment="true">
      <alignment horizontal="center" vertical="center"/>
    </xf>
    <xf numFmtId="169" fontId="151" fillId="35" borderId="139" xfId="44973" applyNumberFormat="true" applyFont="true" applyFill="true" applyBorder="true" applyAlignment="true">
      <alignment horizontal="center" vertical="center"/>
    </xf>
    <xf numFmtId="169" fontId="151" fillId="35" borderId="143" xfId="44972" applyNumberFormat="true" applyFont="true" applyFill="true" applyBorder="true" applyAlignment="true">
      <alignment horizontal="center" vertical="center"/>
    </xf>
    <xf numFmtId="169" fontId="151" fillId="35" borderId="109" xfId="44973" applyNumberFormat="true" applyFont="true" applyFill="true" applyBorder="true" applyAlignment="true">
      <alignment horizontal="center" vertical="center"/>
    </xf>
    <xf numFmtId="169" fontId="151" fillId="35" borderId="102" xfId="44972" applyNumberFormat="true" applyFont="true" applyFill="true" applyBorder="true" applyAlignment="true">
      <alignment horizontal="center" vertical="center"/>
    </xf>
    <xf numFmtId="169" fontId="151" fillId="35" borderId="104" xfId="45001" applyNumberFormat="true" applyFont="true" applyFill="true" applyBorder="true" applyAlignment="true">
      <alignment horizontal="center" vertical="center"/>
    </xf>
    <xf numFmtId="169" fontId="151" fillId="35" borderId="136" xfId="45002" applyNumberFormat="true" applyFont="true" applyFill="true" applyBorder="true" applyAlignment="true">
      <alignment horizontal="center" vertical="center"/>
    </xf>
    <xf numFmtId="169" fontId="151" fillId="35" borderId="137" xfId="45003" applyNumberFormat="true" applyFont="true" applyFill="true" applyBorder="true" applyAlignment="true">
      <alignment horizontal="center" vertical="center"/>
    </xf>
    <xf numFmtId="169" fontId="151" fillId="35" borderId="142" xfId="45002" applyNumberFormat="true" applyFont="true" applyFill="true" applyBorder="true" applyAlignment="true">
      <alignment horizontal="center" vertical="center"/>
    </xf>
    <xf numFmtId="169" fontId="151" fillId="35" borderId="108" xfId="45003" applyNumberFormat="true" applyFont="true" applyFill="true" applyBorder="true" applyAlignment="true">
      <alignment horizontal="center" vertical="center"/>
    </xf>
    <xf numFmtId="169" fontId="151" fillId="35" borderId="104" xfId="45002" applyNumberFormat="true" applyFont="true" applyFill="true" applyBorder="true" applyAlignment="true">
      <alignment horizontal="center" vertical="center"/>
    </xf>
    <xf numFmtId="169" fontId="151" fillId="35" borderId="102" xfId="45007" applyNumberFormat="true" applyFont="true" applyFill="true" applyBorder="true" applyAlignment="true">
      <alignment horizontal="center" vertical="center"/>
    </xf>
    <xf numFmtId="169" fontId="151" fillId="35" borderId="138" xfId="45008" applyNumberFormat="true" applyFont="true" applyFill="true" applyBorder="true" applyAlignment="true">
      <alignment horizontal="center" vertical="center"/>
    </xf>
    <xf numFmtId="169" fontId="151" fillId="35" borderId="139" xfId="45009" applyNumberFormat="true" applyFont="true" applyFill="true" applyBorder="true" applyAlignment="true">
      <alignment horizontal="center" vertical="center"/>
    </xf>
    <xf numFmtId="169" fontId="151" fillId="35" borderId="143" xfId="45008" applyNumberFormat="true" applyFont="true" applyFill="true" applyBorder="true" applyAlignment="true">
      <alignment horizontal="center" vertical="center"/>
    </xf>
    <xf numFmtId="169" fontId="151" fillId="35" borderId="109" xfId="45009" applyNumberFormat="true" applyFont="true" applyFill="true" applyBorder="true" applyAlignment="true">
      <alignment horizontal="center" vertical="center"/>
    </xf>
    <xf numFmtId="169" fontId="151" fillId="35" borderId="102" xfId="45008" applyNumberFormat="true" applyFont="true" applyFill="true" applyBorder="true" applyAlignment="true">
      <alignment horizontal="center" vertical="center"/>
    </xf>
    <xf numFmtId="169" fontId="151" fillId="35" borderId="102" xfId="45013" applyNumberFormat="true" applyFont="true" applyFill="true" applyBorder="true" applyAlignment="true">
      <alignment horizontal="center" vertical="center"/>
    </xf>
    <xf numFmtId="169" fontId="151" fillId="35" borderId="138" xfId="45014" applyNumberFormat="true" applyFont="true" applyFill="true" applyBorder="true" applyAlignment="true">
      <alignment horizontal="center" vertical="center"/>
    </xf>
    <xf numFmtId="169" fontId="151" fillId="35" borderId="139" xfId="45015" applyNumberFormat="true" applyFont="true" applyFill="true" applyBorder="true" applyAlignment="true">
      <alignment horizontal="center" vertical="center"/>
    </xf>
    <xf numFmtId="169" fontId="151" fillId="35" borderId="143" xfId="45014" applyNumberFormat="true" applyFont="true" applyFill="true" applyBorder="true" applyAlignment="true">
      <alignment horizontal="center" vertical="center"/>
    </xf>
    <xf numFmtId="169" fontId="151" fillId="35" borderId="109" xfId="45015" applyNumberFormat="true" applyFont="true" applyFill="true" applyBorder="true" applyAlignment="true">
      <alignment horizontal="center" vertical="center"/>
    </xf>
    <xf numFmtId="169" fontId="151" fillId="35" borderId="102" xfId="45014" applyNumberFormat="true" applyFont="true" applyFill="true" applyBorder="true" applyAlignment="true">
      <alignment horizontal="center" vertical="center"/>
    </xf>
    <xf numFmtId="168" fontId="151" fillId="35" borderId="102" xfId="19366" applyNumberFormat="true" applyFont="true" applyFill="true" applyBorder="true" applyAlignment="true">
      <alignment horizontal="center" vertical="center"/>
    </xf>
    <xf numFmtId="168" fontId="151" fillId="35" borderId="138" xfId="19367" applyNumberFormat="true" applyFont="true" applyFill="true" applyBorder="true" applyAlignment="true">
      <alignment horizontal="center" vertical="center"/>
    </xf>
    <xf numFmtId="168" fontId="151" fillId="35" borderId="139" xfId="19368" applyNumberFormat="true" applyFont="true" applyFill="true" applyBorder="true" applyAlignment="true">
      <alignment horizontal="center" vertical="center"/>
    </xf>
    <xf numFmtId="168" fontId="151" fillId="35" borderId="143" xfId="19367" applyNumberFormat="true" applyFont="true" applyFill="true" applyBorder="true" applyAlignment="true">
      <alignment horizontal="center" vertical="center"/>
    </xf>
    <xf numFmtId="168" fontId="151" fillId="35" borderId="109" xfId="19368" applyNumberFormat="true" applyFont="true" applyFill="true" applyBorder="true" applyAlignment="true">
      <alignment horizontal="center" vertical="center"/>
    </xf>
    <xf numFmtId="168" fontId="151" fillId="35" borderId="102" xfId="19367" applyNumberFormat="true" applyFont="true" applyFill="true" applyBorder="true" applyAlignment="true">
      <alignment horizontal="center" vertical="center"/>
    </xf>
    <xf numFmtId="0" fontId="25" fillId="35" borderId="138" xfId="19344" applyFill="true" applyBorder="true" applyAlignment="true">
      <alignment horizontal="center" vertical="center" wrapText="true"/>
    </xf>
    <xf numFmtId="0" fontId="25" fillId="35" borderId="139" xfId="19344" applyFill="true" applyBorder="true" applyAlignment="true">
      <alignment horizontal="center" vertical="center" wrapText="true"/>
    </xf>
    <xf numFmtId="168" fontId="151" fillId="35" borderId="102" xfId="19370" applyNumberFormat="true" applyFont="true" applyFill="true" applyBorder="true" applyAlignment="true">
      <alignment horizontal="center" vertical="center"/>
    </xf>
    <xf numFmtId="168" fontId="151" fillId="35" borderId="138" xfId="19371" applyNumberFormat="true" applyFont="true" applyFill="true" applyBorder="true" applyAlignment="true">
      <alignment horizontal="center" vertical="center"/>
    </xf>
    <xf numFmtId="168" fontId="151" fillId="35" borderId="139" xfId="19372" applyNumberFormat="true" applyFont="true" applyFill="true" applyBorder="true" applyAlignment="true">
      <alignment horizontal="center" vertical="center"/>
    </xf>
    <xf numFmtId="168" fontId="151" fillId="35" borderId="143" xfId="19371" applyNumberFormat="true" applyFont="true" applyFill="true" applyBorder="true" applyAlignment="true">
      <alignment horizontal="center" vertical="center"/>
    </xf>
    <xf numFmtId="168" fontId="151" fillId="35" borderId="109" xfId="19372" applyNumberFormat="true" applyFont="true" applyFill="true" applyBorder="true" applyAlignment="true">
      <alignment horizontal="center" vertical="center"/>
    </xf>
    <xf numFmtId="168" fontId="151" fillId="35" borderId="102" xfId="19371" applyNumberFormat="true" applyFont="true" applyFill="true" applyBorder="true" applyAlignment="true">
      <alignment horizontal="center" vertical="center"/>
    </xf>
    <xf numFmtId="0" fontId="25" fillId="35" borderId="102" xfId="19344" applyFill="true" applyBorder="true" applyAlignment="true">
      <alignment horizontal="center" vertical="center" wrapText="true"/>
    </xf>
    <xf numFmtId="0" fontId="25" fillId="35" borderId="143" xfId="19344" applyFill="true" applyBorder="true" applyAlignment="true">
      <alignment horizontal="center" vertical="center" wrapText="true"/>
    </xf>
    <xf numFmtId="0" fontId="25" fillId="35" borderId="109" xfId="19344" applyFill="true" applyBorder="true" applyAlignment="true">
      <alignment horizontal="center" vertical="center" wrapText="true"/>
    </xf>
    <xf numFmtId="170" fontId="156" fillId="35" borderId="102" xfId="19344" applyNumberFormat="true" applyFont="true" applyFill="true" applyBorder="true" applyAlignment="true">
      <alignment horizontal="center" vertical="center"/>
    </xf>
    <xf numFmtId="170" fontId="156" fillId="35" borderId="138" xfId="19344" applyNumberFormat="true" applyFont="true" applyFill="true" applyBorder="true" applyAlignment="true">
      <alignment horizontal="center" vertical="center"/>
    </xf>
    <xf numFmtId="170" fontId="156" fillId="35" borderId="139" xfId="19344" applyNumberFormat="true" applyFont="true" applyFill="true" applyBorder="true" applyAlignment="true">
      <alignment horizontal="center" vertical="center"/>
    </xf>
    <xf numFmtId="170" fontId="156" fillId="35" borderId="143" xfId="19344" applyNumberFormat="true" applyFont="true" applyFill="true" applyBorder="true" applyAlignment="true">
      <alignment horizontal="center" vertical="center"/>
    </xf>
    <xf numFmtId="170" fontId="156" fillId="35" borderId="109" xfId="19344" applyNumberFormat="true" applyFont="true" applyFill="true" applyBorder="true" applyAlignment="true">
      <alignment horizontal="center" vertical="center"/>
    </xf>
    <xf numFmtId="170" fontId="156" fillId="35" borderId="107" xfId="19344" applyNumberFormat="true" applyFont="true" applyFill="true" applyBorder="true" applyAlignment="true">
      <alignment horizontal="center" vertical="center"/>
    </xf>
    <xf numFmtId="170" fontId="156" fillId="35" borderId="140" xfId="19344" applyNumberFormat="true" applyFont="true" applyFill="true" applyBorder="true" applyAlignment="true">
      <alignment horizontal="center" vertical="center"/>
    </xf>
    <xf numFmtId="170" fontId="156" fillId="35" borderId="141" xfId="19344" applyNumberFormat="true" applyFont="true" applyFill="true" applyBorder="true" applyAlignment="true">
      <alignment horizontal="center" vertical="center"/>
    </xf>
    <xf numFmtId="170" fontId="156" fillId="35" borderId="144" xfId="19344" applyNumberFormat="true" applyFont="true" applyFill="true" applyBorder="true" applyAlignment="true">
      <alignment horizontal="center" vertical="center"/>
    </xf>
    <xf numFmtId="170" fontId="156" fillId="35" borderId="110" xfId="19344" applyNumberFormat="true" applyFont="true" applyFill="true" applyBorder="true" applyAlignment="true">
      <alignment horizontal="center" vertical="center"/>
    </xf>
    <xf numFmtId="0" fontId="25" fillId="35" borderId="140" xfId="19344" applyFill="true" applyBorder="true" applyAlignment="true">
      <alignment horizontal="center" vertical="center" wrapText="true"/>
    </xf>
    <xf numFmtId="0" fontId="25" fillId="35" borderId="141" xfId="19344" applyFill="true" applyBorder="true" applyAlignment="true">
      <alignment horizontal="center" vertical="center" wrapText="true"/>
    </xf>
    <xf numFmtId="169" fontId="151" fillId="35" borderId="104" xfId="45031" applyNumberFormat="true" applyFont="true" applyFill="true" applyBorder="true" applyAlignment="true">
      <alignment horizontal="center" vertical="center"/>
    </xf>
    <xf numFmtId="169" fontId="151" fillId="35" borderId="136" xfId="45031" applyNumberFormat="true" applyFont="true" applyFill="true" applyBorder="true" applyAlignment="true">
      <alignment horizontal="center" vertical="center"/>
    </xf>
    <xf numFmtId="169" fontId="151" fillId="35" borderId="137" xfId="45031" applyNumberFormat="true" applyFont="true" applyFill="true" applyBorder="true" applyAlignment="true">
      <alignment horizontal="center" vertical="center"/>
    </xf>
    <xf numFmtId="169" fontId="151" fillId="35" borderId="142" xfId="45031" applyNumberFormat="true" applyFont="true" applyFill="true" applyBorder="true" applyAlignment="true">
      <alignment horizontal="center" vertical="center"/>
    </xf>
    <xf numFmtId="169" fontId="151" fillId="35" borderId="108" xfId="45031" applyNumberFormat="true" applyFont="true" applyFill="true" applyBorder="true" applyAlignment="true">
      <alignment horizontal="center" vertical="center"/>
    </xf>
    <xf numFmtId="169" fontId="151" fillId="35" borderId="102" xfId="45034" applyNumberFormat="true" applyFont="true" applyFill="true" applyBorder="true" applyAlignment="true">
      <alignment horizontal="center" vertical="center"/>
    </xf>
    <xf numFmtId="169" fontId="151" fillId="35" borderId="138" xfId="45034" applyNumberFormat="true" applyFont="true" applyFill="true" applyBorder="true" applyAlignment="true">
      <alignment horizontal="center" vertical="center"/>
    </xf>
    <xf numFmtId="169" fontId="151" fillId="35" borderId="139" xfId="45034" applyNumberFormat="true" applyFont="true" applyFill="true" applyBorder="true" applyAlignment="true">
      <alignment horizontal="center" vertical="center"/>
    </xf>
    <xf numFmtId="169" fontId="151" fillId="35" borderId="143" xfId="45034" applyNumberFormat="true" applyFont="true" applyFill="true" applyBorder="true" applyAlignment="true">
      <alignment horizontal="center" vertical="center"/>
    </xf>
    <xf numFmtId="169" fontId="151" fillId="35" borderId="109" xfId="45034" applyNumberFormat="true" applyFont="true" applyFill="true" applyBorder="true" applyAlignment="true">
      <alignment horizontal="center" vertical="center"/>
    </xf>
    <xf numFmtId="169" fontId="151" fillId="35" borderId="102" xfId="20296" applyNumberFormat="true" applyFont="true" applyFill="true" applyBorder="true" applyAlignment="true">
      <alignment horizontal="center" vertical="center"/>
    </xf>
    <xf numFmtId="169" fontId="151" fillId="35" borderId="138" xfId="20296" applyNumberFormat="true" applyFont="true" applyFill="true" applyBorder="true" applyAlignment="true">
      <alignment horizontal="center" vertical="center"/>
    </xf>
    <xf numFmtId="169" fontId="151" fillId="35" borderId="139" xfId="20296" applyNumberFormat="true" applyFont="true" applyFill="true" applyBorder="true" applyAlignment="true">
      <alignment horizontal="center" vertical="center"/>
    </xf>
    <xf numFmtId="169" fontId="151" fillId="35" borderId="143" xfId="20296" applyNumberFormat="true" applyFont="true" applyFill="true" applyBorder="true" applyAlignment="true">
      <alignment horizontal="center" vertical="center"/>
    </xf>
    <xf numFmtId="169" fontId="151" fillId="35" borderId="109" xfId="20296" applyNumberFormat="true" applyFont="true" applyFill="true" applyBorder="true" applyAlignment="true">
      <alignment horizontal="center" vertical="center"/>
    </xf>
    <xf numFmtId="169" fontId="151" fillId="35" borderId="102" xfId="45058" applyNumberFormat="true" applyFont="true" applyFill="true" applyBorder="true" applyAlignment="true">
      <alignment horizontal="center" vertical="center"/>
    </xf>
    <xf numFmtId="169" fontId="151" fillId="35" borderId="138" xfId="45059" applyNumberFormat="true" applyFont="true" applyFill="true" applyBorder="true" applyAlignment="true">
      <alignment horizontal="center" vertical="center"/>
    </xf>
    <xf numFmtId="169" fontId="151" fillId="35" borderId="139" xfId="45060" applyNumberFormat="true" applyFont="true" applyFill="true" applyBorder="true" applyAlignment="true">
      <alignment horizontal="center" vertical="center"/>
    </xf>
    <xf numFmtId="169" fontId="151" fillId="35" borderId="143" xfId="45059" applyNumberFormat="true" applyFont="true" applyFill="true" applyBorder="true" applyAlignment="true">
      <alignment horizontal="center" vertical="center"/>
    </xf>
    <xf numFmtId="169" fontId="151" fillId="35" borderId="109" xfId="45060" applyNumberFormat="true" applyFont="true" applyFill="true" applyBorder="true" applyAlignment="true">
      <alignment horizontal="center" vertical="center"/>
    </xf>
    <xf numFmtId="169" fontId="151" fillId="35" borderId="102" xfId="45059" applyNumberFormat="true" applyFont="true" applyFill="true" applyBorder="true" applyAlignment="true">
      <alignment horizontal="center" vertical="center"/>
    </xf>
    <xf numFmtId="0" fontId="25" fillId="35" borderId="102" xfId="19344" applyFill="true" applyBorder="true" applyAlignment="true">
      <alignment horizontal="center" vertical="center"/>
    </xf>
    <xf numFmtId="0" fontId="25" fillId="35" borderId="143" xfId="19344" applyFill="true" applyBorder="true" applyAlignment="true">
      <alignment horizontal="center" vertical="center"/>
    </xf>
    <xf numFmtId="168" fontId="151" fillId="35" borderId="102" xfId="45068" applyNumberFormat="true" applyFont="true" applyFill="true" applyBorder="true" applyAlignment="true">
      <alignment horizontal="center" vertical="center"/>
    </xf>
    <xf numFmtId="168" fontId="151" fillId="35" borderId="138" xfId="45069" applyNumberFormat="true" applyFont="true" applyFill="true" applyBorder="true" applyAlignment="true">
      <alignment horizontal="center" vertical="center"/>
    </xf>
    <xf numFmtId="168" fontId="151" fillId="35" borderId="139" xfId="45070" applyNumberFormat="true" applyFont="true" applyFill="true" applyBorder="true" applyAlignment="true">
      <alignment horizontal="center" vertical="center"/>
    </xf>
    <xf numFmtId="168" fontId="151" fillId="35" borderId="143" xfId="45069" applyNumberFormat="true" applyFont="true" applyFill="true" applyBorder="true" applyAlignment="true">
      <alignment horizontal="center" vertical="center"/>
    </xf>
    <xf numFmtId="168" fontId="151" fillId="35" borderId="109" xfId="45070" applyNumberFormat="true" applyFont="true" applyFill="true" applyBorder="true" applyAlignment="true">
      <alignment horizontal="center" vertical="center"/>
    </xf>
    <xf numFmtId="168" fontId="151" fillId="35" borderId="102" xfId="45069" applyNumberFormat="true" applyFont="true" applyFill="true" applyBorder="true" applyAlignment="true">
      <alignment horizontal="center" vertical="center"/>
    </xf>
    <xf numFmtId="168" fontId="151" fillId="35" borderId="102" xfId="45072" applyNumberFormat="true" applyFont="true" applyFill="true" applyBorder="true" applyAlignment="true">
      <alignment horizontal="center" vertical="center"/>
    </xf>
    <xf numFmtId="168" fontId="151" fillId="35" borderId="138" xfId="45073" applyNumberFormat="true" applyFont="true" applyFill="true" applyBorder="true" applyAlignment="true">
      <alignment horizontal="center" vertical="center"/>
    </xf>
    <xf numFmtId="168" fontId="151" fillId="35" borderId="139" xfId="45074" applyNumberFormat="true" applyFont="true" applyFill="true" applyBorder="true" applyAlignment="true">
      <alignment horizontal="center" vertical="center"/>
    </xf>
    <xf numFmtId="168" fontId="151" fillId="35" borderId="143" xfId="45073" applyNumberFormat="true" applyFont="true" applyFill="true" applyBorder="true" applyAlignment="true">
      <alignment horizontal="center" vertical="center"/>
    </xf>
    <xf numFmtId="168" fontId="151" fillId="35" borderId="109" xfId="45074" applyNumberFormat="true" applyFont="true" applyFill="true" applyBorder="true" applyAlignment="true">
      <alignment horizontal="center" vertical="center"/>
    </xf>
    <xf numFmtId="168" fontId="151" fillId="35" borderId="102" xfId="45073" applyNumberFormat="true" applyFont="true" applyFill="true" applyBorder="true" applyAlignment="true">
      <alignment horizontal="center" vertical="center"/>
    </xf>
    <xf numFmtId="168" fontId="151" fillId="35" borderId="102" xfId="45076" applyNumberFormat="true" applyFont="true" applyFill="true" applyBorder="true" applyAlignment="true">
      <alignment horizontal="center" vertical="center"/>
    </xf>
    <xf numFmtId="168" fontId="151" fillId="35" borderId="138" xfId="45077" applyNumberFormat="true" applyFont="true" applyFill="true" applyBorder="true" applyAlignment="true">
      <alignment horizontal="center" vertical="center"/>
    </xf>
    <xf numFmtId="168" fontId="151" fillId="35" borderId="139" xfId="45078" applyNumberFormat="true" applyFont="true" applyFill="true" applyBorder="true" applyAlignment="true">
      <alignment horizontal="center" vertical="center"/>
    </xf>
    <xf numFmtId="168" fontId="151" fillId="35" borderId="143" xfId="45077" applyNumberFormat="true" applyFont="true" applyFill="true" applyBorder="true" applyAlignment="true">
      <alignment horizontal="center" vertical="center"/>
    </xf>
    <xf numFmtId="168" fontId="151" fillId="35" borderId="109" xfId="45078" applyNumberFormat="true" applyFont="true" applyFill="true" applyBorder="true" applyAlignment="true">
      <alignment horizontal="center" vertical="center"/>
    </xf>
    <xf numFmtId="168" fontId="151" fillId="35" borderId="102" xfId="45077" applyNumberFormat="true" applyFont="true" applyFill="true" applyBorder="true" applyAlignment="true">
      <alignment horizontal="center" vertical="center"/>
    </xf>
    <xf numFmtId="168" fontId="151" fillId="35" borderId="102" xfId="19397" applyNumberFormat="true" applyFont="true" applyFill="true" applyBorder="true" applyAlignment="true">
      <alignment horizontal="center" vertical="center" wrapText="true"/>
    </xf>
    <xf numFmtId="168" fontId="151" fillId="35" borderId="138" xfId="19398" applyNumberFormat="true" applyFont="true" applyFill="true" applyBorder="true" applyAlignment="true">
      <alignment horizontal="center" vertical="center" wrapText="true"/>
    </xf>
    <xf numFmtId="168" fontId="151" fillId="35" borderId="139" xfId="19399" applyNumberFormat="true" applyFont="true" applyFill="true" applyBorder="true" applyAlignment="true">
      <alignment horizontal="center" vertical="center" wrapText="true"/>
    </xf>
    <xf numFmtId="168" fontId="151" fillId="35" borderId="143" xfId="19398" applyNumberFormat="true" applyFont="true" applyFill="true" applyBorder="true" applyAlignment="true">
      <alignment horizontal="center" vertical="center" wrapText="true"/>
    </xf>
    <xf numFmtId="168" fontId="151" fillId="35" borderId="109" xfId="19399" applyNumberFormat="true" applyFont="true" applyFill="true" applyBorder="true" applyAlignment="true">
      <alignment horizontal="center" vertical="center" wrapText="true"/>
    </xf>
    <xf numFmtId="168" fontId="151" fillId="35" borderId="102" xfId="19398" applyNumberFormat="true" applyFont="true" applyFill="true" applyBorder="true" applyAlignment="true">
      <alignment horizontal="center" vertical="center" wrapText="true"/>
    </xf>
    <xf numFmtId="168" fontId="151" fillId="35" borderId="102" xfId="19401" applyNumberFormat="true" applyFont="true" applyFill="true" applyBorder="true" applyAlignment="true">
      <alignment horizontal="center" vertical="center" wrapText="true"/>
    </xf>
    <xf numFmtId="168" fontId="151" fillId="35" borderId="138" xfId="19402" applyNumberFormat="true" applyFont="true" applyFill="true" applyBorder="true" applyAlignment="true">
      <alignment horizontal="center" vertical="center" wrapText="true"/>
    </xf>
    <xf numFmtId="168" fontId="151" fillId="35" borderId="139" xfId="19403" applyNumberFormat="true" applyFont="true" applyFill="true" applyBorder="true" applyAlignment="true">
      <alignment horizontal="center" vertical="center" wrapText="true"/>
    </xf>
    <xf numFmtId="168" fontId="151" fillId="35" borderId="143" xfId="19402" applyNumberFormat="true" applyFont="true" applyFill="true" applyBorder="true" applyAlignment="true">
      <alignment horizontal="center" vertical="center" wrapText="true"/>
    </xf>
    <xf numFmtId="168" fontId="151" fillId="35" borderId="109" xfId="19403" applyNumberFormat="true" applyFont="true" applyFill="true" applyBorder="true" applyAlignment="true">
      <alignment horizontal="center" vertical="center" wrapText="true"/>
    </xf>
    <xf numFmtId="168" fontId="151" fillId="35" borderId="102" xfId="19402" applyNumberFormat="true" applyFont="true" applyFill="true" applyBorder="true" applyAlignment="true">
      <alignment horizontal="center" vertical="center" wrapText="true"/>
    </xf>
    <xf numFmtId="168" fontId="156" fillId="35" borderId="102" xfId="19344" applyNumberFormat="true" applyFont="true" applyFill="true" applyBorder="true" applyAlignment="true">
      <alignment horizontal="center" vertical="center" wrapText="true"/>
    </xf>
    <xf numFmtId="168" fontId="156" fillId="35" borderId="138" xfId="19344" applyNumberFormat="true" applyFont="true" applyFill="true" applyBorder="true" applyAlignment="true">
      <alignment horizontal="center" vertical="center" wrapText="true"/>
    </xf>
    <xf numFmtId="168" fontId="156" fillId="35" borderId="139" xfId="19344" applyNumberFormat="true" applyFont="true" applyFill="true" applyBorder="true" applyAlignment="true">
      <alignment horizontal="center" vertical="center" wrapText="true"/>
    </xf>
    <xf numFmtId="168" fontId="156" fillId="35" borderId="143" xfId="19344" applyNumberFormat="true" applyFont="true" applyFill="true" applyBorder="true" applyAlignment="true">
      <alignment horizontal="center" vertical="center" wrapText="true"/>
    </xf>
    <xf numFmtId="168" fontId="156" fillId="35" borderId="109" xfId="19344" applyNumberFormat="true" applyFont="true" applyFill="true" applyBorder="true" applyAlignment="true">
      <alignment horizontal="center" vertical="center" wrapText="true"/>
    </xf>
    <xf numFmtId="0" fontId="25" fillId="35" borderId="107" xfId="19344" applyFill="true" applyBorder="true" applyAlignment="true">
      <alignment horizontal="center" vertical="center" wrapText="true"/>
    </xf>
    <xf numFmtId="0" fontId="25" fillId="35" borderId="144" xfId="19344" applyFill="true" applyBorder="true" applyAlignment="true">
      <alignment horizontal="center" vertical="center" wrapText="true"/>
    </xf>
    <xf numFmtId="0" fontId="25" fillId="35" borderId="110" xfId="19344" applyFill="true" applyBorder="true" applyAlignment="true">
      <alignment horizontal="center" vertical="center" wrapText="true"/>
    </xf>
    <xf numFmtId="168" fontId="151" fillId="35" borderId="102" xfId="45110" applyNumberFormat="true" applyFont="true" applyFill="true" applyBorder="true" applyAlignment="true">
      <alignment horizontal="center" vertical="center"/>
    </xf>
    <xf numFmtId="168" fontId="151" fillId="35" borderId="138" xfId="45111" applyNumberFormat="true" applyFont="true" applyFill="true" applyBorder="true" applyAlignment="true">
      <alignment horizontal="center" vertical="center"/>
    </xf>
    <xf numFmtId="168" fontId="151" fillId="35" borderId="139" xfId="45112" applyNumberFormat="true" applyFont="true" applyFill="true" applyBorder="true" applyAlignment="true">
      <alignment horizontal="center" vertical="center"/>
    </xf>
    <xf numFmtId="168" fontId="151" fillId="35" borderId="143" xfId="45111" applyNumberFormat="true" applyFont="true" applyFill="true" applyBorder="true" applyAlignment="true">
      <alignment horizontal="center" vertical="center"/>
    </xf>
    <xf numFmtId="168" fontId="151" fillId="35" borderId="109" xfId="45112" applyNumberFormat="true" applyFont="true" applyFill="true" applyBorder="true" applyAlignment="true">
      <alignment horizontal="center" vertical="center"/>
    </xf>
    <xf numFmtId="168" fontId="151" fillId="35" borderId="102" xfId="45111" applyNumberFormat="true" applyFont="true" applyFill="true" applyBorder="true" applyAlignment="true">
      <alignment horizontal="center" vertical="center"/>
    </xf>
    <xf numFmtId="168" fontId="151" fillId="35" borderId="102" xfId="45114" applyNumberFormat="true" applyFont="true" applyFill="true" applyBorder="true" applyAlignment="true">
      <alignment horizontal="center" vertical="center"/>
    </xf>
    <xf numFmtId="168" fontId="151" fillId="35" borderId="138" xfId="45115" applyNumberFormat="true" applyFont="true" applyFill="true" applyBorder="true" applyAlignment="true">
      <alignment horizontal="center" vertical="center"/>
    </xf>
    <xf numFmtId="168" fontId="151" fillId="35" borderId="139" xfId="45116" applyNumberFormat="true" applyFont="true" applyFill="true" applyBorder="true" applyAlignment="true">
      <alignment horizontal="center" vertical="center"/>
    </xf>
    <xf numFmtId="168" fontId="151" fillId="35" borderId="143" xfId="45115" applyNumberFormat="true" applyFont="true" applyFill="true" applyBorder="true" applyAlignment="true">
      <alignment horizontal="center" vertical="center"/>
    </xf>
    <xf numFmtId="168" fontId="151" fillId="35" borderId="109" xfId="45116" applyNumberFormat="true" applyFont="true" applyFill="true" applyBorder="true" applyAlignment="true">
      <alignment horizontal="center" vertical="center"/>
    </xf>
    <xf numFmtId="168" fontId="151" fillId="35" borderId="102" xfId="45115" applyNumberFormat="true" applyFont="true" applyFill="true" applyBorder="true" applyAlignment="true">
      <alignment horizontal="center" vertical="center"/>
    </xf>
    <xf numFmtId="168" fontId="151" fillId="35" borderId="102" xfId="45118" applyNumberFormat="true" applyFont="true" applyFill="true" applyBorder="true" applyAlignment="true">
      <alignment horizontal="center" vertical="center"/>
    </xf>
    <xf numFmtId="168" fontId="151" fillId="35" borderId="138" xfId="45119" applyNumberFormat="true" applyFont="true" applyFill="true" applyBorder="true" applyAlignment="true">
      <alignment horizontal="center" vertical="center"/>
    </xf>
    <xf numFmtId="168" fontId="151" fillId="35" borderId="139" xfId="45120" applyNumberFormat="true" applyFont="true" applyFill="true" applyBorder="true" applyAlignment="true">
      <alignment horizontal="center" vertical="center"/>
    </xf>
    <xf numFmtId="168" fontId="151" fillId="35" borderId="143" xfId="45119" applyNumberFormat="true" applyFont="true" applyFill="true" applyBorder="true" applyAlignment="true">
      <alignment horizontal="center" vertical="center"/>
    </xf>
    <xf numFmtId="168" fontId="151" fillId="35" borderId="109" xfId="45120" applyNumberFormat="true" applyFont="true" applyFill="true" applyBorder="true" applyAlignment="true">
      <alignment horizontal="center" vertical="center"/>
    </xf>
    <xf numFmtId="168" fontId="151" fillId="35" borderId="102" xfId="45119" applyNumberFormat="true" applyFont="true" applyFill="true" applyBorder="true" applyAlignment="true">
      <alignment horizontal="center" vertical="center"/>
    </xf>
    <xf numFmtId="0" fontId="25" fillId="35" borderId="107" xfId="19344" applyFill="true" applyBorder="true" applyAlignment="true">
      <alignment horizontal="center" vertical="center"/>
    </xf>
    <xf numFmtId="0" fontId="25" fillId="35" borderId="144" xfId="19344" applyFill="true" applyBorder="true" applyAlignment="true">
      <alignment horizontal="center" vertical="center"/>
    </xf>
    <xf numFmtId="0" fontId="25" fillId="35" borderId="110" xfId="19344" applyFill="true" applyBorder="true" applyAlignment="true">
      <alignment horizontal="center" vertical="center"/>
    </xf>
    <xf numFmtId="0" fontId="25" fillId="0" borderId="104" xfId="19344" applyFill="true" applyBorder="true" applyAlignment="true">
      <alignment vertical="center" wrapText="true"/>
    </xf>
    <xf numFmtId="0" fontId="25" fillId="0" borderId="107" xfId="19344" applyFill="true" applyBorder="true" applyAlignment="true">
      <alignment vertical="center" wrapText="true"/>
    </xf>
    <xf numFmtId="0" fontId="25" fillId="0" borderId="102" xfId="19344" applyFill="true" applyBorder="true" applyAlignment="true">
      <alignment horizontal="center" vertical="center" wrapText="true"/>
    </xf>
    <xf numFmtId="0" fontId="152" fillId="26" borderId="108" xfId="44940" applyFont="true" applyFill="true" applyBorder="true" applyAlignment="true">
      <alignment horizontal="left" vertical="center"/>
    </xf>
    <xf numFmtId="0" fontId="152" fillId="26" borderId="109" xfId="44946" applyFont="true" applyFill="true" applyBorder="true" applyAlignment="true">
      <alignment horizontal="left" vertical="center"/>
    </xf>
    <xf numFmtId="0" fontId="152" fillId="26" borderId="110" xfId="44952" applyFont="true" applyFill="true" applyBorder="true" applyAlignment="true">
      <alignment horizontal="left" vertical="center"/>
    </xf>
    <xf numFmtId="0" fontId="152" fillId="26" borderId="108" xfId="44976" applyFont="true" applyFill="true" applyBorder="true" applyAlignment="true">
      <alignment horizontal="left" vertical="center"/>
    </xf>
    <xf numFmtId="0" fontId="152" fillId="26" borderId="109" xfId="44976" applyFont="true" applyFill="true" applyBorder="true" applyAlignment="true">
      <alignment horizontal="left" vertical="center"/>
    </xf>
    <xf numFmtId="0" fontId="152" fillId="26" borderId="108" xfId="45000" applyFont="true" applyFill="true" applyBorder="true" applyAlignment="true">
      <alignment horizontal="left" vertical="center"/>
    </xf>
    <xf numFmtId="0" fontId="152" fillId="26" borderId="109" xfId="45006" applyFont="true" applyFill="true" applyBorder="true" applyAlignment="true">
      <alignment horizontal="left" vertical="center"/>
    </xf>
    <xf numFmtId="0" fontId="152" fillId="0" borderId="109" xfId="45006" applyFont="true" applyFill="true" applyBorder="true" applyAlignment="true">
      <alignment horizontal="left" vertical="center"/>
    </xf>
    <xf numFmtId="0" fontId="152" fillId="0" borderId="109" xfId="45012" applyFont="true" applyFill="true" applyBorder="true" applyAlignment="true">
      <alignment horizontal="left" vertical="center"/>
    </xf>
    <xf numFmtId="0" fontId="152" fillId="26" borderId="108" xfId="45030" applyFont="true" applyFill="true" applyBorder="true" applyAlignment="true">
      <alignment horizontal="left" vertical="center"/>
    </xf>
    <xf numFmtId="0" fontId="152" fillId="26" borderId="109" xfId="45033" applyFont="true" applyFill="true" applyBorder="true" applyAlignment="true">
      <alignment horizontal="left" vertical="center"/>
    </xf>
    <xf numFmtId="0" fontId="152" fillId="26" borderId="110" xfId="45036" applyFont="true" applyFill="true" applyBorder="true" applyAlignment="true">
      <alignment horizontal="left" vertical="center"/>
    </xf>
    <xf numFmtId="0" fontId="152" fillId="26" borderId="108" xfId="45051" applyFont="true" applyFill="true" applyBorder="true" applyAlignment="true">
      <alignment horizontal="left" vertical="center"/>
    </xf>
    <xf numFmtId="0" fontId="152" fillId="26" borderId="109" xfId="45057" applyFont="true" applyFill="true" applyBorder="true" applyAlignment="true">
      <alignment horizontal="left" vertical="center"/>
    </xf>
    <xf numFmtId="0" fontId="152" fillId="26" borderId="110" xfId="45057" applyFont="true" applyFill="true" applyBorder="true" applyAlignment="true">
      <alignment horizontal="left" vertical="center"/>
    </xf>
    <xf numFmtId="0" fontId="152" fillId="0" borderId="108" xfId="45039" applyFont="true" applyFill="true" applyBorder="true" applyAlignment="true">
      <alignment horizontal="left" vertical="center"/>
    </xf>
    <xf numFmtId="0" fontId="152" fillId="0" borderId="109" xfId="45045" applyFont="true" applyFill="true" applyBorder="true" applyAlignment="true">
      <alignment horizontal="left" vertical="center"/>
    </xf>
    <xf numFmtId="0" fontId="152" fillId="0" borderId="109" xfId="45051" applyFont="true" applyFill="true" applyBorder="true" applyAlignment="true">
      <alignment horizontal="left" vertical="center"/>
    </xf>
    <xf numFmtId="0" fontId="152" fillId="0" borderId="109" xfId="45057" applyFont="true" applyFill="true" applyBorder="true" applyAlignment="true">
      <alignment horizontal="left" vertical="center"/>
    </xf>
    <xf numFmtId="0" fontId="152" fillId="0" borderId="109" xfId="45063" applyFont="true" applyFill="true" applyBorder="true" applyAlignment="true">
      <alignment horizontal="left" vertical="center"/>
    </xf>
    <xf numFmtId="0" fontId="152" fillId="26" borderId="108" xfId="45093" applyFont="true" applyFill="true" applyBorder="true" applyAlignment="true">
      <alignment horizontal="left" vertical="center"/>
    </xf>
    <xf numFmtId="0" fontId="152" fillId="26" borderId="109" xfId="45099" applyFont="true" applyFill="true" applyBorder="true" applyAlignment="true">
      <alignment horizontal="left" vertical="center"/>
    </xf>
    <xf numFmtId="0" fontId="152" fillId="26" borderId="110" xfId="45105" applyFont="true" applyFill="true" applyBorder="true" applyAlignment="true">
      <alignment horizontal="left" vertical="center"/>
    </xf>
    <xf numFmtId="0" fontId="152" fillId="0" borderId="109" xfId="45081" applyFont="true" applyFill="true" applyBorder="true" applyAlignment="true">
      <alignment horizontal="left" vertical="center"/>
    </xf>
    <xf numFmtId="0" fontId="152" fillId="0" borderId="109" xfId="45087" applyFont="true" applyFill="true" applyBorder="true" applyAlignment="true">
      <alignment horizontal="left" vertical="center"/>
    </xf>
    <xf numFmtId="0" fontId="152" fillId="0" borderId="109" xfId="45093" applyFont="true" applyFill="true" applyBorder="true" applyAlignment="true">
      <alignment horizontal="left" vertical="center"/>
    </xf>
    <xf numFmtId="0" fontId="152" fillId="0" borderId="109" xfId="45099" applyFont="true" applyFill="true" applyBorder="true" applyAlignment="true">
      <alignment horizontal="left" vertical="center"/>
    </xf>
    <xf numFmtId="0" fontId="152" fillId="0" borderId="109" xfId="45105" applyFont="true" applyFill="true" applyBorder="true" applyAlignment="true">
      <alignment horizontal="left" vertical="center"/>
    </xf>
    <xf numFmtId="0" fontId="152" fillId="26" borderId="58" xfId="45051" applyFont="true" applyFill="true" applyBorder="true" applyAlignment="true">
      <alignment horizontal="left" vertical="center"/>
    </xf>
    <xf numFmtId="0" fontId="152" fillId="26" borderId="59" xfId="45057" applyFont="true" applyFill="true" applyBorder="true" applyAlignment="true">
      <alignment horizontal="left" vertical="center"/>
    </xf>
    <xf numFmtId="0" fontId="152" fillId="26" borderId="60" xfId="45063" applyFont="true" applyFill="true" applyBorder="true" applyAlignment="true">
      <alignment horizontal="left" vertical="center"/>
    </xf>
    <xf numFmtId="169" fontId="187" fillId="35" borderId="102" xfId="40057" applyNumberFormat="true" applyFont="true" applyFill="true" applyBorder="true" applyAlignment="true">
      <alignment horizontal="center" vertical="center"/>
    </xf>
    <xf numFmtId="169" fontId="187" fillId="35" borderId="102" xfId="44977" applyNumberFormat="true" applyFont="true" applyFill="true" applyBorder="true" applyAlignment="true">
      <alignment horizontal="center" vertical="center"/>
    </xf>
    <xf numFmtId="169" fontId="187" fillId="35" borderId="107" xfId="40069" applyNumberFormat="true" applyFont="true" applyFill="true" applyBorder="true" applyAlignment="true">
      <alignment horizontal="center" vertical="center"/>
    </xf>
    <xf numFmtId="169" fontId="187" fillId="35" borderId="102" xfId="45034" applyNumberFormat="true" applyFont="true" applyFill="true" applyBorder="true" applyAlignment="true">
      <alignment horizontal="center" vertical="center"/>
    </xf>
    <xf numFmtId="169" fontId="187" fillId="35" borderId="107" xfId="45037" applyNumberFormat="true" applyFont="true" applyFill="true" applyBorder="true" applyAlignment="true">
      <alignment horizontal="center" vertical="center"/>
    </xf>
    <xf numFmtId="169" fontId="187" fillId="35" borderId="104" xfId="45052" applyNumberFormat="true" applyFont="true" applyFill="true" applyBorder="true" applyAlignment="true">
      <alignment horizontal="center" vertical="center"/>
    </xf>
    <xf numFmtId="169" fontId="187" fillId="35" borderId="102" xfId="45058" applyNumberFormat="true" applyFont="true" applyFill="true" applyBorder="true" applyAlignment="true">
      <alignment horizontal="center" vertical="center"/>
    </xf>
    <xf numFmtId="169" fontId="187" fillId="35" borderId="102" xfId="40237" applyNumberFormat="true" applyFont="true" applyFill="true" applyBorder="true" applyAlignment="true">
      <alignment horizontal="center" vertical="center"/>
    </xf>
    <xf numFmtId="169" fontId="187" fillId="35" borderId="102" xfId="40249" applyNumberFormat="true" applyFont="true" applyFill="true" applyBorder="true" applyAlignment="true">
      <alignment horizontal="center" vertical="center"/>
    </xf>
    <xf numFmtId="169" fontId="187" fillId="35" borderId="104" xfId="45094" applyNumberFormat="true" applyFont="true" applyFill="true" applyBorder="true" applyAlignment="true">
      <alignment horizontal="center" vertical="center"/>
    </xf>
    <xf numFmtId="169" fontId="187" fillId="35" borderId="102" xfId="45100" applyNumberFormat="true" applyFont="true" applyFill="true" applyBorder="true" applyAlignment="true">
      <alignment horizontal="center" vertical="center"/>
    </xf>
    <xf numFmtId="169" fontId="187" fillId="35" borderId="102" xfId="45106" applyNumberFormat="true" applyFont="true" applyFill="true" applyBorder="true" applyAlignment="true">
      <alignment horizontal="center" vertical="center"/>
    </xf>
    <xf numFmtId="169" fontId="187" fillId="35" borderId="138" xfId="40058" applyNumberFormat="true" applyFont="true" applyFill="true" applyBorder="true" applyAlignment="true">
      <alignment horizontal="center" vertical="center"/>
    </xf>
    <xf numFmtId="169" fontId="187" fillId="35" borderId="138" xfId="44978" applyNumberFormat="true" applyFont="true" applyFill="true" applyBorder="true" applyAlignment="true">
      <alignment horizontal="center" vertical="center"/>
    </xf>
    <xf numFmtId="169" fontId="187" fillId="35" borderId="140" xfId="40070" applyNumberFormat="true" applyFont="true" applyFill="true" applyBorder="true" applyAlignment="true">
      <alignment horizontal="center" vertical="center"/>
    </xf>
    <xf numFmtId="169" fontId="187" fillId="35" borderId="138" xfId="45034" applyNumberFormat="true" applyFont="true" applyFill="true" applyBorder="true" applyAlignment="true">
      <alignment horizontal="center" vertical="center"/>
    </xf>
    <xf numFmtId="169" fontId="187" fillId="35" borderId="140" xfId="45037" applyNumberFormat="true" applyFont="true" applyFill="true" applyBorder="true" applyAlignment="true">
      <alignment horizontal="center" vertical="center"/>
    </xf>
    <xf numFmtId="169" fontId="187" fillId="35" borderId="136" xfId="45053" applyNumberFormat="true" applyFont="true" applyFill="true" applyBorder="true" applyAlignment="true">
      <alignment horizontal="center" vertical="center"/>
    </xf>
    <xf numFmtId="169" fontId="187" fillId="35" borderId="138" xfId="45059" applyNumberFormat="true" applyFont="true" applyFill="true" applyBorder="true" applyAlignment="true">
      <alignment horizontal="center" vertical="center"/>
    </xf>
    <xf numFmtId="169" fontId="187" fillId="35" borderId="138" xfId="40238" applyNumberFormat="true" applyFont="true" applyFill="true" applyBorder="true" applyAlignment="true">
      <alignment horizontal="center" vertical="center"/>
    </xf>
    <xf numFmtId="169" fontId="187" fillId="35" borderId="138" xfId="40250" applyNumberFormat="true" applyFont="true" applyFill="true" applyBorder="true" applyAlignment="true">
      <alignment horizontal="center" vertical="center"/>
    </xf>
    <xf numFmtId="169" fontId="187" fillId="35" borderId="136" xfId="45095" applyNumberFormat="true" applyFont="true" applyFill="true" applyBorder="true" applyAlignment="true">
      <alignment horizontal="center" vertical="center"/>
    </xf>
    <xf numFmtId="169" fontId="187" fillId="35" borderId="138" xfId="45101" applyNumberFormat="true" applyFont="true" applyFill="true" applyBorder="true" applyAlignment="true">
      <alignment horizontal="center" vertical="center"/>
    </xf>
    <xf numFmtId="169" fontId="187" fillId="35" borderId="138" xfId="45107" applyNumberFormat="true" applyFont="true" applyFill="true" applyBorder="true" applyAlignment="true">
      <alignment horizontal="center" vertical="center"/>
    </xf>
    <xf numFmtId="169" fontId="187" fillId="35" borderId="139" xfId="40059" applyNumberFormat="true" applyFont="true" applyFill="true" applyBorder="true" applyAlignment="true">
      <alignment horizontal="center" vertical="center"/>
    </xf>
    <xf numFmtId="169" fontId="187" fillId="35" borderId="139" xfId="44979" applyNumberFormat="true" applyFont="true" applyFill="true" applyBorder="true" applyAlignment="true">
      <alignment horizontal="center" vertical="center"/>
    </xf>
    <xf numFmtId="169" fontId="187" fillId="35" borderId="141" xfId="40071" applyNumberFormat="true" applyFont="true" applyFill="true" applyBorder="true" applyAlignment="true">
      <alignment horizontal="center" vertical="center"/>
    </xf>
    <xf numFmtId="169" fontId="187" fillId="35" borderId="139" xfId="45034" applyNumberFormat="true" applyFont="true" applyFill="true" applyBorder="true" applyAlignment="true">
      <alignment horizontal="center" vertical="center"/>
    </xf>
    <xf numFmtId="169" fontId="187" fillId="35" borderId="141" xfId="45037" applyNumberFormat="true" applyFont="true" applyFill="true" applyBorder="true" applyAlignment="true">
      <alignment horizontal="center" vertical="center"/>
    </xf>
    <xf numFmtId="169" fontId="187" fillId="35" borderId="137" xfId="45054" applyNumberFormat="true" applyFont="true" applyFill="true" applyBorder="true" applyAlignment="true">
      <alignment horizontal="center" vertical="center"/>
    </xf>
    <xf numFmtId="169" fontId="187" fillId="35" borderId="139" xfId="45060" applyNumberFormat="true" applyFont="true" applyFill="true" applyBorder="true" applyAlignment="true">
      <alignment horizontal="center" vertical="center"/>
    </xf>
    <xf numFmtId="169" fontId="187" fillId="35" borderId="139" xfId="40239" applyNumberFormat="true" applyFont="true" applyFill="true" applyBorder="true" applyAlignment="true">
      <alignment horizontal="center" vertical="center"/>
    </xf>
    <xf numFmtId="169" fontId="187" fillId="35" borderId="139" xfId="40251" applyNumberFormat="true" applyFont="true" applyFill="true" applyBorder="true" applyAlignment="true">
      <alignment horizontal="center" vertical="center"/>
    </xf>
    <xf numFmtId="169" fontId="187" fillId="35" borderId="137" xfId="45096" applyNumberFormat="true" applyFont="true" applyFill="true" applyBorder="true" applyAlignment="true">
      <alignment horizontal="center" vertical="center"/>
    </xf>
    <xf numFmtId="169" fontId="187" fillId="35" borderId="139" xfId="45102" applyNumberFormat="true" applyFont="true" applyFill="true" applyBorder="true" applyAlignment="true">
      <alignment horizontal="center" vertical="center"/>
    </xf>
    <xf numFmtId="169" fontId="187" fillId="35" borderId="139" xfId="45108" applyNumberFormat="true" applyFont="true" applyFill="true" applyBorder="true" applyAlignment="true">
      <alignment horizontal="center" vertical="center"/>
    </xf>
    <xf numFmtId="169" fontId="187" fillId="35" borderId="143" xfId="40058" applyNumberFormat="true" applyFont="true" applyFill="true" applyBorder="true" applyAlignment="true">
      <alignment horizontal="center" vertical="center"/>
    </xf>
    <xf numFmtId="169" fontId="187" fillId="35" borderId="143" xfId="44978" applyNumberFormat="true" applyFont="true" applyFill="true" applyBorder="true" applyAlignment="true">
      <alignment horizontal="center" vertical="center"/>
    </xf>
    <xf numFmtId="169" fontId="187" fillId="35" borderId="144" xfId="40070" applyNumberFormat="true" applyFont="true" applyFill="true" applyBorder="true" applyAlignment="true">
      <alignment horizontal="center" vertical="center"/>
    </xf>
    <xf numFmtId="169" fontId="187" fillId="35" borderId="143" xfId="45034" applyNumberFormat="true" applyFont="true" applyFill="true" applyBorder="true" applyAlignment="true">
      <alignment horizontal="center" vertical="center"/>
    </xf>
    <xf numFmtId="169" fontId="187" fillId="35" borderId="144" xfId="45037" applyNumberFormat="true" applyFont="true" applyFill="true" applyBorder="true" applyAlignment="true">
      <alignment horizontal="center" vertical="center"/>
    </xf>
    <xf numFmtId="169" fontId="187" fillId="35" borderId="142" xfId="45053" applyNumberFormat="true" applyFont="true" applyFill="true" applyBorder="true" applyAlignment="true">
      <alignment horizontal="center" vertical="center"/>
    </xf>
    <xf numFmtId="169" fontId="187" fillId="35" borderId="143" xfId="45059" applyNumberFormat="true" applyFont="true" applyFill="true" applyBorder="true" applyAlignment="true">
      <alignment horizontal="center" vertical="center"/>
    </xf>
    <xf numFmtId="169" fontId="187" fillId="35" borderId="143" xfId="40238" applyNumberFormat="true" applyFont="true" applyFill="true" applyBorder="true" applyAlignment="true">
      <alignment horizontal="center" vertical="center"/>
    </xf>
    <xf numFmtId="169" fontId="187" fillId="35" borderId="143" xfId="40250" applyNumberFormat="true" applyFont="true" applyFill="true" applyBorder="true" applyAlignment="true">
      <alignment horizontal="center" vertical="center"/>
    </xf>
    <xf numFmtId="169" fontId="187" fillId="35" borderId="142" xfId="45095" applyNumberFormat="true" applyFont="true" applyFill="true" applyBorder="true" applyAlignment="true">
      <alignment horizontal="center" vertical="center"/>
    </xf>
    <xf numFmtId="169" fontId="187" fillId="35" borderId="143" xfId="45101" applyNumberFormat="true" applyFont="true" applyFill="true" applyBorder="true" applyAlignment="true">
      <alignment horizontal="center" vertical="center"/>
    </xf>
    <xf numFmtId="169" fontId="187" fillId="35" borderId="143" xfId="45107" applyNumberFormat="true" applyFont="true" applyFill="true" applyBorder="true" applyAlignment="true">
      <alignment horizontal="center" vertical="center"/>
    </xf>
    <xf numFmtId="169" fontId="187" fillId="35" borderId="109" xfId="40059" applyNumberFormat="true" applyFont="true" applyFill="true" applyBorder="true" applyAlignment="true">
      <alignment horizontal="center" vertical="center"/>
    </xf>
    <xf numFmtId="169" fontId="187" fillId="35" borderId="109" xfId="44979" applyNumberFormat="true" applyFont="true" applyFill="true" applyBorder="true" applyAlignment="true">
      <alignment horizontal="center" vertical="center"/>
    </xf>
    <xf numFmtId="169" fontId="187" fillId="35" borderId="110" xfId="40071" applyNumberFormat="true" applyFont="true" applyFill="true" applyBorder="true" applyAlignment="true">
      <alignment horizontal="center" vertical="center"/>
    </xf>
    <xf numFmtId="169" fontId="187" fillId="35" borderId="109" xfId="45034" applyNumberFormat="true" applyFont="true" applyFill="true" applyBorder="true" applyAlignment="true">
      <alignment horizontal="center" vertical="center"/>
    </xf>
    <xf numFmtId="169" fontId="187" fillId="35" borderId="110" xfId="45037" applyNumberFormat="true" applyFont="true" applyFill="true" applyBorder="true" applyAlignment="true">
      <alignment horizontal="center" vertical="center"/>
    </xf>
    <xf numFmtId="169" fontId="187" fillId="35" borderId="108" xfId="45054" applyNumberFormat="true" applyFont="true" applyFill="true" applyBorder="true" applyAlignment="true">
      <alignment horizontal="center" vertical="center"/>
    </xf>
    <xf numFmtId="169" fontId="187" fillId="35" borderId="109" xfId="45060" applyNumberFormat="true" applyFont="true" applyFill="true" applyBorder="true" applyAlignment="true">
      <alignment horizontal="center" vertical="center"/>
    </xf>
    <xf numFmtId="169" fontId="187" fillId="35" borderId="109" xfId="40239" applyNumberFormat="true" applyFont="true" applyFill="true" applyBorder="true" applyAlignment="true">
      <alignment horizontal="center" vertical="center"/>
    </xf>
    <xf numFmtId="169" fontId="187" fillId="35" borderId="109" xfId="40251" applyNumberFormat="true" applyFont="true" applyFill="true" applyBorder="true" applyAlignment="true">
      <alignment horizontal="center" vertical="center"/>
    </xf>
    <xf numFmtId="169" fontId="187" fillId="35" borderId="108" xfId="45096" applyNumberFormat="true" applyFont="true" applyFill="true" applyBorder="true" applyAlignment="true">
      <alignment horizontal="center" vertical="center"/>
    </xf>
    <xf numFmtId="169" fontId="187" fillId="35" borderId="109" xfId="45102" applyNumberFormat="true" applyFont="true" applyFill="true" applyBorder="true" applyAlignment="true">
      <alignment horizontal="center" vertical="center"/>
    </xf>
    <xf numFmtId="169" fontId="187" fillId="35" borderId="109" xfId="45108" applyNumberFormat="true" applyFont="true" applyFill="true" applyBorder="true" applyAlignment="true">
      <alignment horizontal="center" vertical="center"/>
    </xf>
    <xf numFmtId="169" fontId="187" fillId="35" borderId="102" xfId="40058" applyNumberFormat="true" applyFont="true" applyFill="true" applyBorder="true" applyAlignment="true">
      <alignment horizontal="center" vertical="center"/>
    </xf>
    <xf numFmtId="169" fontId="187" fillId="35" borderId="102" xfId="44978" applyNumberFormat="true" applyFont="true" applyFill="true" applyBorder="true" applyAlignment="true">
      <alignment horizontal="center" vertical="center"/>
    </xf>
    <xf numFmtId="169" fontId="187" fillId="35" borderId="107" xfId="40070" applyNumberFormat="true" applyFont="true" applyFill="true" applyBorder="true" applyAlignment="true">
      <alignment horizontal="center" vertical="center"/>
    </xf>
    <xf numFmtId="169" fontId="187" fillId="35" borderId="104" xfId="45053" applyNumberFormat="true" applyFont="true" applyFill="true" applyBorder="true" applyAlignment="true">
      <alignment horizontal="center" vertical="center"/>
    </xf>
    <xf numFmtId="169" fontId="187" fillId="35" borderId="102" xfId="45059" applyNumberFormat="true" applyFont="true" applyFill="true" applyBorder="true" applyAlignment="true">
      <alignment horizontal="center" vertical="center"/>
    </xf>
    <xf numFmtId="169" fontId="187" fillId="35" borderId="102" xfId="40238" applyNumberFormat="true" applyFont="true" applyFill="true" applyBorder="true" applyAlignment="true">
      <alignment horizontal="center" vertical="center"/>
    </xf>
    <xf numFmtId="169" fontId="187" fillId="35" borderId="102" xfId="40250" applyNumberFormat="true" applyFont="true" applyFill="true" applyBorder="true" applyAlignment="true">
      <alignment horizontal="center" vertical="center"/>
    </xf>
    <xf numFmtId="169" fontId="187" fillId="35" borderId="104" xfId="45095" applyNumberFormat="true" applyFont="true" applyFill="true" applyBorder="true" applyAlignment="true">
      <alignment horizontal="center" vertical="center"/>
    </xf>
    <xf numFmtId="169" fontId="187" fillId="35" borderId="102" xfId="45101" applyNumberFormat="true" applyFont="true" applyFill="true" applyBorder="true" applyAlignment="true">
      <alignment horizontal="center" vertical="center"/>
    </xf>
    <xf numFmtId="169" fontId="187" fillId="35" borderId="102" xfId="45107" applyNumberFormat="true" applyFont="true" applyFill="true" applyBorder="true" applyAlignment="true">
      <alignment horizontal="center" vertical="center"/>
    </xf>
    <xf numFmtId="169" fontId="187" fillId="35" borderId="138" xfId="40060" applyNumberFormat="true" applyFont="true" applyFill="true" applyBorder="true" applyAlignment="true">
      <alignment horizontal="center" vertical="center"/>
    </xf>
    <xf numFmtId="169" fontId="187" fillId="35" borderId="138" xfId="40240" applyNumberFormat="true" applyFont="true" applyFill="true" applyBorder="true" applyAlignment="true">
      <alignment horizontal="center" vertical="center"/>
    </xf>
    <xf numFmtId="169" fontId="187" fillId="35" borderId="138" xfId="40252" applyNumberFormat="true" applyFont="true" applyFill="true" applyBorder="true" applyAlignment="true">
      <alignment horizontal="center" vertical="center"/>
    </xf>
    <xf numFmtId="168" fontId="187" fillId="28" borderId="77" xfId="39991" applyNumberFormat="true" applyFont="true" applyFill="true" applyBorder="true" applyAlignment="true">
      <alignment horizontal="center" vertical="center"/>
    </xf>
    <xf numFmtId="168" fontId="187" fillId="28" borderId="78" xfId="40003" applyNumberFormat="true" applyFont="true" applyFill="true" applyBorder="true" applyAlignment="true">
      <alignment horizontal="center" vertical="center"/>
    </xf>
    <xf numFmtId="168" fontId="187" fillId="28" borderId="85" xfId="40015" applyNumberFormat="true" applyFont="true" applyFill="true" applyBorder="true" applyAlignment="true">
      <alignment horizontal="center" vertical="center"/>
    </xf>
    <xf numFmtId="168" fontId="187" fillId="28" borderId="77" xfId="40051" applyNumberFormat="true" applyFont="true" applyFill="true" applyBorder="true" applyAlignment="true">
      <alignment horizontal="center" vertical="center"/>
    </xf>
    <xf numFmtId="168" fontId="187" fillId="28" borderId="78" xfId="40063" applyNumberFormat="true" applyFont="true" applyFill="true" applyBorder="true" applyAlignment="true">
      <alignment horizontal="center" vertical="center"/>
    </xf>
    <xf numFmtId="168" fontId="187" fillId="28" borderId="79" xfId="40075" applyNumberFormat="true" applyFont="true" applyFill="true" applyBorder="true" applyAlignment="true">
      <alignment horizontal="center" vertical="center"/>
    </xf>
    <xf numFmtId="168" fontId="187" fillId="28" borderId="77" xfId="40171" applyNumberFormat="true" applyFont="true" applyFill="true" applyBorder="true" applyAlignment="true">
      <alignment horizontal="center" vertical="center"/>
    </xf>
    <xf numFmtId="168" fontId="187" fillId="28" borderId="78" xfId="40183" applyNumberFormat="true" applyFont="true" applyFill="true" applyBorder="true" applyAlignment="true">
      <alignment horizontal="center" vertical="center"/>
    </xf>
    <xf numFmtId="168" fontId="187" fillId="28" borderId="85" xfId="40195" applyNumberFormat="true" applyFont="true" applyFill="true" applyBorder="true" applyAlignment="true">
      <alignment horizontal="center" vertical="center"/>
    </xf>
    <xf numFmtId="168" fontId="187" fillId="28" borderId="77" xfId="40231" applyNumberFormat="true" applyFont="true" applyFill="true" applyBorder="true" applyAlignment="true">
      <alignment horizontal="center" vertical="center"/>
    </xf>
    <xf numFmtId="168" fontId="187" fillId="28" borderId="78" xfId="40243" applyNumberFormat="true" applyFont="true" applyFill="true" applyBorder="true" applyAlignment="true">
      <alignment horizontal="center" vertical="center"/>
    </xf>
    <xf numFmtId="168" fontId="187" fillId="28" borderId="78" xfId="40255" applyNumberFormat="true" applyFont="true" applyFill="true" applyBorder="true" applyAlignment="true">
      <alignment horizontal="center" vertical="center"/>
    </xf>
    <xf numFmtId="168" fontId="187" fillId="28" borderId="77" xfId="40291" applyNumberFormat="true" applyFont="true" applyFill="true" applyBorder="true" applyAlignment="true">
      <alignment horizontal="center" vertical="center"/>
    </xf>
    <xf numFmtId="168" fontId="187" fillId="28" borderId="78" xfId="40303" applyNumberFormat="true" applyFont="true" applyFill="true" applyBorder="true" applyAlignment="true">
      <alignment horizontal="center" vertical="center"/>
    </xf>
    <xf numFmtId="168" fontId="187" fillId="28" borderId="77" xfId="40533" applyNumberFormat="true" applyFont="true" applyFill="true" applyBorder="true" applyAlignment="true">
      <alignment horizontal="center" vertical="center"/>
    </xf>
    <xf numFmtId="168" fontId="187" fillId="28" borderId="78" xfId="40539" applyNumberFormat="true" applyFont="true" applyFill="true" applyBorder="true" applyAlignment="true">
      <alignment horizontal="center" vertical="center"/>
    </xf>
    <xf numFmtId="168" fontId="187" fillId="28" borderId="85" xfId="40545" applyNumberFormat="true" applyFont="true" applyFill="true" applyBorder="true" applyAlignment="true">
      <alignment horizontal="center" vertical="center"/>
    </xf>
    <xf numFmtId="168" fontId="187" fillId="28" borderId="77" xfId="40419" applyNumberFormat="true" applyFont="true" applyFill="true" applyBorder="true" applyAlignment="true">
      <alignment horizontal="center" vertical="center"/>
    </xf>
    <xf numFmtId="168" fontId="187" fillId="28" borderId="78" xfId="40431" applyNumberFormat="true" applyFont="true" applyFill="true" applyBorder="true" applyAlignment="true">
      <alignment horizontal="center" vertical="center"/>
    </xf>
    <xf numFmtId="168" fontId="187" fillId="28" borderId="85" xfId="40443" applyNumberFormat="true" applyFont="true" applyFill="true" applyBorder="true" applyAlignment="true">
      <alignment horizontal="center" vertical="center"/>
    </xf>
    <xf numFmtId="168" fontId="187" fillId="28" borderId="61" xfId="39992" applyNumberFormat="true" applyFont="true" applyFill="true" applyBorder="true" applyAlignment="true">
      <alignment horizontal="center" vertical="center"/>
    </xf>
    <xf numFmtId="168" fontId="187" fillId="28" borderId="56" xfId="40004" applyNumberFormat="true" applyFont="true" applyFill="true" applyBorder="true" applyAlignment="true">
      <alignment horizontal="center" vertical="center"/>
    </xf>
    <xf numFmtId="168" fontId="187" fillId="28" borderId="86" xfId="40016" applyNumberFormat="true" applyFont="true" applyFill="true" applyBorder="true" applyAlignment="true">
      <alignment horizontal="center" vertical="center"/>
    </xf>
    <xf numFmtId="168" fontId="187" fillId="28" borderId="61" xfId="40052" applyNumberFormat="true" applyFont="true" applyFill="true" applyBorder="true" applyAlignment="true">
      <alignment horizontal="center" vertical="center"/>
    </xf>
    <xf numFmtId="168" fontId="187" fillId="28" borderId="56" xfId="40064" applyNumberFormat="true" applyFont="true" applyFill="true" applyBorder="true" applyAlignment="true">
      <alignment horizontal="center" vertical="center"/>
    </xf>
    <xf numFmtId="168" fontId="187" fillId="28" borderId="65" xfId="40076" applyNumberFormat="true" applyFont="true" applyFill="true" applyBorder="true" applyAlignment="true">
      <alignment horizontal="center" vertical="center"/>
    </xf>
    <xf numFmtId="168" fontId="187" fillId="28" borderId="61" xfId="40172" applyNumberFormat="true" applyFont="true" applyFill="true" applyBorder="true" applyAlignment="true">
      <alignment horizontal="center" vertical="center"/>
    </xf>
    <xf numFmtId="168" fontId="187" fillId="28" borderId="56" xfId="40184" applyNumberFormat="true" applyFont="true" applyFill="true" applyBorder="true" applyAlignment="true">
      <alignment horizontal="center" vertical="center"/>
    </xf>
    <xf numFmtId="168" fontId="187" fillId="28" borderId="86" xfId="40196" applyNumberFormat="true" applyFont="true" applyFill="true" applyBorder="true" applyAlignment="true">
      <alignment horizontal="center" vertical="center"/>
    </xf>
    <xf numFmtId="168" fontId="187" fillId="28" borderId="61" xfId="40232" applyNumberFormat="true" applyFont="true" applyFill="true" applyBorder="true" applyAlignment="true">
      <alignment horizontal="center" vertical="center"/>
    </xf>
    <xf numFmtId="168" fontId="187" fillId="28" borderId="56" xfId="40244" applyNumberFormat="true" applyFont="true" applyFill="true" applyBorder="true" applyAlignment="true">
      <alignment horizontal="center" vertical="center"/>
    </xf>
    <xf numFmtId="168" fontId="187" fillId="28" borderId="56" xfId="40256" applyNumberFormat="true" applyFont="true" applyFill="true" applyBorder="true" applyAlignment="true">
      <alignment horizontal="center" vertical="center"/>
    </xf>
    <xf numFmtId="168" fontId="187" fillId="28" borderId="61" xfId="40292" applyNumberFormat="true" applyFont="true" applyFill="true" applyBorder="true" applyAlignment="true">
      <alignment horizontal="center" vertical="center"/>
    </xf>
    <xf numFmtId="168" fontId="187" fillId="28" borderId="56" xfId="40304" applyNumberFormat="true" applyFont="true" applyFill="true" applyBorder="true" applyAlignment="true">
      <alignment horizontal="center" vertical="center"/>
    </xf>
    <xf numFmtId="168" fontId="187" fillId="28" borderId="61" xfId="40534" applyNumberFormat="true" applyFont="true" applyFill="true" applyBorder="true" applyAlignment="true">
      <alignment horizontal="center" vertical="center"/>
    </xf>
    <xf numFmtId="168" fontId="187" fillId="28" borderId="56" xfId="40540" applyNumberFormat="true" applyFont="true" applyFill="true" applyBorder="true" applyAlignment="true">
      <alignment horizontal="center" vertical="center"/>
    </xf>
    <xf numFmtId="168" fontId="187" fillId="28" borderId="63" xfId="40539" applyNumberFormat="true" applyFont="true" applyFill="true" applyBorder="true" applyAlignment="true">
      <alignment horizontal="center" vertical="center"/>
    </xf>
    <xf numFmtId="168" fontId="187" fillId="28" borderId="86" xfId="40546" applyNumberFormat="true" applyFont="true" applyFill="true" applyBorder="true" applyAlignment="true">
      <alignment horizontal="center" vertical="center"/>
    </xf>
    <xf numFmtId="168" fontId="187" fillId="28" borderId="61" xfId="40420" applyNumberFormat="true" applyFont="true" applyFill="true" applyBorder="true" applyAlignment="true">
      <alignment horizontal="center" vertical="center"/>
    </xf>
    <xf numFmtId="168" fontId="187" fillId="28" borderId="56" xfId="40432" applyNumberFormat="true" applyFont="true" applyFill="true" applyBorder="true" applyAlignment="true">
      <alignment horizontal="center" vertical="center"/>
    </xf>
    <xf numFmtId="168" fontId="187" fillId="28" borderId="86" xfId="40444" applyNumberFormat="true" applyFont="true" applyFill="true" applyBorder="true" applyAlignment="true">
      <alignment horizontal="center" vertical="center"/>
    </xf>
    <xf numFmtId="168" fontId="187" fillId="28" borderId="92" xfId="39993" applyNumberFormat="true" applyFont="true" applyFill="true" applyBorder="true" applyAlignment="true">
      <alignment horizontal="center" vertical="center"/>
    </xf>
    <xf numFmtId="168" fontId="187" fillId="28" borderId="93" xfId="40005" applyNumberFormat="true" applyFont="true" applyFill="true" applyBorder="true" applyAlignment="true">
      <alignment horizontal="center" vertical="center"/>
    </xf>
    <xf numFmtId="168" fontId="187" fillId="28" borderId="98" xfId="40017" applyNumberFormat="true" applyFont="true" applyFill="true" applyBorder="true" applyAlignment="true">
      <alignment horizontal="center" vertical="center"/>
    </xf>
    <xf numFmtId="168" fontId="187" fillId="28" borderId="92" xfId="40053" applyNumberFormat="true" applyFont="true" applyFill="true" applyBorder="true" applyAlignment="true">
      <alignment horizontal="center" vertical="center"/>
    </xf>
    <xf numFmtId="168" fontId="187" fillId="28" borderId="93" xfId="40065" applyNumberFormat="true" applyFont="true" applyFill="true" applyBorder="true" applyAlignment="true">
      <alignment horizontal="center" vertical="center"/>
    </xf>
    <xf numFmtId="168" fontId="187" fillId="28" borderId="94" xfId="40077" applyNumberFormat="true" applyFont="true" applyFill="true" applyBorder="true" applyAlignment="true">
      <alignment horizontal="center" vertical="center"/>
    </xf>
    <xf numFmtId="168" fontId="187" fillId="28" borderId="92" xfId="40173" applyNumberFormat="true" applyFont="true" applyFill="true" applyBorder="true" applyAlignment="true">
      <alignment horizontal="center" vertical="center"/>
    </xf>
    <xf numFmtId="168" fontId="187" fillId="28" borderId="93" xfId="40185" applyNumberFormat="true" applyFont="true" applyFill="true" applyBorder="true" applyAlignment="true">
      <alignment horizontal="center" vertical="center"/>
    </xf>
    <xf numFmtId="168" fontId="187" fillId="28" borderId="98" xfId="40197" applyNumberFormat="true" applyFont="true" applyFill="true" applyBorder="true" applyAlignment="true">
      <alignment horizontal="center" vertical="center"/>
    </xf>
    <xf numFmtId="168" fontId="187" fillId="28" borderId="92" xfId="40233" applyNumberFormat="true" applyFont="true" applyFill="true" applyBorder="true" applyAlignment="true">
      <alignment horizontal="center" vertical="center"/>
    </xf>
    <xf numFmtId="168" fontId="187" fillId="28" borderId="93" xfId="40245" applyNumberFormat="true" applyFont="true" applyFill="true" applyBorder="true" applyAlignment="true">
      <alignment horizontal="center" vertical="center"/>
    </xf>
    <xf numFmtId="168" fontId="187" fillId="28" borderId="93" xfId="40257" applyNumberFormat="true" applyFont="true" applyFill="true" applyBorder="true" applyAlignment="true">
      <alignment horizontal="center" vertical="center"/>
    </xf>
    <xf numFmtId="168" fontId="187" fillId="28" borderId="92" xfId="40293" applyNumberFormat="true" applyFont="true" applyFill="true" applyBorder="true" applyAlignment="true">
      <alignment horizontal="center" vertical="center"/>
    </xf>
    <xf numFmtId="168" fontId="187" fillId="28" borderId="93" xfId="40305" applyNumberFormat="true" applyFont="true" applyFill="true" applyBorder="true" applyAlignment="true">
      <alignment horizontal="center" vertical="center"/>
    </xf>
    <xf numFmtId="168" fontId="187" fillId="28" borderId="92" xfId="40535" applyNumberFormat="true" applyFont="true" applyFill="true" applyBorder="true" applyAlignment="true">
      <alignment horizontal="center" vertical="center"/>
    </xf>
    <xf numFmtId="168" fontId="187" fillId="28" borderId="93" xfId="40541" applyNumberFormat="true" applyFont="true" applyFill="true" applyBorder="true" applyAlignment="true">
      <alignment horizontal="center" vertical="center"/>
    </xf>
    <xf numFmtId="168" fontId="187" fillId="28" borderId="100" xfId="40539" applyNumberFormat="true" applyFont="true" applyFill="true" applyBorder="true" applyAlignment="true">
      <alignment horizontal="center" vertical="center"/>
    </xf>
    <xf numFmtId="168" fontId="187" fillId="28" borderId="98" xfId="40547" applyNumberFormat="true" applyFont="true" applyFill="true" applyBorder="true" applyAlignment="true">
      <alignment horizontal="center" vertical="center"/>
    </xf>
    <xf numFmtId="168" fontId="187" fillId="28" borderId="92" xfId="40421" applyNumberFormat="true" applyFont="true" applyFill="true" applyBorder="true" applyAlignment="true">
      <alignment horizontal="center" vertical="center"/>
    </xf>
    <xf numFmtId="168" fontId="187" fillId="28" borderId="93" xfId="40433" applyNumberFormat="true" applyFont="true" applyFill="true" applyBorder="true" applyAlignment="true">
      <alignment horizontal="center" vertical="center"/>
    </xf>
    <xf numFmtId="168" fontId="187" fillId="28" borderId="98" xfId="40445" applyNumberFormat="true" applyFont="true" applyFill="true" applyBorder="true" applyAlignment="true">
      <alignment horizontal="center" vertical="center"/>
    </xf>
    <xf numFmtId="168" fontId="187" fillId="28" borderId="77" xfId="39992" applyNumberFormat="true" applyFont="true" applyFill="true" applyBorder="true" applyAlignment="true">
      <alignment horizontal="center" vertical="center"/>
    </xf>
    <xf numFmtId="168" fontId="187" fillId="28" borderId="78" xfId="40004" applyNumberFormat="true" applyFont="true" applyFill="true" applyBorder="true" applyAlignment="true">
      <alignment horizontal="center" vertical="center"/>
    </xf>
    <xf numFmtId="168" fontId="187" fillId="28" borderId="85" xfId="40016" applyNumberFormat="true" applyFont="true" applyFill="true" applyBorder="true" applyAlignment="true">
      <alignment horizontal="center" vertical="center"/>
    </xf>
    <xf numFmtId="168" fontId="187" fillId="28" borderId="77" xfId="40052" applyNumberFormat="true" applyFont="true" applyFill="true" applyBorder="true" applyAlignment="true">
      <alignment horizontal="center" vertical="center"/>
    </xf>
    <xf numFmtId="168" fontId="187" fillId="28" borderId="78" xfId="40064" applyNumberFormat="true" applyFont="true" applyFill="true" applyBorder="true" applyAlignment="true">
      <alignment horizontal="center" vertical="center"/>
    </xf>
    <xf numFmtId="168" fontId="187" fillId="28" borderId="79" xfId="40076" applyNumberFormat="true" applyFont="true" applyFill="true" applyBorder="true" applyAlignment="true">
      <alignment horizontal="center" vertical="center"/>
    </xf>
    <xf numFmtId="168" fontId="187" fillId="28" borderId="77" xfId="40172" applyNumberFormat="true" applyFont="true" applyFill="true" applyBorder="true" applyAlignment="true">
      <alignment horizontal="center" vertical="center"/>
    </xf>
    <xf numFmtId="168" fontId="187" fillId="28" borderId="78" xfId="40184" applyNumberFormat="true" applyFont="true" applyFill="true" applyBorder="true" applyAlignment="true">
      <alignment horizontal="center" vertical="center"/>
    </xf>
    <xf numFmtId="168" fontId="187" fillId="28" borderId="85" xfId="40196" applyNumberFormat="true" applyFont="true" applyFill="true" applyBorder="true" applyAlignment="true">
      <alignment horizontal="center" vertical="center"/>
    </xf>
    <xf numFmtId="168" fontId="187" fillId="28" borderId="77" xfId="40232" applyNumberFormat="true" applyFont="true" applyFill="true" applyBorder="true" applyAlignment="true">
      <alignment horizontal="center" vertical="center"/>
    </xf>
    <xf numFmtId="168" fontId="187" fillId="28" borderId="78" xfId="40244" applyNumberFormat="true" applyFont="true" applyFill="true" applyBorder="true" applyAlignment="true">
      <alignment horizontal="center" vertical="center"/>
    </xf>
    <xf numFmtId="168" fontId="187" fillId="28" borderId="78" xfId="40256" applyNumberFormat="true" applyFont="true" applyFill="true" applyBorder="true" applyAlignment="true">
      <alignment horizontal="center" vertical="center"/>
    </xf>
    <xf numFmtId="168" fontId="187" fillId="28" borderId="77" xfId="40292" applyNumberFormat="true" applyFont="true" applyFill="true" applyBorder="true" applyAlignment="true">
      <alignment horizontal="center" vertical="center"/>
    </xf>
    <xf numFmtId="168" fontId="187" fillId="28" borderId="78" xfId="40304" applyNumberFormat="true" applyFont="true" applyFill="true" applyBorder="true" applyAlignment="true">
      <alignment horizontal="center" vertical="center"/>
    </xf>
    <xf numFmtId="168" fontId="187" fillId="28" borderId="77" xfId="40534" applyNumberFormat="true" applyFont="true" applyFill="true" applyBorder="true" applyAlignment="true">
      <alignment horizontal="center" vertical="center"/>
    </xf>
    <xf numFmtId="168" fontId="187" fillId="28" borderId="78" xfId="40540" applyNumberFormat="true" applyFont="true" applyFill="true" applyBorder="true" applyAlignment="true">
      <alignment horizontal="center" vertical="center"/>
    </xf>
    <xf numFmtId="168" fontId="187" fillId="28" borderId="85" xfId="40546" applyNumberFormat="true" applyFont="true" applyFill="true" applyBorder="true" applyAlignment="true">
      <alignment horizontal="center" vertical="center"/>
    </xf>
    <xf numFmtId="168" fontId="187" fillId="28" borderId="77" xfId="40420" applyNumberFormat="true" applyFont="true" applyFill="true" applyBorder="true" applyAlignment="true">
      <alignment horizontal="center" vertical="center"/>
    </xf>
    <xf numFmtId="168" fontId="187" fillId="28" borderId="78" xfId="40432" applyNumberFormat="true" applyFont="true" applyFill="true" applyBorder="true" applyAlignment="true">
      <alignment horizontal="center" vertical="center"/>
    </xf>
    <xf numFmtId="168" fontId="187" fillId="28" borderId="85" xfId="40444" applyNumberFormat="true" applyFont="true" applyFill="true" applyBorder="true" applyAlignment="true">
      <alignment horizontal="center" vertical="center"/>
    </xf>
    <xf numFmtId="168" fontId="187" fillId="28" borderId="62" xfId="39994" applyNumberFormat="true" applyFont="true" applyFill="true" applyBorder="true" applyAlignment="true">
      <alignment horizontal="center" vertical="center"/>
    </xf>
    <xf numFmtId="168" fontId="187" fillId="28" borderId="64" xfId="40006" applyNumberFormat="true" applyFont="true" applyFill="true" applyBorder="true" applyAlignment="true">
      <alignment horizontal="center" vertical="center"/>
    </xf>
    <xf numFmtId="168" fontId="187" fillId="28" borderId="87" xfId="40018" applyNumberFormat="true" applyFont="true" applyFill="true" applyBorder="true" applyAlignment="true">
      <alignment horizontal="center" vertical="center"/>
    </xf>
    <xf numFmtId="168" fontId="187" fillId="28" borderId="62" xfId="40054" applyNumberFormat="true" applyFont="true" applyFill="true" applyBorder="true" applyAlignment="true">
      <alignment horizontal="center" vertical="center"/>
    </xf>
    <xf numFmtId="168" fontId="187" fillId="28" borderId="64" xfId="40066" applyNumberFormat="true" applyFont="true" applyFill="true" applyBorder="true" applyAlignment="true">
      <alignment horizontal="center" vertical="center"/>
    </xf>
    <xf numFmtId="168" fontId="187" fillId="28" borderId="62" xfId="40174" applyNumberFormat="true" applyFont="true" applyFill="true" applyBorder="true" applyAlignment="true">
      <alignment horizontal="center" vertical="center"/>
    </xf>
    <xf numFmtId="168" fontId="187" fillId="28" borderId="64" xfId="40186" applyNumberFormat="true" applyFont="true" applyFill="true" applyBorder="true" applyAlignment="true">
      <alignment horizontal="center" vertical="center"/>
    </xf>
    <xf numFmtId="168" fontId="187" fillId="28" borderId="87" xfId="40198" applyNumberFormat="true" applyFont="true" applyFill="true" applyBorder="true" applyAlignment="true">
      <alignment horizontal="center" vertical="center"/>
    </xf>
    <xf numFmtId="168" fontId="187" fillId="28" borderId="62" xfId="40234" applyNumberFormat="true" applyFont="true" applyFill="true" applyBorder="true" applyAlignment="true">
      <alignment horizontal="center" vertical="center"/>
    </xf>
    <xf numFmtId="168" fontId="187" fillId="28" borderId="64" xfId="40246" applyNumberFormat="true" applyFont="true" applyFill="true" applyBorder="true" applyAlignment="true">
      <alignment horizontal="center" vertical="center"/>
    </xf>
    <xf numFmtId="168" fontId="187" fillId="28" borderId="64" xfId="40258" applyNumberFormat="true" applyFont="true" applyFill="true" applyBorder="true" applyAlignment="true">
      <alignment horizontal="center" vertical="center"/>
    </xf>
    <xf numFmtId="168" fontId="187" fillId="28" borderId="62" xfId="40294" applyNumberFormat="true" applyFont="true" applyFill="true" applyBorder="true" applyAlignment="true">
      <alignment horizontal="center" vertical="center"/>
    </xf>
    <xf numFmtId="168" fontId="187" fillId="28" borderId="64" xfId="40306" applyNumberFormat="true" applyFont="true" applyFill="true" applyBorder="true" applyAlignment="true">
      <alignment horizontal="center" vertical="center"/>
    </xf>
    <xf numFmtId="168" fontId="187" fillId="28" borderId="62" xfId="40536" applyNumberFormat="true" applyFont="true" applyFill="true" applyBorder="true" applyAlignment="true">
      <alignment horizontal="center" vertical="center"/>
    </xf>
    <xf numFmtId="168" fontId="187" fillId="28" borderId="64" xfId="40542" applyNumberFormat="true" applyFont="true" applyFill="true" applyBorder="true" applyAlignment="true">
      <alignment horizontal="center" vertical="center"/>
    </xf>
    <xf numFmtId="168" fontId="187" fillId="28" borderId="59" xfId="40539" applyNumberFormat="true" applyFont="true" applyFill="true" applyBorder="true" applyAlignment="true">
      <alignment horizontal="center" vertical="center"/>
    </xf>
    <xf numFmtId="168" fontId="187" fillId="28" borderId="87" xfId="40548" applyNumberFormat="true" applyFont="true" applyFill="true" applyBorder="true" applyAlignment="true">
      <alignment horizontal="center" vertical="center"/>
    </xf>
    <xf numFmtId="168" fontId="187" fillId="28" borderId="62" xfId="40422" applyNumberFormat="true" applyFont="true" applyFill="true" applyBorder="true" applyAlignment="true">
      <alignment horizontal="center" vertical="center"/>
    </xf>
    <xf numFmtId="168" fontId="187" fillId="28" borderId="64" xfId="40434" applyNumberFormat="true" applyFont="true" applyFill="true" applyBorder="true" applyAlignment="true">
      <alignment horizontal="center" vertical="center"/>
    </xf>
    <xf numFmtId="168" fontId="187" fillId="28" borderId="87" xfId="40446" applyNumberFormat="true" applyFont="true" applyFill="true" applyBorder="true" applyAlignment="true">
      <alignment horizontal="center" vertical="center"/>
    </xf>
    <xf numFmtId="168" fontId="187" fillId="28" borderId="66" xfId="40078" applyNumberFormat="true" applyFont="true" applyFill="true" applyBorder="true" applyAlignment="true">
      <alignment horizontal="center" vertical="center"/>
    </xf>
    <xf numFmtId="0" fontId="25" fillId="15" borderId="10" xfId="19344" applyFill="true" applyBorder="true" applyAlignment="true">
      <alignment vertical="center"/>
    </xf>
    <xf numFmtId="0" fontId="152" fillId="3" borderId="52" xfId="45200" applyFont="true" applyBorder="true" applyAlignment="true">
      <alignment horizontal="center" vertical="center" wrapText="true"/>
    </xf>
    <xf numFmtId="0" fontId="152" fillId="3" borderId="53" xfId="45201" applyFont="true" applyBorder="true" applyAlignment="true">
      <alignment horizontal="center" vertical="center" wrapText="true"/>
    </xf>
    <xf numFmtId="0" fontId="152" fillId="3" borderId="53" xfId="45202" applyFont="true" applyBorder="true" applyAlignment="true">
      <alignment horizontal="center" vertical="center" wrapText="true"/>
    </xf>
    <xf numFmtId="0" fontId="152" fillId="3" borderId="52" xfId="45230" applyFont="true" applyBorder="true" applyAlignment="true">
      <alignment horizontal="center" vertical="center" wrapText="true"/>
    </xf>
    <xf numFmtId="0" fontId="152" fillId="3" borderId="53" xfId="45231" applyFont="true" applyBorder="true" applyAlignment="true">
      <alignment horizontal="center" vertical="center" wrapText="true"/>
    </xf>
    <xf numFmtId="0" fontId="152" fillId="3" borderId="53" xfId="45232" applyFont="true" applyBorder="true" applyAlignment="true">
      <alignment horizontal="center" vertical="center" wrapText="true"/>
    </xf>
    <xf numFmtId="0" fontId="152" fillId="3" borderId="52" xfId="45257" applyFont="true" applyBorder="true" applyAlignment="true">
      <alignment horizontal="center" vertical="center" wrapText="true"/>
    </xf>
    <xf numFmtId="0" fontId="152" fillId="3" borderId="53" xfId="45258" applyFont="true" applyBorder="true" applyAlignment="true">
      <alignment horizontal="center" vertical="center" wrapText="true"/>
    </xf>
    <xf numFmtId="0" fontId="152" fillId="3" borderId="53" xfId="45259" applyFont="true" applyBorder="true" applyAlignment="true">
      <alignment horizontal="center" vertical="center" wrapText="true"/>
    </xf>
    <xf numFmtId="0" fontId="152" fillId="3" borderId="52" xfId="45287" applyFont="true" applyBorder="true" applyAlignment="true">
      <alignment horizontal="center" vertical="center" wrapText="true"/>
    </xf>
    <xf numFmtId="0" fontId="152" fillId="3" borderId="53" xfId="45288" applyFont="true" applyBorder="true" applyAlignment="true">
      <alignment horizontal="center" vertical="center" wrapText="true"/>
    </xf>
    <xf numFmtId="0" fontId="152" fillId="3" borderId="53" xfId="45289" applyFont="true" applyBorder="true" applyAlignment="true">
      <alignment horizontal="center" vertical="center" wrapText="true"/>
    </xf>
    <xf numFmtId="0" fontId="152" fillId="3" borderId="52" xfId="45308" applyFont="true" applyBorder="true" applyAlignment="true">
      <alignment horizontal="center" vertical="center" wrapText="true"/>
    </xf>
    <xf numFmtId="0" fontId="152" fillId="3" borderId="53" xfId="45309" applyFont="true" applyBorder="true" applyAlignment="true">
      <alignment horizontal="center" vertical="center" wrapText="true"/>
    </xf>
    <xf numFmtId="0" fontId="152" fillId="3" borderId="53" xfId="45310" applyFont="true" applyBorder="true" applyAlignment="true">
      <alignment horizontal="center" vertical="center" wrapText="true"/>
    </xf>
    <xf numFmtId="0" fontId="152" fillId="3" borderId="52" xfId="45351" applyFont="true" applyBorder="true" applyAlignment="true">
      <alignment horizontal="center" vertical="center" wrapText="true"/>
    </xf>
    <xf numFmtId="0" fontId="152" fillId="3" borderId="53" xfId="45352" applyFont="true" applyBorder="true" applyAlignment="true">
      <alignment horizontal="center" vertical="center" wrapText="true"/>
    </xf>
    <xf numFmtId="0" fontId="152" fillId="3" borderId="53" xfId="45353" applyFont="true" applyBorder="true" applyAlignment="true">
      <alignment horizontal="center" vertical="center" wrapText="true"/>
    </xf>
    <xf numFmtId="0" fontId="152" fillId="35" borderId="102" xfId="45301" applyFont="true" applyFill="true" applyBorder="true" applyAlignment="true">
      <alignment horizontal="center" vertical="center" wrapText="true"/>
    </xf>
    <xf numFmtId="0" fontId="152" fillId="35" borderId="138" xfId="45302" applyFont="true" applyFill="true" applyBorder="true" applyAlignment="true">
      <alignment horizontal="center" vertical="center" wrapText="true"/>
    </xf>
    <xf numFmtId="0" fontId="152" fillId="35" borderId="102" xfId="45307" applyFont="true" applyFill="true" applyBorder="true" applyAlignment="true">
      <alignment horizontal="center" vertical="center" wrapText="true"/>
    </xf>
    <xf numFmtId="0" fontId="152" fillId="35" borderId="138" xfId="45308" applyFont="true" applyFill="true" applyBorder="true" applyAlignment="true">
      <alignment horizontal="center" vertical="center" wrapText="true"/>
    </xf>
    <xf numFmtId="0" fontId="152" fillId="35" borderId="102" xfId="45344" applyFont="true" applyFill="true" applyBorder="true" applyAlignment="true">
      <alignment horizontal="center" vertical="center" wrapText="true"/>
    </xf>
    <xf numFmtId="0" fontId="152" fillId="35" borderId="138" xfId="45345" applyFont="true" applyFill="true" applyBorder="true" applyAlignment="true">
      <alignment horizontal="center" vertical="center" wrapText="true"/>
    </xf>
    <xf numFmtId="0" fontId="152" fillId="35" borderId="102" xfId="45350" applyFont="true" applyFill="true" applyBorder="true" applyAlignment="true">
      <alignment horizontal="center" vertical="center" wrapText="true"/>
    </xf>
    <xf numFmtId="0" fontId="152" fillId="35" borderId="138" xfId="45351" applyFont="true" applyFill="true" applyBorder="true" applyAlignment="true">
      <alignment horizontal="center" vertical="center" wrapText="true"/>
    </xf>
    <xf numFmtId="0" fontId="152" fillId="35" borderId="109" xfId="45303" applyFont="true" applyFill="true" applyBorder="true" applyAlignment="true">
      <alignment horizontal="center" vertical="center" wrapText="true"/>
    </xf>
    <xf numFmtId="0" fontId="152" fillId="35" borderId="109" xfId="45309" applyFont="true" applyFill="true" applyBorder="true" applyAlignment="true">
      <alignment horizontal="center" vertical="center" wrapText="true"/>
    </xf>
    <xf numFmtId="0" fontId="152" fillId="35" borderId="109" xfId="45346" applyFont="true" applyFill="true" applyBorder="true" applyAlignment="true">
      <alignment horizontal="center" vertical="center" wrapText="true"/>
    </xf>
    <xf numFmtId="0" fontId="152" fillId="35" borderId="109" xfId="45352" applyFont="true" applyFill="true" applyBorder="true" applyAlignment="true">
      <alignment horizontal="center" vertical="center" wrapText="true"/>
    </xf>
    <xf numFmtId="0" fontId="152" fillId="3" borderId="111" xfId="45200" applyFont="true" applyBorder="true" applyAlignment="true">
      <alignment horizontal="center" vertical="center" wrapText="true"/>
    </xf>
    <xf numFmtId="0" fontId="152" fillId="3" borderId="111" xfId="45230" applyFont="true" applyBorder="true" applyAlignment="true">
      <alignment horizontal="center" vertical="center" wrapText="true"/>
    </xf>
    <xf numFmtId="0" fontId="152" fillId="3" borderId="111" xfId="45257" applyFont="true" applyBorder="true" applyAlignment="true">
      <alignment horizontal="center" vertical="center" wrapText="true"/>
    </xf>
    <xf numFmtId="0" fontId="152" fillId="3" borderId="111" xfId="45287" applyFont="true" applyBorder="true" applyAlignment="true">
      <alignment horizontal="center" vertical="center" wrapText="true"/>
    </xf>
    <xf numFmtId="0" fontId="152" fillId="3" borderId="111" xfId="45308" applyFont="true" applyBorder="true" applyAlignment="true">
      <alignment horizontal="center" vertical="center" wrapText="true"/>
    </xf>
    <xf numFmtId="0" fontId="152" fillId="35" borderId="102" xfId="45303" applyFont="true" applyFill="true" applyBorder="true" applyAlignment="true">
      <alignment horizontal="center" vertical="center" wrapText="true"/>
    </xf>
    <xf numFmtId="0" fontId="152" fillId="35" borderId="102" xfId="45308" applyFont="true" applyFill="true" applyBorder="true" applyAlignment="true">
      <alignment horizontal="center" vertical="center" wrapText="true"/>
    </xf>
    <xf numFmtId="0" fontId="152" fillId="3" borderId="111" xfId="45351" applyFont="true" applyBorder="true" applyAlignment="true">
      <alignment horizontal="center" vertical="center" wrapText="true"/>
    </xf>
    <xf numFmtId="0" fontId="152" fillId="35" borderId="102" xfId="45346" applyFont="true" applyFill="true" applyBorder="true" applyAlignment="true">
      <alignment horizontal="center" vertical="center" wrapText="true"/>
    </xf>
    <xf numFmtId="0" fontId="152" fillId="35" borderId="102" xfId="45351" applyFont="true" applyFill="true" applyBorder="true" applyAlignment="true">
      <alignment horizontal="center" vertical="center" wrapText="true"/>
    </xf>
    <xf numFmtId="0" fontId="152" fillId="3" borderId="112" xfId="45200" applyFont="true" applyBorder="true" applyAlignment="true">
      <alignment horizontal="center" vertical="center" wrapText="true"/>
    </xf>
    <xf numFmtId="0" fontId="152" fillId="3" borderId="112" xfId="45230" applyFont="true" applyBorder="true" applyAlignment="true">
      <alignment horizontal="center" vertical="center" wrapText="true"/>
    </xf>
    <xf numFmtId="0" fontId="152" fillId="3" borderId="112" xfId="45257" applyFont="true" applyBorder="true" applyAlignment="true">
      <alignment horizontal="center" vertical="center" wrapText="true"/>
    </xf>
    <xf numFmtId="0" fontId="152" fillId="3" borderId="112" xfId="45287" applyFont="true" applyBorder="true" applyAlignment="true">
      <alignment horizontal="center" vertical="center" wrapText="true"/>
    </xf>
    <xf numFmtId="0" fontId="152" fillId="3" borderId="112" xfId="45308" applyFont="true" applyBorder="true" applyAlignment="true">
      <alignment horizontal="center" vertical="center" wrapText="true"/>
    </xf>
    <xf numFmtId="0" fontId="152" fillId="35" borderId="143" xfId="45303" applyFont="true" applyFill="true" applyBorder="true" applyAlignment="true">
      <alignment horizontal="center" vertical="center" wrapText="true"/>
    </xf>
    <xf numFmtId="0" fontId="152" fillId="35" borderId="143" xfId="45308" applyFont="true" applyFill="true" applyBorder="true" applyAlignment="true">
      <alignment horizontal="center" vertical="center" wrapText="true"/>
    </xf>
    <xf numFmtId="0" fontId="152" fillId="3" borderId="112" xfId="45351" applyFont="true" applyBorder="true" applyAlignment="true">
      <alignment horizontal="center" vertical="center" wrapText="true"/>
    </xf>
    <xf numFmtId="0" fontId="152" fillId="35" borderId="143" xfId="45346" applyFont="true" applyFill="true" applyBorder="true" applyAlignment="true">
      <alignment horizontal="center" vertical="center" wrapText="true"/>
    </xf>
    <xf numFmtId="0" fontId="152" fillId="35" borderId="143" xfId="45351" applyFont="true" applyFill="true" applyBorder="true" applyAlignment="true">
      <alignment horizontal="center" vertical="center" wrapText="true"/>
    </xf>
    <xf numFmtId="0" fontId="152" fillId="3" borderId="97" xfId="45201" applyFont="true" applyBorder="true" applyAlignment="true">
      <alignment horizontal="center" vertical="center" wrapText="true"/>
    </xf>
    <xf numFmtId="0" fontId="152" fillId="3" borderId="97" xfId="45231" applyFont="true" applyBorder="true" applyAlignment="true">
      <alignment horizontal="center" vertical="center" wrapText="true"/>
    </xf>
    <xf numFmtId="0" fontId="152" fillId="3" borderId="97" xfId="45258" applyFont="true" applyBorder="true" applyAlignment="true">
      <alignment horizontal="center" vertical="center" wrapText="true"/>
    </xf>
    <xf numFmtId="0" fontId="152" fillId="35" borderId="139" xfId="45303" applyFont="true" applyFill="true" applyBorder="true" applyAlignment="true">
      <alignment horizontal="center" vertical="center" wrapText="true"/>
    </xf>
    <xf numFmtId="0" fontId="152" fillId="35" borderId="139" xfId="45309" applyFont="true" applyFill="true" applyBorder="true" applyAlignment="true">
      <alignment horizontal="center" vertical="center" wrapText="true"/>
    </xf>
    <xf numFmtId="0" fontId="152" fillId="3" borderId="97" xfId="45288" applyFont="true" applyBorder="true" applyAlignment="true">
      <alignment horizontal="center" vertical="center" wrapText="true"/>
    </xf>
    <xf numFmtId="0" fontId="152" fillId="3" borderId="97" xfId="45309" applyFont="true" applyBorder="true" applyAlignment="true">
      <alignment horizontal="center" vertical="center" wrapText="true"/>
    </xf>
    <xf numFmtId="0" fontId="152" fillId="35" borderId="139" xfId="45346" applyFont="true" applyFill="true" applyBorder="true" applyAlignment="true">
      <alignment horizontal="center" vertical="center" wrapText="true"/>
    </xf>
    <xf numFmtId="0" fontId="152" fillId="35" borderId="139" xfId="45352" applyFont="true" applyFill="true" applyBorder="true" applyAlignment="true">
      <alignment horizontal="center" vertical="center" wrapText="true"/>
    </xf>
    <xf numFmtId="0" fontId="152" fillId="3" borderId="97" xfId="45352" applyFont="true" applyBorder="true" applyAlignment="true">
      <alignment horizontal="center" vertical="center" wrapText="true"/>
    </xf>
    <xf numFmtId="0" fontId="152" fillId="0" borderId="102" xfId="45266" applyFont="true" applyFill="true" applyBorder="true" applyAlignment="true">
      <alignment horizontal="left" vertical="center" wrapText="true"/>
    </xf>
    <xf numFmtId="0" fontId="152" fillId="0" borderId="102" xfId="45272" applyFont="true" applyFill="true" applyBorder="true" applyAlignment="true">
      <alignment horizontal="left" vertical="center" wrapText="true"/>
    </xf>
    <xf numFmtId="0" fontId="152" fillId="0" borderId="102" xfId="45317" applyFont="true" applyFill="true" applyBorder="true" applyAlignment="true">
      <alignment horizontal="left" vertical="center" wrapText="true"/>
    </xf>
    <xf numFmtId="0" fontId="152" fillId="0" borderId="102" xfId="45323" applyFont="true" applyFill="true" applyBorder="true" applyAlignment="true">
      <alignment horizontal="left" vertical="center" wrapText="true"/>
    </xf>
    <xf numFmtId="0" fontId="152" fillId="0" borderId="102" xfId="45299" applyFont="true" applyFill="true" applyBorder="true" applyAlignment="true">
      <alignment horizontal="left" vertical="center" wrapText="true"/>
    </xf>
    <xf numFmtId="0" fontId="152" fillId="0" borderId="102" xfId="45305" applyFont="true" applyFill="true" applyBorder="true" applyAlignment="true">
      <alignment horizontal="left" vertical="center" wrapText="true"/>
    </xf>
    <xf numFmtId="0" fontId="152" fillId="0" borderId="102" xfId="45311" applyFont="true" applyFill="true" applyBorder="true" applyAlignment="true">
      <alignment horizontal="left" vertical="center" wrapText="true"/>
    </xf>
    <xf numFmtId="0" fontId="152" fillId="0" borderId="102" xfId="45342" applyFont="true" applyFill="true" applyBorder="true" applyAlignment="true">
      <alignment horizontal="left" vertical="center" wrapText="true"/>
    </xf>
    <xf numFmtId="0" fontId="152" fillId="0" borderId="102" xfId="45348" applyFont="true" applyFill="true" applyBorder="true" applyAlignment="true">
      <alignment horizontal="left" vertical="center" wrapText="true"/>
    </xf>
    <xf numFmtId="0" fontId="152" fillId="0" borderId="102" xfId="45354" applyFont="true" applyFill="true" applyBorder="true" applyAlignment="true">
      <alignment horizontal="left" vertical="center" wrapText="true"/>
    </xf>
    <xf numFmtId="0" fontId="152" fillId="0" borderId="102" xfId="45357" applyFont="true" applyFill="true" applyBorder="true" applyAlignment="true">
      <alignment horizontal="left" vertical="center" wrapText="true"/>
    </xf>
    <xf numFmtId="0" fontId="152" fillId="0" borderId="102" xfId="45360" applyFont="true" applyFill="true" applyBorder="true" applyAlignment="true">
      <alignment horizontal="left" vertical="center" wrapText="true"/>
    </xf>
    <xf numFmtId="0" fontId="25" fillId="3" borderId="146" xfId="19344" applyBorder="true" applyAlignment="true">
      <alignment vertical="center" wrapText="true"/>
    </xf>
    <xf numFmtId="0" fontId="152" fillId="26" borderId="123" xfId="40248" applyFont="true" applyFill="true" applyBorder="true" applyAlignment="true">
      <alignment horizontal="left" vertical="center"/>
    </xf>
    <xf numFmtId="0" fontId="152" fillId="0" borderId="109" xfId="45324" applyFont="true" applyFill="true" applyBorder="true" applyAlignment="true">
      <alignment horizontal="left" vertical="center"/>
    </xf>
    <xf numFmtId="169" fontId="151" fillId="35" borderId="104" xfId="45205" applyNumberFormat="true" applyFont="true" applyFill="true" applyBorder="true" applyAlignment="true">
      <alignment horizontal="center" vertical="center"/>
    </xf>
    <xf numFmtId="169" fontId="151" fillId="35" borderId="136" xfId="45206" applyNumberFormat="true" applyFont="true" applyFill="true" applyBorder="true" applyAlignment="true">
      <alignment horizontal="center" vertical="center"/>
    </xf>
    <xf numFmtId="169" fontId="151" fillId="35" borderId="137" xfId="45207" applyNumberFormat="true" applyFont="true" applyFill="true" applyBorder="true" applyAlignment="true">
      <alignment horizontal="center" vertical="center"/>
    </xf>
    <xf numFmtId="169" fontId="151" fillId="35" borderId="142" xfId="45206" applyNumberFormat="true" applyFont="true" applyFill="true" applyBorder="true" applyAlignment="true">
      <alignment horizontal="center" vertical="center"/>
    </xf>
    <xf numFmtId="169" fontId="151" fillId="35" borderId="108" xfId="45207" applyNumberFormat="true" applyFont="true" applyFill="true" applyBorder="true" applyAlignment="true">
      <alignment horizontal="center" vertical="center"/>
    </xf>
    <xf numFmtId="169" fontId="151" fillId="35" borderId="104" xfId="45206" applyNumberFormat="true" applyFont="true" applyFill="true" applyBorder="true" applyAlignment="true">
      <alignment horizontal="center" vertical="center"/>
    </xf>
    <xf numFmtId="169" fontId="151" fillId="35" borderId="102" xfId="45211" applyNumberFormat="true" applyFont="true" applyFill="true" applyBorder="true" applyAlignment="true">
      <alignment horizontal="center" vertical="center"/>
    </xf>
    <xf numFmtId="169" fontId="151" fillId="35" borderId="138" xfId="45212" applyNumberFormat="true" applyFont="true" applyFill="true" applyBorder="true" applyAlignment="true">
      <alignment horizontal="center" vertical="center"/>
    </xf>
    <xf numFmtId="169" fontId="151" fillId="35" borderId="139" xfId="45213" applyNumberFormat="true" applyFont="true" applyFill="true" applyBorder="true" applyAlignment="true">
      <alignment horizontal="center" vertical="center"/>
    </xf>
    <xf numFmtId="169" fontId="151" fillId="35" borderId="143" xfId="45212" applyNumberFormat="true" applyFont="true" applyFill="true" applyBorder="true" applyAlignment="true">
      <alignment horizontal="center" vertical="center"/>
    </xf>
    <xf numFmtId="169" fontId="151" fillId="35" borderId="109" xfId="45213" applyNumberFormat="true" applyFont="true" applyFill="true" applyBorder="true" applyAlignment="true">
      <alignment horizontal="center" vertical="center"/>
    </xf>
    <xf numFmtId="169" fontId="151" fillId="35" borderId="102" xfId="45212" applyNumberFormat="true" applyFont="true" applyFill="true" applyBorder="true" applyAlignment="true">
      <alignment horizontal="center" vertical="center"/>
    </xf>
    <xf numFmtId="169" fontId="151" fillId="35" borderId="107" xfId="45217" applyNumberFormat="true" applyFont="true" applyFill="true" applyBorder="true" applyAlignment="true">
      <alignment horizontal="center" vertical="center"/>
    </xf>
    <xf numFmtId="169" fontId="151" fillId="35" borderId="140" xfId="45218" applyNumberFormat="true" applyFont="true" applyFill="true" applyBorder="true" applyAlignment="true">
      <alignment horizontal="center" vertical="center"/>
    </xf>
    <xf numFmtId="169" fontId="151" fillId="35" borderId="141" xfId="45219" applyNumberFormat="true" applyFont="true" applyFill="true" applyBorder="true" applyAlignment="true">
      <alignment horizontal="center" vertical="center"/>
    </xf>
    <xf numFmtId="169" fontId="151" fillId="35" borderId="144" xfId="45218" applyNumberFormat="true" applyFont="true" applyFill="true" applyBorder="true" applyAlignment="true">
      <alignment horizontal="center" vertical="center"/>
    </xf>
    <xf numFmtId="169" fontId="151" fillId="35" borderId="110" xfId="45219" applyNumberFormat="true" applyFont="true" applyFill="true" applyBorder="true" applyAlignment="true">
      <alignment horizontal="center" vertical="center"/>
    </xf>
    <xf numFmtId="169" fontId="151" fillId="35" borderId="107" xfId="45218" applyNumberFormat="true" applyFont="true" applyFill="true" applyBorder="true" applyAlignment="true">
      <alignment horizontal="center" vertical="center"/>
    </xf>
    <xf numFmtId="169" fontId="151" fillId="35" borderId="104" xfId="45241" applyNumberFormat="true" applyFont="true" applyFill="true" applyBorder="true" applyAlignment="true">
      <alignment horizontal="center" vertical="center"/>
    </xf>
    <xf numFmtId="169" fontId="151" fillId="35" borderId="136" xfId="45242" applyNumberFormat="true" applyFont="true" applyFill="true" applyBorder="true" applyAlignment="true">
      <alignment horizontal="center" vertical="center"/>
    </xf>
    <xf numFmtId="169" fontId="151" fillId="35" borderId="137" xfId="45243" applyNumberFormat="true" applyFont="true" applyFill="true" applyBorder="true" applyAlignment="true">
      <alignment horizontal="center" vertical="center"/>
    </xf>
    <xf numFmtId="169" fontId="151" fillId="35" borderId="142" xfId="45242" applyNumberFormat="true" applyFont="true" applyFill="true" applyBorder="true" applyAlignment="true">
      <alignment horizontal="center" vertical="center"/>
    </xf>
    <xf numFmtId="169" fontId="151" fillId="35" borderId="108" xfId="45243" applyNumberFormat="true" applyFont="true" applyFill="true" applyBorder="true" applyAlignment="true">
      <alignment horizontal="center" vertical="center"/>
    </xf>
    <xf numFmtId="169" fontId="151" fillId="35" borderId="104" xfId="45242" applyNumberFormat="true" applyFont="true" applyFill="true" applyBorder="true" applyAlignment="true">
      <alignment horizontal="center" vertical="center"/>
    </xf>
    <xf numFmtId="169" fontId="151" fillId="35" borderId="102" xfId="45241" applyNumberFormat="true" applyFont="true" applyFill="true" applyBorder="true" applyAlignment="true">
      <alignment horizontal="center" vertical="center"/>
    </xf>
    <xf numFmtId="169" fontId="151" fillId="35" borderId="138" xfId="45242" applyNumberFormat="true" applyFont="true" applyFill="true" applyBorder="true" applyAlignment="true">
      <alignment horizontal="center" vertical="center"/>
    </xf>
    <xf numFmtId="169" fontId="151" fillId="35" borderId="139" xfId="45243" applyNumberFormat="true" applyFont="true" applyFill="true" applyBorder="true" applyAlignment="true">
      <alignment horizontal="center" vertical="center"/>
    </xf>
    <xf numFmtId="169" fontId="151" fillId="35" borderId="143" xfId="45242" applyNumberFormat="true" applyFont="true" applyFill="true" applyBorder="true" applyAlignment="true">
      <alignment horizontal="center" vertical="center"/>
    </xf>
    <xf numFmtId="169" fontId="151" fillId="35" borderId="109" xfId="45243" applyNumberFormat="true" applyFont="true" applyFill="true" applyBorder="true" applyAlignment="true">
      <alignment horizontal="center" vertical="center"/>
    </xf>
    <xf numFmtId="169" fontId="151" fillId="35" borderId="102" xfId="45242" applyNumberFormat="true" applyFont="true" applyFill="true" applyBorder="true" applyAlignment="true">
      <alignment horizontal="center" vertical="center"/>
    </xf>
    <xf numFmtId="169" fontId="151" fillId="35" borderId="102" xfId="45235" applyNumberFormat="true" applyFont="true" applyFill="true" applyBorder="true" applyAlignment="true">
      <alignment horizontal="center" vertical="center"/>
    </xf>
    <xf numFmtId="169" fontId="151" fillId="35" borderId="138" xfId="45236" applyNumberFormat="true" applyFont="true" applyFill="true" applyBorder="true" applyAlignment="true">
      <alignment horizontal="center" vertical="center"/>
    </xf>
    <xf numFmtId="169" fontId="151" fillId="35" borderId="139" xfId="45237" applyNumberFormat="true" applyFont="true" applyFill="true" applyBorder="true" applyAlignment="true">
      <alignment horizontal="center" vertical="center"/>
    </xf>
    <xf numFmtId="169" fontId="151" fillId="35" borderId="143" xfId="45236" applyNumberFormat="true" applyFont="true" applyFill="true" applyBorder="true" applyAlignment="true">
      <alignment horizontal="center" vertical="center"/>
    </xf>
    <xf numFmtId="169" fontId="151" fillId="35" borderId="109" xfId="45237" applyNumberFormat="true" applyFont="true" applyFill="true" applyBorder="true" applyAlignment="true">
      <alignment horizontal="center" vertical="center"/>
    </xf>
    <xf numFmtId="169" fontId="151" fillId="35" borderId="102" xfId="45236" applyNumberFormat="true" applyFont="true" applyFill="true" applyBorder="true" applyAlignment="true">
      <alignment horizontal="center" vertical="center"/>
    </xf>
    <xf numFmtId="169" fontId="151" fillId="35" borderId="104" xfId="45262" applyNumberFormat="true" applyFont="true" applyFill="true" applyBorder="true" applyAlignment="true">
      <alignment horizontal="center" vertical="center"/>
    </xf>
    <xf numFmtId="169" fontId="151" fillId="35" borderId="136" xfId="45263" applyNumberFormat="true" applyFont="true" applyFill="true" applyBorder="true" applyAlignment="true">
      <alignment horizontal="center" vertical="center"/>
    </xf>
    <xf numFmtId="169" fontId="151" fillId="35" borderId="137" xfId="45264" applyNumberFormat="true" applyFont="true" applyFill="true" applyBorder="true" applyAlignment="true">
      <alignment horizontal="center" vertical="center"/>
    </xf>
    <xf numFmtId="169" fontId="151" fillId="35" borderId="142" xfId="45263" applyNumberFormat="true" applyFont="true" applyFill="true" applyBorder="true" applyAlignment="true">
      <alignment horizontal="center" vertical="center"/>
    </xf>
    <xf numFmtId="169" fontId="151" fillId="35" borderId="108" xfId="45264" applyNumberFormat="true" applyFont="true" applyFill="true" applyBorder="true" applyAlignment="true">
      <alignment horizontal="center" vertical="center"/>
    </xf>
    <xf numFmtId="169" fontId="151" fillId="35" borderId="104" xfId="45263" applyNumberFormat="true" applyFont="true" applyFill="true" applyBorder="true" applyAlignment="true">
      <alignment horizontal="center" vertical="center"/>
    </xf>
    <xf numFmtId="169" fontId="151" fillId="35" borderId="102" xfId="45268" applyNumberFormat="true" applyFont="true" applyFill="true" applyBorder="true" applyAlignment="true">
      <alignment horizontal="center" vertical="center"/>
    </xf>
    <xf numFmtId="169" fontId="151" fillId="35" borderId="138" xfId="45269" applyNumberFormat="true" applyFont="true" applyFill="true" applyBorder="true" applyAlignment="true">
      <alignment horizontal="center" vertical="center"/>
    </xf>
    <xf numFmtId="169" fontId="151" fillId="35" borderId="139" xfId="45270" applyNumberFormat="true" applyFont="true" applyFill="true" applyBorder="true" applyAlignment="true">
      <alignment horizontal="center" vertical="center"/>
    </xf>
    <xf numFmtId="169" fontId="151" fillId="35" borderId="143" xfId="45269" applyNumberFormat="true" applyFont="true" applyFill="true" applyBorder="true" applyAlignment="true">
      <alignment horizontal="center" vertical="center"/>
    </xf>
    <xf numFmtId="169" fontId="151" fillId="35" borderId="109" xfId="45270" applyNumberFormat="true" applyFont="true" applyFill="true" applyBorder="true" applyAlignment="true">
      <alignment horizontal="center" vertical="center"/>
    </xf>
    <xf numFmtId="169" fontId="151" fillId="35" borderId="102" xfId="45269" applyNumberFormat="true" applyFont="true" applyFill="true" applyBorder="true" applyAlignment="true">
      <alignment horizontal="center" vertical="center"/>
    </xf>
    <xf numFmtId="169" fontId="151" fillId="35" borderId="102" xfId="45274" applyNumberFormat="true" applyFont="true" applyFill="true" applyBorder="true" applyAlignment="true">
      <alignment horizontal="center" vertical="center"/>
    </xf>
    <xf numFmtId="169" fontId="151" fillId="35" borderId="138" xfId="45275" applyNumberFormat="true" applyFont="true" applyFill="true" applyBorder="true" applyAlignment="true">
      <alignment horizontal="center" vertical="center"/>
    </xf>
    <xf numFmtId="169" fontId="151" fillId="35" borderId="139" xfId="45276" applyNumberFormat="true" applyFont="true" applyFill="true" applyBorder="true" applyAlignment="true">
      <alignment horizontal="center" vertical="center"/>
    </xf>
    <xf numFmtId="169" fontId="151" fillId="35" borderId="143" xfId="45275" applyNumberFormat="true" applyFont="true" applyFill="true" applyBorder="true" applyAlignment="true">
      <alignment horizontal="center" vertical="center"/>
    </xf>
    <xf numFmtId="169" fontId="151" fillId="35" borderId="109" xfId="45276" applyNumberFormat="true" applyFont="true" applyFill="true" applyBorder="true" applyAlignment="true">
      <alignment horizontal="center" vertical="center"/>
    </xf>
    <xf numFmtId="169" fontId="151" fillId="35" borderId="102" xfId="45275" applyNumberFormat="true" applyFont="true" applyFill="true" applyBorder="true" applyAlignment="true">
      <alignment horizontal="center" vertical="center"/>
    </xf>
    <xf numFmtId="169" fontId="151" fillId="35" borderId="104" xfId="45292" applyNumberFormat="true" applyFont="true" applyFill="true" applyBorder="true" applyAlignment="true">
      <alignment horizontal="center" vertical="center"/>
    </xf>
    <xf numFmtId="169" fontId="151" fillId="35" borderId="136" xfId="45292" applyNumberFormat="true" applyFont="true" applyFill="true" applyBorder="true" applyAlignment="true">
      <alignment horizontal="center" vertical="center"/>
    </xf>
    <xf numFmtId="169" fontId="151" fillId="35" borderId="137" xfId="45292" applyNumberFormat="true" applyFont="true" applyFill="true" applyBorder="true" applyAlignment="true">
      <alignment horizontal="center" vertical="center"/>
    </xf>
    <xf numFmtId="169" fontId="151" fillId="35" borderId="142" xfId="45292" applyNumberFormat="true" applyFont="true" applyFill="true" applyBorder="true" applyAlignment="true">
      <alignment horizontal="center" vertical="center"/>
    </xf>
    <xf numFmtId="169" fontId="151" fillId="35" borderId="108" xfId="45292" applyNumberFormat="true" applyFont="true" applyFill="true" applyBorder="true" applyAlignment="true">
      <alignment horizontal="center" vertical="center"/>
    </xf>
    <xf numFmtId="169" fontId="151" fillId="35" borderId="102" xfId="45295" applyNumberFormat="true" applyFont="true" applyFill="true" applyBorder="true" applyAlignment="true">
      <alignment horizontal="center" vertical="center"/>
    </xf>
    <xf numFmtId="169" fontId="151" fillId="35" borderId="138" xfId="45295" applyNumberFormat="true" applyFont="true" applyFill="true" applyBorder="true" applyAlignment="true">
      <alignment horizontal="center" vertical="center"/>
    </xf>
    <xf numFmtId="169" fontId="151" fillId="35" borderId="139" xfId="45295" applyNumberFormat="true" applyFont="true" applyFill="true" applyBorder="true" applyAlignment="true">
      <alignment horizontal="center" vertical="center"/>
    </xf>
    <xf numFmtId="169" fontId="151" fillId="35" borderId="143" xfId="45295" applyNumberFormat="true" applyFont="true" applyFill="true" applyBorder="true" applyAlignment="true">
      <alignment horizontal="center" vertical="center"/>
    </xf>
    <xf numFmtId="169" fontId="151" fillId="35" borderId="109" xfId="45295" applyNumberFormat="true" applyFont="true" applyFill="true" applyBorder="true" applyAlignment="true">
      <alignment horizontal="center" vertical="center"/>
    </xf>
    <xf numFmtId="169" fontId="184" fillId="35" borderId="102" xfId="45295" applyNumberFormat="true" applyFont="true" applyFill="true" applyBorder="true" applyAlignment="true">
      <alignment horizontal="center" vertical="center"/>
    </xf>
    <xf numFmtId="169" fontId="184" fillId="35" borderId="138" xfId="45295" applyNumberFormat="true" applyFont="true" applyFill="true" applyBorder="true" applyAlignment="true">
      <alignment horizontal="center" vertical="center"/>
    </xf>
    <xf numFmtId="169" fontId="184" fillId="35" borderId="139" xfId="45295" applyNumberFormat="true" applyFont="true" applyFill="true" applyBorder="true" applyAlignment="true">
      <alignment horizontal="center" vertical="center"/>
    </xf>
    <xf numFmtId="169" fontId="184" fillId="35" borderId="143" xfId="45295" applyNumberFormat="true" applyFont="true" applyFill="true" applyBorder="true" applyAlignment="true">
      <alignment horizontal="center" vertical="center"/>
    </xf>
    <xf numFmtId="169" fontId="184" fillId="35" borderId="109" xfId="45295" applyNumberFormat="true" applyFont="true" applyFill="true" applyBorder="true" applyAlignment="true">
      <alignment horizontal="center" vertical="center"/>
    </xf>
    <xf numFmtId="169" fontId="184" fillId="35" borderId="107" xfId="45298" applyNumberFormat="true" applyFont="true" applyFill="true" applyBorder="true" applyAlignment="true">
      <alignment horizontal="center" vertical="center"/>
    </xf>
    <xf numFmtId="169" fontId="184" fillId="35" borderId="140" xfId="45298" applyNumberFormat="true" applyFont="true" applyFill="true" applyBorder="true" applyAlignment="true">
      <alignment horizontal="center" vertical="center"/>
    </xf>
    <xf numFmtId="169" fontId="184" fillId="35" borderId="141" xfId="45298" applyNumberFormat="true" applyFont="true" applyFill="true" applyBorder="true" applyAlignment="true">
      <alignment horizontal="center" vertical="center"/>
    </xf>
    <xf numFmtId="169" fontId="184" fillId="35" borderId="144" xfId="45298" applyNumberFormat="true" applyFont="true" applyFill="true" applyBorder="true" applyAlignment="true">
      <alignment horizontal="center" vertical="center"/>
    </xf>
    <xf numFmtId="169" fontId="184" fillId="35" borderId="110" xfId="45298" applyNumberFormat="true" applyFont="true" applyFill="true" applyBorder="true" applyAlignment="true">
      <alignment horizontal="center" vertical="center"/>
    </xf>
    <xf numFmtId="169" fontId="151" fillId="35" borderId="104" xfId="45313" applyNumberFormat="true" applyFont="true" applyFill="true" applyBorder="true" applyAlignment="true">
      <alignment horizontal="center" vertical="center"/>
    </xf>
    <xf numFmtId="169" fontId="151" fillId="35" borderId="136" xfId="45314" applyNumberFormat="true" applyFont="true" applyFill="true" applyBorder="true" applyAlignment="true">
      <alignment horizontal="center" vertical="center"/>
    </xf>
    <xf numFmtId="169" fontId="151" fillId="35" borderId="137" xfId="45315" applyNumberFormat="true" applyFont="true" applyFill="true" applyBorder="true" applyAlignment="true">
      <alignment horizontal="center" vertical="center"/>
    </xf>
    <xf numFmtId="169" fontId="151" fillId="35" borderId="142" xfId="45314" applyNumberFormat="true" applyFont="true" applyFill="true" applyBorder="true" applyAlignment="true">
      <alignment horizontal="center" vertical="center"/>
    </xf>
    <xf numFmtId="169" fontId="151" fillId="35" borderId="108" xfId="45315" applyNumberFormat="true" applyFont="true" applyFill="true" applyBorder="true" applyAlignment="true">
      <alignment horizontal="center" vertical="center"/>
    </xf>
    <xf numFmtId="169" fontId="151" fillId="35" borderId="104" xfId="45314" applyNumberFormat="true" applyFont="true" applyFill="true" applyBorder="true" applyAlignment="true">
      <alignment horizontal="center" vertical="center"/>
    </xf>
    <xf numFmtId="169" fontId="151" fillId="35" borderId="102" xfId="45319" applyNumberFormat="true" applyFont="true" applyFill="true" applyBorder="true" applyAlignment="true">
      <alignment horizontal="center" vertical="center"/>
    </xf>
    <xf numFmtId="169" fontId="151" fillId="35" borderId="138" xfId="45320" applyNumberFormat="true" applyFont="true" applyFill="true" applyBorder="true" applyAlignment="true">
      <alignment horizontal="center" vertical="center"/>
    </xf>
    <xf numFmtId="169" fontId="151" fillId="35" borderId="139" xfId="45321" applyNumberFormat="true" applyFont="true" applyFill="true" applyBorder="true" applyAlignment="true">
      <alignment horizontal="center" vertical="center"/>
    </xf>
    <xf numFmtId="169" fontId="151" fillId="35" borderId="143" xfId="45320" applyNumberFormat="true" applyFont="true" applyFill="true" applyBorder="true" applyAlignment="true">
      <alignment horizontal="center" vertical="center"/>
    </xf>
    <xf numFmtId="169" fontId="151" fillId="35" borderId="109" xfId="45321" applyNumberFormat="true" applyFont="true" applyFill="true" applyBorder="true" applyAlignment="true">
      <alignment horizontal="center" vertical="center"/>
    </xf>
    <xf numFmtId="169" fontId="151" fillId="35" borderId="102" xfId="45320" applyNumberFormat="true" applyFont="true" applyFill="true" applyBorder="true" applyAlignment="true">
      <alignment horizontal="center" vertical="center"/>
    </xf>
    <xf numFmtId="169" fontId="151" fillId="35" borderId="102" xfId="45325" applyNumberFormat="true" applyFont="true" applyFill="true" applyBorder="true" applyAlignment="true">
      <alignment horizontal="center" vertical="center"/>
    </xf>
    <xf numFmtId="169" fontId="151" fillId="35" borderId="138" xfId="45326" applyNumberFormat="true" applyFont="true" applyFill="true" applyBorder="true" applyAlignment="true">
      <alignment horizontal="center" vertical="center"/>
    </xf>
    <xf numFmtId="169" fontId="151" fillId="35" borderId="139" xfId="45327" applyNumberFormat="true" applyFont="true" applyFill="true" applyBorder="true" applyAlignment="true">
      <alignment horizontal="center" vertical="center"/>
    </xf>
    <xf numFmtId="169" fontId="151" fillId="35" borderId="143" xfId="45326" applyNumberFormat="true" applyFont="true" applyFill="true" applyBorder="true" applyAlignment="true">
      <alignment horizontal="center" vertical="center"/>
    </xf>
    <xf numFmtId="169" fontId="151" fillId="35" borderId="109" xfId="45327" applyNumberFormat="true" applyFont="true" applyFill="true" applyBorder="true" applyAlignment="true">
      <alignment horizontal="center" vertical="center"/>
    </xf>
    <xf numFmtId="169" fontId="151" fillId="35" borderId="102" xfId="45326" applyNumberFormat="true" applyFont="true" applyFill="true" applyBorder="true" applyAlignment="true">
      <alignment horizontal="center" vertical="center"/>
    </xf>
    <xf numFmtId="168" fontId="151" fillId="35" borderId="102" xfId="45329" applyNumberFormat="true" applyFont="true" applyFill="true" applyBorder="true" applyAlignment="true">
      <alignment horizontal="center" vertical="center"/>
    </xf>
    <xf numFmtId="168" fontId="151" fillId="35" borderId="138" xfId="45330" applyNumberFormat="true" applyFont="true" applyFill="true" applyBorder="true" applyAlignment="true">
      <alignment horizontal="center" vertical="center"/>
    </xf>
    <xf numFmtId="168" fontId="151" fillId="35" borderId="139" xfId="45331" applyNumberFormat="true" applyFont="true" applyFill="true" applyBorder="true" applyAlignment="true">
      <alignment horizontal="center" vertical="center"/>
    </xf>
    <xf numFmtId="168" fontId="151" fillId="35" borderId="143" xfId="45330" applyNumberFormat="true" applyFont="true" applyFill="true" applyBorder="true" applyAlignment="true">
      <alignment horizontal="center" vertical="center"/>
    </xf>
    <xf numFmtId="168" fontId="151" fillId="35" borderId="109" xfId="45331" applyNumberFormat="true" applyFont="true" applyFill="true" applyBorder="true" applyAlignment="true">
      <alignment horizontal="center" vertical="center"/>
    </xf>
    <xf numFmtId="168" fontId="151" fillId="35" borderId="102" xfId="45330" applyNumberFormat="true" applyFont="true" applyFill="true" applyBorder="true" applyAlignment="true">
      <alignment horizontal="center" vertical="center"/>
    </xf>
    <xf numFmtId="168" fontId="151" fillId="35" borderId="102" xfId="45333" applyNumberFormat="true" applyFont="true" applyFill="true" applyBorder="true" applyAlignment="true">
      <alignment horizontal="center" vertical="center"/>
    </xf>
    <xf numFmtId="168" fontId="151" fillId="35" borderId="138" xfId="45334" applyNumberFormat="true" applyFont="true" applyFill="true" applyBorder="true" applyAlignment="true">
      <alignment horizontal="center" vertical="center"/>
    </xf>
    <xf numFmtId="168" fontId="151" fillId="35" borderId="139" xfId="45335" applyNumberFormat="true" applyFont="true" applyFill="true" applyBorder="true" applyAlignment="true">
      <alignment horizontal="center" vertical="center"/>
    </xf>
    <xf numFmtId="168" fontId="151" fillId="35" borderId="143" xfId="45334" applyNumberFormat="true" applyFont="true" applyFill="true" applyBorder="true" applyAlignment="true">
      <alignment horizontal="center" vertical="center"/>
    </xf>
    <xf numFmtId="168" fontId="151" fillId="35" borderId="109" xfId="45335" applyNumberFormat="true" applyFont="true" applyFill="true" applyBorder="true" applyAlignment="true">
      <alignment horizontal="center" vertical="center"/>
    </xf>
    <xf numFmtId="168" fontId="151" fillId="35" borderId="102" xfId="45334" applyNumberFormat="true" applyFont="true" applyFill="true" applyBorder="true" applyAlignment="true">
      <alignment horizontal="center" vertical="center"/>
    </xf>
    <xf numFmtId="168" fontId="151" fillId="35" borderId="102" xfId="45338" applyNumberFormat="true" applyFont="true" applyFill="true" applyBorder="true" applyAlignment="true">
      <alignment horizontal="center" vertical="center"/>
    </xf>
    <xf numFmtId="168" fontId="151" fillId="35" borderId="138" xfId="45339" applyNumberFormat="true" applyFont="true" applyFill="true" applyBorder="true" applyAlignment="true">
      <alignment horizontal="center" vertical="center"/>
    </xf>
    <xf numFmtId="168" fontId="151" fillId="35" borderId="139" xfId="45340" applyNumberFormat="true" applyFont="true" applyFill="true" applyBorder="true" applyAlignment="true">
      <alignment horizontal="center" vertical="center"/>
    </xf>
    <xf numFmtId="168" fontId="151" fillId="35" borderId="143" xfId="45339" applyNumberFormat="true" applyFont="true" applyFill="true" applyBorder="true" applyAlignment="true">
      <alignment horizontal="center" vertical="center"/>
    </xf>
    <xf numFmtId="168" fontId="151" fillId="35" borderId="109" xfId="45340" applyNumberFormat="true" applyFont="true" applyFill="true" applyBorder="true" applyAlignment="true">
      <alignment horizontal="center" vertical="center"/>
    </xf>
    <xf numFmtId="168" fontId="151" fillId="35" borderId="102" xfId="45339" applyNumberFormat="true" applyFont="true" applyFill="true" applyBorder="true" applyAlignment="true">
      <alignment horizontal="center" vertical="center"/>
    </xf>
    <xf numFmtId="169" fontId="151" fillId="35" borderId="107" xfId="45319" applyNumberFormat="true" applyFont="true" applyFill="true" applyBorder="true" applyAlignment="true">
      <alignment horizontal="center" vertical="center"/>
    </xf>
    <xf numFmtId="169" fontId="151" fillId="35" borderId="140" xfId="45320" applyNumberFormat="true" applyFont="true" applyFill="true" applyBorder="true" applyAlignment="true">
      <alignment horizontal="center" vertical="center"/>
    </xf>
    <xf numFmtId="169" fontId="151" fillId="35" borderId="141" xfId="45321" applyNumberFormat="true" applyFont="true" applyFill="true" applyBorder="true" applyAlignment="true">
      <alignment horizontal="center" vertical="center"/>
    </xf>
    <xf numFmtId="169" fontId="151" fillId="35" borderId="144" xfId="45320" applyNumberFormat="true" applyFont="true" applyFill="true" applyBorder="true" applyAlignment="true">
      <alignment horizontal="center" vertical="center"/>
    </xf>
    <xf numFmtId="169" fontId="151" fillId="35" borderId="110" xfId="45321" applyNumberFormat="true" applyFont="true" applyFill="true" applyBorder="true" applyAlignment="true">
      <alignment horizontal="center" vertical="center"/>
    </xf>
    <xf numFmtId="169" fontId="151" fillId="35" borderId="107" xfId="45320" applyNumberFormat="true" applyFont="true" applyFill="true" applyBorder="true" applyAlignment="true">
      <alignment horizontal="center" vertical="center"/>
    </xf>
    <xf numFmtId="169" fontId="151" fillId="35" borderId="102" xfId="45359" applyNumberFormat="true" applyFont="true" applyFill="true" applyBorder="true" applyAlignment="true">
      <alignment horizontal="center" vertical="center"/>
    </xf>
    <xf numFmtId="169" fontId="151" fillId="35" borderId="138" xfId="45359" applyNumberFormat="true" applyFont="true" applyFill="true" applyBorder="true" applyAlignment="true">
      <alignment horizontal="center" vertical="center"/>
    </xf>
    <xf numFmtId="169" fontId="151" fillId="35" borderId="139" xfId="45359" applyNumberFormat="true" applyFont="true" applyFill="true" applyBorder="true" applyAlignment="true">
      <alignment horizontal="center" vertical="center"/>
    </xf>
    <xf numFmtId="169" fontId="151" fillId="35" borderId="143" xfId="45359" applyNumberFormat="true" applyFont="true" applyFill="true" applyBorder="true" applyAlignment="true">
      <alignment horizontal="center" vertical="center"/>
    </xf>
    <xf numFmtId="169" fontId="151" fillId="35" borderId="109" xfId="45359" applyNumberFormat="true" applyFont="true" applyFill="true" applyBorder="true" applyAlignment="true">
      <alignment horizontal="center" vertical="center"/>
    </xf>
    <xf numFmtId="169" fontId="151" fillId="35" borderId="102" xfId="45362" applyNumberFormat="true" applyFont="true" applyFill="true" applyBorder="true" applyAlignment="true">
      <alignment horizontal="center" vertical="center"/>
    </xf>
    <xf numFmtId="169" fontId="151" fillId="35" borderId="138" xfId="45362" applyNumberFormat="true" applyFont="true" applyFill="true" applyBorder="true" applyAlignment="true">
      <alignment horizontal="center" vertical="center"/>
    </xf>
    <xf numFmtId="169" fontId="151" fillId="35" borderId="139" xfId="45362" applyNumberFormat="true" applyFont="true" applyFill="true" applyBorder="true" applyAlignment="true">
      <alignment horizontal="center" vertical="center"/>
    </xf>
    <xf numFmtId="169" fontId="151" fillId="35" borderId="143" xfId="45362" applyNumberFormat="true" applyFont="true" applyFill="true" applyBorder="true" applyAlignment="true">
      <alignment horizontal="center" vertical="center"/>
    </xf>
    <xf numFmtId="169" fontId="151" fillId="35" borderId="109" xfId="45362" applyNumberFormat="true" applyFont="true" applyFill="true" applyBorder="true" applyAlignment="true">
      <alignment horizontal="center" vertical="center"/>
    </xf>
    <xf numFmtId="169" fontId="151" fillId="35" borderId="102" xfId="45356" applyNumberFormat="true" applyFont="true" applyFill="true" applyBorder="true" applyAlignment="true">
      <alignment horizontal="center" vertical="center"/>
    </xf>
    <xf numFmtId="169" fontId="151" fillId="35" borderId="138" xfId="45356" applyNumberFormat="true" applyFont="true" applyFill="true" applyBorder="true" applyAlignment="true">
      <alignment horizontal="center" vertical="center"/>
    </xf>
    <xf numFmtId="169" fontId="151" fillId="35" borderId="139" xfId="45356" applyNumberFormat="true" applyFont="true" applyFill="true" applyBorder="true" applyAlignment="true">
      <alignment horizontal="center" vertical="center"/>
    </xf>
    <xf numFmtId="169" fontId="151" fillId="35" borderId="143" xfId="45356" applyNumberFormat="true" applyFont="true" applyFill="true" applyBorder="true" applyAlignment="true">
      <alignment horizontal="center" vertical="center"/>
    </xf>
    <xf numFmtId="169" fontId="151" fillId="35" borderId="109" xfId="45356" applyNumberFormat="true" applyFont="true" applyFill="true" applyBorder="true" applyAlignment="true">
      <alignment horizontal="center" vertical="center"/>
    </xf>
    <xf numFmtId="0" fontId="152" fillId="26" borderId="108" xfId="45204" applyFont="true" applyFill="true" applyBorder="true" applyAlignment="true">
      <alignment horizontal="left" vertical="center"/>
    </xf>
    <xf numFmtId="0" fontId="152" fillId="26" borderId="109" xfId="45210" applyFont="true" applyFill="true" applyBorder="true" applyAlignment="true">
      <alignment horizontal="left" vertical="center"/>
    </xf>
    <xf numFmtId="0" fontId="152" fillId="26" borderId="110" xfId="45216" applyFont="true" applyFill="true" applyBorder="true" applyAlignment="true">
      <alignment horizontal="left" vertical="center"/>
    </xf>
    <xf numFmtId="0" fontId="152" fillId="26" borderId="108" xfId="45240" applyFont="true" applyFill="true" applyBorder="true" applyAlignment="true">
      <alignment horizontal="left" vertical="center"/>
    </xf>
    <xf numFmtId="0" fontId="152" fillId="26" borderId="109" xfId="45240" applyFont="true" applyFill="true" applyBorder="true" applyAlignment="true">
      <alignment horizontal="left" vertical="center"/>
    </xf>
    <xf numFmtId="0" fontId="152" fillId="26" borderId="108" xfId="45261" applyFont="true" applyFill="true" applyBorder="true" applyAlignment="true">
      <alignment horizontal="left" vertical="center"/>
    </xf>
    <xf numFmtId="0" fontId="152" fillId="26" borderId="109" xfId="45267" applyFont="true" applyFill="true" applyBorder="true" applyAlignment="true">
      <alignment horizontal="left" vertical="center"/>
    </xf>
    <xf numFmtId="0" fontId="152" fillId="0" borderId="109" xfId="45267" applyFont="true" applyFill="true" applyBorder="true" applyAlignment="true">
      <alignment horizontal="left" vertical="center"/>
    </xf>
    <xf numFmtId="0" fontId="152" fillId="0" borderId="109" xfId="45273" applyFont="true" applyFill="true" applyBorder="true" applyAlignment="true">
      <alignment horizontal="left" vertical="center"/>
    </xf>
    <xf numFmtId="0" fontId="152" fillId="26" borderId="108" xfId="45291" applyFont="true" applyFill="true" applyBorder="true" applyAlignment="true">
      <alignment horizontal="left" vertical="center"/>
    </xf>
    <xf numFmtId="0" fontId="152" fillId="26" borderId="109" xfId="45294" applyFont="true" applyFill="true" applyBorder="true" applyAlignment="true">
      <alignment horizontal="left" vertical="center"/>
    </xf>
    <xf numFmtId="0" fontId="184" fillId="26" borderId="109" xfId="45294" applyFont="true" applyFill="true" applyBorder="true" applyAlignment="true">
      <alignment horizontal="left" vertical="center"/>
    </xf>
    <xf numFmtId="0" fontId="184" fillId="26" borderId="110" xfId="45297" applyFont="true" applyFill="true" applyBorder="true" applyAlignment="true">
      <alignment horizontal="left" vertical="center"/>
    </xf>
    <xf numFmtId="0" fontId="152" fillId="26" borderId="108" xfId="45312" applyFont="true" applyFill="true" applyBorder="true" applyAlignment="true">
      <alignment horizontal="left" vertical="center"/>
    </xf>
    <xf numFmtId="0" fontId="152" fillId="26" borderId="109" xfId="45318" applyFont="true" applyFill="true" applyBorder="true" applyAlignment="true">
      <alignment horizontal="left" vertical="center"/>
    </xf>
    <xf numFmtId="0" fontId="152" fillId="26" borderId="108" xfId="45318" applyFont="true" applyFill="true" applyBorder="true" applyAlignment="true">
      <alignment horizontal="left" vertical="center"/>
    </xf>
    <xf numFmtId="0" fontId="152" fillId="26" borderId="110" xfId="45318" applyFont="true" applyFill="true" applyBorder="true" applyAlignment="true">
      <alignment horizontal="left" vertical="center"/>
    </xf>
    <xf numFmtId="0" fontId="25" fillId="3" borderId="147" xfId="19344" applyBorder="true" applyAlignment="true">
      <alignment vertical="center"/>
    </xf>
    <xf numFmtId="0" fontId="152" fillId="0" borderId="109" xfId="45318" applyFont="true" applyFill="true" applyBorder="true" applyAlignment="true">
      <alignment horizontal="left" vertical="center"/>
    </xf>
    <xf numFmtId="0" fontId="152" fillId="0" borderId="109" xfId="45300" applyFont="true" applyFill="true" applyBorder="true" applyAlignment="true">
      <alignment horizontal="left" vertical="center"/>
    </xf>
    <xf numFmtId="0" fontId="152" fillId="0" borderId="109" xfId="45306" applyFont="true" applyFill="true" applyBorder="true" applyAlignment="true">
      <alignment horizontal="left" vertical="center"/>
    </xf>
    <xf numFmtId="0" fontId="152" fillId="0" borderId="109" xfId="45312" applyFont="true" applyFill="true" applyBorder="true" applyAlignment="true">
      <alignment horizontal="left" vertical="center"/>
    </xf>
    <xf numFmtId="0" fontId="152" fillId="0" borderId="109" xfId="45337" applyFont="true" applyFill="true" applyBorder="true" applyAlignment="true">
      <alignment horizontal="left" vertical="center"/>
    </xf>
    <xf numFmtId="0" fontId="152" fillId="15" borderId="109" xfId="45318" applyFont="true" applyFill="true" applyBorder="true" applyAlignment="true">
      <alignment horizontal="left" vertical="center"/>
    </xf>
    <xf numFmtId="0" fontId="152" fillId="15" borderId="110" xfId="45318" applyFont="true" applyFill="true" applyBorder="true" applyAlignment="true">
      <alignment horizontal="left" vertical="center"/>
    </xf>
    <xf numFmtId="0" fontId="152" fillId="26" borderId="108" xfId="45355" applyFont="true" applyFill="true" applyBorder="true" applyAlignment="true">
      <alignment horizontal="left" vertical="center"/>
    </xf>
    <xf numFmtId="0" fontId="152" fillId="26" borderId="109" xfId="45358" applyFont="true" applyFill="true" applyBorder="true" applyAlignment="true">
      <alignment horizontal="left" vertical="center"/>
    </xf>
    <xf numFmtId="0" fontId="152" fillId="26" borderId="110" xfId="45361" applyFont="true" applyFill="true" applyBorder="true" applyAlignment="true">
      <alignment horizontal="left" vertical="center"/>
    </xf>
    <xf numFmtId="0" fontId="152" fillId="0" borderId="109" xfId="45343" applyFont="true" applyFill="true" applyBorder="true" applyAlignment="true">
      <alignment horizontal="left" vertical="center"/>
    </xf>
    <xf numFmtId="0" fontId="152" fillId="0" borderId="109" xfId="45349" applyFont="true" applyFill="true" applyBorder="true" applyAlignment="true">
      <alignment horizontal="left" vertical="center"/>
    </xf>
    <xf numFmtId="0" fontId="152" fillId="0" borderId="109" xfId="45355" applyFont="true" applyFill="true" applyBorder="true" applyAlignment="true">
      <alignment horizontal="left" vertical="center"/>
    </xf>
    <xf numFmtId="0" fontId="152" fillId="0" borderId="109" xfId="45358" applyFont="true" applyFill="true" applyBorder="true" applyAlignment="true">
      <alignment horizontal="left" vertical="center"/>
    </xf>
    <xf numFmtId="0" fontId="152" fillId="0" borderId="109" xfId="45361" applyFont="true" applyFill="true" applyBorder="true" applyAlignment="true">
      <alignment horizontal="left" vertical="center"/>
    </xf>
    <xf numFmtId="0" fontId="152" fillId="26" borderId="59" xfId="45318" applyFont="true" applyFill="true" applyBorder="true" applyAlignment="true">
      <alignment horizontal="left" vertical="center"/>
    </xf>
    <xf numFmtId="0" fontId="152" fillId="26" borderId="60" xfId="45337" applyFont="true" applyFill="true" applyBorder="true" applyAlignment="true">
      <alignment horizontal="left" vertical="center"/>
    </xf>
    <xf numFmtId="169" fontId="187" fillId="35" borderId="102" xfId="45241" applyNumberFormat="true" applyFont="true" applyFill="true" applyBorder="true" applyAlignment="true">
      <alignment horizontal="center" vertical="center"/>
    </xf>
    <xf numFmtId="169" fontId="187" fillId="35" borderId="104" xfId="45356" applyNumberFormat="true" applyFont="true" applyFill="true" applyBorder="true" applyAlignment="true">
      <alignment horizontal="center" vertical="center"/>
    </xf>
    <xf numFmtId="169" fontId="187" fillId="35" borderId="102" xfId="45359" applyNumberFormat="true" applyFont="true" applyFill="true" applyBorder="true" applyAlignment="true">
      <alignment horizontal="center" vertical="center"/>
    </xf>
    <xf numFmtId="169" fontId="187" fillId="35" borderId="102" xfId="45362" applyNumberFormat="true" applyFont="true" applyFill="true" applyBorder="true" applyAlignment="true">
      <alignment horizontal="center" vertical="center"/>
    </xf>
    <xf numFmtId="169" fontId="187" fillId="35" borderId="138" xfId="45241" applyNumberFormat="true" applyFont="true" applyFill="true" applyBorder="true" applyAlignment="true">
      <alignment horizontal="center" vertical="center"/>
    </xf>
    <xf numFmtId="169" fontId="187" fillId="35" borderId="136" xfId="45356" applyNumberFormat="true" applyFont="true" applyFill="true" applyBorder="true" applyAlignment="true">
      <alignment horizontal="center" vertical="center"/>
    </xf>
    <xf numFmtId="169" fontId="187" fillId="35" borderId="138" xfId="45359" applyNumberFormat="true" applyFont="true" applyFill="true" applyBorder="true" applyAlignment="true">
      <alignment horizontal="center" vertical="center"/>
    </xf>
    <xf numFmtId="169" fontId="187" fillId="35" borderId="138" xfId="45362" applyNumberFormat="true" applyFont="true" applyFill="true" applyBorder="true" applyAlignment="true">
      <alignment horizontal="center" vertical="center"/>
    </xf>
    <xf numFmtId="169" fontId="187" fillId="35" borderId="139" xfId="45241" applyNumberFormat="true" applyFont="true" applyFill="true" applyBorder="true" applyAlignment="true">
      <alignment horizontal="center" vertical="center"/>
    </xf>
    <xf numFmtId="169" fontId="187" fillId="35" borderId="137" xfId="45356" applyNumberFormat="true" applyFont="true" applyFill="true" applyBorder="true" applyAlignment="true">
      <alignment horizontal="center" vertical="center"/>
    </xf>
    <xf numFmtId="169" fontId="187" fillId="35" borderId="139" xfId="45359" applyNumberFormat="true" applyFont="true" applyFill="true" applyBorder="true" applyAlignment="true">
      <alignment horizontal="center" vertical="center"/>
    </xf>
    <xf numFmtId="169" fontId="187" fillId="35" borderId="139" xfId="45362" applyNumberFormat="true" applyFont="true" applyFill="true" applyBorder="true" applyAlignment="true">
      <alignment horizontal="center" vertical="center"/>
    </xf>
    <xf numFmtId="169" fontId="187" fillId="35" borderId="143" xfId="45241" applyNumberFormat="true" applyFont="true" applyFill="true" applyBorder="true" applyAlignment="true">
      <alignment horizontal="center" vertical="center"/>
    </xf>
    <xf numFmtId="169" fontId="187" fillId="35" borderId="142" xfId="45356" applyNumberFormat="true" applyFont="true" applyFill="true" applyBorder="true" applyAlignment="true">
      <alignment horizontal="center" vertical="center"/>
    </xf>
    <xf numFmtId="169" fontId="187" fillId="35" borderId="143" xfId="45359" applyNumberFormat="true" applyFont="true" applyFill="true" applyBorder="true" applyAlignment="true">
      <alignment horizontal="center" vertical="center"/>
    </xf>
    <xf numFmtId="169" fontId="187" fillId="35" borderId="143" xfId="45362" applyNumberFormat="true" applyFont="true" applyFill="true" applyBorder="true" applyAlignment="true">
      <alignment horizontal="center" vertical="center"/>
    </xf>
    <xf numFmtId="169" fontId="187" fillId="35" borderId="109" xfId="45241" applyNumberFormat="true" applyFont="true" applyFill="true" applyBorder="true" applyAlignment="true">
      <alignment horizontal="center" vertical="center"/>
    </xf>
    <xf numFmtId="169" fontId="187" fillId="35" borderId="108" xfId="45356" applyNumberFormat="true" applyFont="true" applyFill="true" applyBorder="true" applyAlignment="true">
      <alignment horizontal="center" vertical="center"/>
    </xf>
    <xf numFmtId="169" fontId="187" fillId="35" borderId="109" xfId="45359" applyNumberFormat="true" applyFont="true" applyFill="true" applyBorder="true" applyAlignment="true">
      <alignment horizontal="center" vertical="center"/>
    </xf>
    <xf numFmtId="169" fontId="187" fillId="35" borderId="109" xfId="45362" applyNumberFormat="true" applyFont="true" applyFill="true" applyBorder="true" applyAlignment="true">
      <alignment horizontal="center" vertical="center"/>
    </xf>
    <xf numFmtId="0" fontId="185" fillId="15" borderId="10" xfId="19344" applyFont="true" applyFill="true" applyBorder="true" applyAlignment="true">
      <alignment vertical="center"/>
    </xf>
    <xf numFmtId="0" fontId="152" fillId="3" borderId="52" xfId="45441" applyFont="true" applyBorder="true" applyAlignment="true">
      <alignment horizontal="center" vertical="center" wrapText="true"/>
    </xf>
    <xf numFmtId="0" fontId="152" fillId="3" borderId="53" xfId="45442" applyFont="true" applyBorder="true" applyAlignment="true">
      <alignment horizontal="center" vertical="center" wrapText="true"/>
    </xf>
    <xf numFmtId="0" fontId="152" fillId="3" borderId="53" xfId="45443" applyFont="true" applyBorder="true" applyAlignment="true">
      <alignment horizontal="center" vertical="center" wrapText="true"/>
    </xf>
    <xf numFmtId="0" fontId="152" fillId="3" borderId="52" xfId="45471" applyFont="true" applyBorder="true" applyAlignment="true">
      <alignment horizontal="center" vertical="center" wrapText="true"/>
    </xf>
    <xf numFmtId="0" fontId="152" fillId="3" borderId="53" xfId="45472" applyFont="true" applyBorder="true" applyAlignment="true">
      <alignment horizontal="center" vertical="center" wrapText="true"/>
    </xf>
    <xf numFmtId="0" fontId="152" fillId="3" borderId="53" xfId="45473" applyFont="true" applyBorder="true" applyAlignment="true">
      <alignment horizontal="center" vertical="center" wrapText="true"/>
    </xf>
    <xf numFmtId="0" fontId="152" fillId="3" borderId="52" xfId="45498" applyFont="true" applyBorder="true" applyAlignment="true">
      <alignment horizontal="center" vertical="center" wrapText="true"/>
    </xf>
    <xf numFmtId="0" fontId="152" fillId="3" borderId="53" xfId="45499" applyFont="true" applyBorder="true" applyAlignment="true">
      <alignment horizontal="center" vertical="center" wrapText="true"/>
    </xf>
    <xf numFmtId="0" fontId="152" fillId="3" borderId="53" xfId="45500" applyFont="true" applyBorder="true" applyAlignment="true">
      <alignment horizontal="center" vertical="center" wrapText="true"/>
    </xf>
    <xf numFmtId="0" fontId="152" fillId="3" borderId="52" xfId="45528" applyFont="true" applyBorder="true" applyAlignment="true">
      <alignment horizontal="center" vertical="center" wrapText="true"/>
    </xf>
    <xf numFmtId="0" fontId="152" fillId="3" borderId="53" xfId="45529" applyFont="true" applyBorder="true" applyAlignment="true">
      <alignment horizontal="center" vertical="center" wrapText="true"/>
    </xf>
    <xf numFmtId="0" fontId="152" fillId="3" borderId="53" xfId="45530" applyFont="true" applyBorder="true" applyAlignment="true">
      <alignment horizontal="center" vertical="center" wrapText="true"/>
    </xf>
    <xf numFmtId="0" fontId="152" fillId="3" borderId="52" xfId="45549" applyFont="true" applyBorder="true" applyAlignment="true">
      <alignment horizontal="center" vertical="center" wrapText="true"/>
    </xf>
    <xf numFmtId="0" fontId="152" fillId="3" borderId="53" xfId="45550" applyFont="true" applyBorder="true" applyAlignment="true">
      <alignment horizontal="center" vertical="center" wrapText="true"/>
    </xf>
    <xf numFmtId="0" fontId="152" fillId="3" borderId="53" xfId="45551" applyFont="true" applyBorder="true" applyAlignment="true">
      <alignment horizontal="center" vertical="center" wrapText="true"/>
    </xf>
    <xf numFmtId="0" fontId="152" fillId="3" borderId="52" xfId="45591" applyFont="true" applyBorder="true" applyAlignment="true">
      <alignment horizontal="center" vertical="center" wrapText="true"/>
    </xf>
    <xf numFmtId="0" fontId="152" fillId="3" borderId="53" xfId="45592" applyFont="true" applyBorder="true" applyAlignment="true">
      <alignment horizontal="center" vertical="center" wrapText="true"/>
    </xf>
    <xf numFmtId="0" fontId="152" fillId="3" borderId="53" xfId="45593" applyFont="true" applyBorder="true" applyAlignment="true">
      <alignment horizontal="center" vertical="center" wrapText="true"/>
    </xf>
    <xf numFmtId="0" fontId="152" fillId="35" borderId="102" xfId="45542" applyFont="true" applyFill="true" applyBorder="true" applyAlignment="true">
      <alignment horizontal="center" vertical="center" wrapText="true"/>
    </xf>
    <xf numFmtId="0" fontId="152" fillId="35" borderId="138" xfId="45543" applyFont="true" applyFill="true" applyBorder="true" applyAlignment="true">
      <alignment horizontal="center" vertical="center" wrapText="true"/>
    </xf>
    <xf numFmtId="0" fontId="152" fillId="35" borderId="102" xfId="45548" applyFont="true" applyFill="true" applyBorder="true" applyAlignment="true">
      <alignment horizontal="center" vertical="center" wrapText="true"/>
    </xf>
    <xf numFmtId="0" fontId="152" fillId="35" borderId="138" xfId="45549" applyFont="true" applyFill="true" applyBorder="true" applyAlignment="true">
      <alignment horizontal="center" vertical="center" wrapText="true"/>
    </xf>
    <xf numFmtId="0" fontId="152" fillId="35" borderId="102" xfId="45584" applyFont="true" applyFill="true" applyBorder="true" applyAlignment="true">
      <alignment horizontal="center" vertical="center" wrapText="true"/>
    </xf>
    <xf numFmtId="0" fontId="152" fillId="35" borderId="138" xfId="45585" applyFont="true" applyFill="true" applyBorder="true" applyAlignment="true">
      <alignment horizontal="center" vertical="center" wrapText="true"/>
    </xf>
    <xf numFmtId="0" fontId="152" fillId="35" borderId="102" xfId="45590" applyFont="true" applyFill="true" applyBorder="true" applyAlignment="true">
      <alignment horizontal="center" vertical="center" wrapText="true"/>
    </xf>
    <xf numFmtId="0" fontId="152" fillId="35" borderId="138" xfId="45591" applyFont="true" applyFill="true" applyBorder="true" applyAlignment="true">
      <alignment horizontal="center" vertical="center" wrapText="true"/>
    </xf>
    <xf numFmtId="0" fontId="152" fillId="35" borderId="109" xfId="45544" applyFont="true" applyFill="true" applyBorder="true" applyAlignment="true">
      <alignment horizontal="center" vertical="center" wrapText="true"/>
    </xf>
    <xf numFmtId="0" fontId="152" fillId="35" borderId="109" xfId="45550" applyFont="true" applyFill="true" applyBorder="true" applyAlignment="true">
      <alignment horizontal="center" vertical="center" wrapText="true"/>
    </xf>
    <xf numFmtId="0" fontId="152" fillId="35" borderId="109" xfId="45586" applyFont="true" applyFill="true" applyBorder="true" applyAlignment="true">
      <alignment horizontal="center" vertical="center" wrapText="true"/>
    </xf>
    <xf numFmtId="0" fontId="152" fillId="35" borderId="109" xfId="45592" applyFont="true" applyFill="true" applyBorder="true" applyAlignment="true">
      <alignment horizontal="center" vertical="center" wrapText="true"/>
    </xf>
    <xf numFmtId="0" fontId="152" fillId="3" borderId="111" xfId="45441" applyFont="true" applyBorder="true" applyAlignment="true">
      <alignment horizontal="center" vertical="center" wrapText="true"/>
    </xf>
    <xf numFmtId="0" fontId="152" fillId="3" borderId="111" xfId="45471" applyFont="true" applyBorder="true" applyAlignment="true">
      <alignment horizontal="center" vertical="center" wrapText="true"/>
    </xf>
    <xf numFmtId="0" fontId="152" fillId="3" borderId="111" xfId="45498" applyFont="true" applyBorder="true" applyAlignment="true">
      <alignment horizontal="center" vertical="center" wrapText="true"/>
    </xf>
    <xf numFmtId="0" fontId="152" fillId="3" borderId="111" xfId="45528" applyFont="true" applyBorder="true" applyAlignment="true">
      <alignment horizontal="center" vertical="center" wrapText="true"/>
    </xf>
    <xf numFmtId="0" fontId="152" fillId="3" borderId="111" xfId="45549" applyFont="true" applyBorder="true" applyAlignment="true">
      <alignment horizontal="center" vertical="center" wrapText="true"/>
    </xf>
    <xf numFmtId="0" fontId="152" fillId="35" borderId="102" xfId="45544" applyFont="true" applyFill="true" applyBorder="true" applyAlignment="true">
      <alignment horizontal="center" vertical="center" wrapText="true"/>
    </xf>
    <xf numFmtId="0" fontId="152" fillId="35" borderId="102" xfId="45549" applyFont="true" applyFill="true" applyBorder="true" applyAlignment="true">
      <alignment horizontal="center" vertical="center" wrapText="true"/>
    </xf>
    <xf numFmtId="0" fontId="152" fillId="3" borderId="111" xfId="45591" applyFont="true" applyBorder="true" applyAlignment="true">
      <alignment horizontal="center" vertical="center" wrapText="true"/>
    </xf>
    <xf numFmtId="0" fontId="152" fillId="35" borderId="102" xfId="45586" applyFont="true" applyFill="true" applyBorder="true" applyAlignment="true">
      <alignment horizontal="center" vertical="center" wrapText="true"/>
    </xf>
    <xf numFmtId="0" fontId="152" fillId="35" borderId="102" xfId="45591" applyFont="true" applyFill="true" applyBorder="true" applyAlignment="true">
      <alignment horizontal="center" vertical="center" wrapText="true"/>
    </xf>
    <xf numFmtId="0" fontId="152" fillId="3" borderId="112" xfId="45441" applyFont="true" applyBorder="true" applyAlignment="true">
      <alignment horizontal="center" vertical="center" wrapText="true"/>
    </xf>
    <xf numFmtId="0" fontId="152" fillId="3" borderId="112" xfId="45471" applyFont="true" applyBorder="true" applyAlignment="true">
      <alignment horizontal="center" vertical="center" wrapText="true"/>
    </xf>
    <xf numFmtId="0" fontId="152" fillId="3" borderId="112" xfId="45498" applyFont="true" applyBorder="true" applyAlignment="true">
      <alignment horizontal="center" vertical="center" wrapText="true"/>
    </xf>
    <xf numFmtId="0" fontId="152" fillId="3" borderId="112" xfId="45528" applyFont="true" applyBorder="true" applyAlignment="true">
      <alignment horizontal="center" vertical="center" wrapText="true"/>
    </xf>
    <xf numFmtId="0" fontId="152" fillId="3" borderId="112" xfId="45549" applyFont="true" applyBorder="true" applyAlignment="true">
      <alignment horizontal="center" vertical="center" wrapText="true"/>
    </xf>
    <xf numFmtId="0" fontId="152" fillId="35" borderId="143" xfId="45544" applyFont="true" applyFill="true" applyBorder="true" applyAlignment="true">
      <alignment horizontal="center" vertical="center" wrapText="true"/>
    </xf>
    <xf numFmtId="0" fontId="152" fillId="35" borderId="143" xfId="45549" applyFont="true" applyFill="true" applyBorder="true" applyAlignment="true">
      <alignment horizontal="center" vertical="center" wrapText="true"/>
    </xf>
    <xf numFmtId="0" fontId="152" fillId="3" borderId="112" xfId="45591" applyFont="true" applyBorder="true" applyAlignment="true">
      <alignment horizontal="center" vertical="center" wrapText="true"/>
    </xf>
    <xf numFmtId="0" fontId="152" fillId="35" borderId="143" xfId="45586" applyFont="true" applyFill="true" applyBorder="true" applyAlignment="true">
      <alignment horizontal="center" vertical="center" wrapText="true"/>
    </xf>
    <xf numFmtId="0" fontId="152" fillId="35" borderId="143" xfId="45591" applyFont="true" applyFill="true" applyBorder="true" applyAlignment="true">
      <alignment horizontal="center" vertical="center" wrapText="true"/>
    </xf>
    <xf numFmtId="0" fontId="152" fillId="3" borderId="97" xfId="45442" applyFont="true" applyBorder="true" applyAlignment="true">
      <alignment horizontal="center" vertical="center" wrapText="true"/>
    </xf>
    <xf numFmtId="0" fontId="152" fillId="3" borderId="97" xfId="45472" applyFont="true" applyBorder="true" applyAlignment="true">
      <alignment horizontal="center" vertical="center" wrapText="true"/>
    </xf>
    <xf numFmtId="0" fontId="152" fillId="3" borderId="97" xfId="45499" applyFont="true" applyBorder="true" applyAlignment="true">
      <alignment horizontal="center" vertical="center" wrapText="true"/>
    </xf>
    <xf numFmtId="0" fontId="152" fillId="35" borderId="139" xfId="45544" applyFont="true" applyFill="true" applyBorder="true" applyAlignment="true">
      <alignment horizontal="center" vertical="center" wrapText="true"/>
    </xf>
    <xf numFmtId="0" fontId="152" fillId="35" borderId="139" xfId="45550" applyFont="true" applyFill="true" applyBorder="true" applyAlignment="true">
      <alignment horizontal="center" vertical="center" wrapText="true"/>
    </xf>
    <xf numFmtId="0" fontId="152" fillId="3" borderId="97" xfId="45529" applyFont="true" applyBorder="true" applyAlignment="true">
      <alignment horizontal="center" vertical="center" wrapText="true"/>
    </xf>
    <xf numFmtId="0" fontId="152" fillId="3" borderId="97" xfId="45550" applyFont="true" applyBorder="true" applyAlignment="true">
      <alignment horizontal="center" vertical="center" wrapText="true"/>
    </xf>
    <xf numFmtId="0" fontId="152" fillId="35" borderId="139" xfId="45586" applyFont="true" applyFill="true" applyBorder="true" applyAlignment="true">
      <alignment horizontal="center" vertical="center" wrapText="true"/>
    </xf>
    <xf numFmtId="0" fontId="152" fillId="35" borderId="139" xfId="45592" applyFont="true" applyFill="true" applyBorder="true" applyAlignment="true">
      <alignment horizontal="center" vertical="center" wrapText="true"/>
    </xf>
    <xf numFmtId="0" fontId="152" fillId="3" borderId="97" xfId="45592" applyFont="true" applyBorder="true" applyAlignment="true">
      <alignment horizontal="center" vertical="center" wrapText="true"/>
    </xf>
    <xf numFmtId="0" fontId="152" fillId="0" borderId="102" xfId="45507" applyFont="true" applyFill="true" applyBorder="true" applyAlignment="true">
      <alignment horizontal="left" vertical="center" wrapText="true"/>
    </xf>
    <xf numFmtId="0" fontId="152" fillId="0" borderId="102" xfId="45513" applyFont="true" applyFill="true" applyBorder="true" applyAlignment="true">
      <alignment horizontal="left" vertical="center" wrapText="true"/>
    </xf>
    <xf numFmtId="0" fontId="152" fillId="0" borderId="102" xfId="45564" applyFont="true" applyFill="true" applyBorder="true" applyAlignment="true">
      <alignment horizontal="left" vertical="center" wrapText="true"/>
    </xf>
    <xf numFmtId="0" fontId="152" fillId="0" borderId="102" xfId="45540" applyFont="true" applyFill="true" applyBorder="true" applyAlignment="true">
      <alignment horizontal="left" vertical="center" wrapText="true"/>
    </xf>
    <xf numFmtId="0" fontId="152" fillId="0" borderId="102" xfId="45546" applyFont="true" applyFill="true" applyBorder="true" applyAlignment="true">
      <alignment horizontal="left" vertical="center" wrapText="true"/>
    </xf>
    <xf numFmtId="0" fontId="152" fillId="0" borderId="102" xfId="45552" applyFont="true" applyFill="true" applyBorder="true" applyAlignment="true">
      <alignment horizontal="left" vertical="center" wrapText="true"/>
    </xf>
    <xf numFmtId="0" fontId="152" fillId="0" borderId="102" xfId="45558" applyFont="true" applyFill="true" applyBorder="true" applyAlignment="true">
      <alignment horizontal="left" vertical="center" wrapText="true"/>
    </xf>
    <xf numFmtId="0" fontId="25" fillId="15" borderId="102" xfId="19344" applyFill="true" applyBorder="true" applyAlignment="true">
      <alignment horizontal="center" vertical="center" wrapText="true"/>
    </xf>
    <xf numFmtId="0" fontId="152" fillId="0" borderId="102" xfId="45582" applyFont="true" applyFill="true" applyBorder="true" applyAlignment="true">
      <alignment horizontal="left" vertical="center" wrapText="true"/>
    </xf>
    <xf numFmtId="0" fontId="152" fillId="0" borderId="102" xfId="45588" applyFont="true" applyFill="true" applyBorder="true" applyAlignment="true">
      <alignment horizontal="left" vertical="center" wrapText="true"/>
    </xf>
    <xf numFmtId="0" fontId="152" fillId="0" borderId="102" xfId="45594" applyFont="true" applyFill="true" applyBorder="true" applyAlignment="true">
      <alignment horizontal="left" vertical="center" wrapText="true"/>
    </xf>
    <xf numFmtId="0" fontId="152" fillId="0" borderId="102" xfId="45597" applyFont="true" applyFill="true" applyBorder="true" applyAlignment="true">
      <alignment horizontal="left" vertical="center" wrapText="true"/>
    </xf>
    <xf numFmtId="0" fontId="152" fillId="0" borderId="102" xfId="45600" applyFont="true" applyFill="true" applyBorder="true" applyAlignment="true">
      <alignment horizontal="left" vertical="center" wrapText="true"/>
    </xf>
    <xf numFmtId="0" fontId="152" fillId="0" borderId="104" xfId="45558" applyFont="true" applyFill="true" applyBorder="true" applyAlignment="true">
      <alignment horizontal="left" vertical="center" wrapText="true"/>
    </xf>
    <xf numFmtId="0" fontId="156" fillId="15" borderId="109" xfId="19344" applyFont="true" applyFill="true" applyBorder="true" applyAlignment="true">
      <alignment horizontal="left" vertical="center"/>
    </xf>
    <xf numFmtId="169" fontId="151" fillId="35" borderId="104" xfId="45446" applyNumberFormat="true" applyFont="true" applyFill="true" applyBorder="true" applyAlignment="true">
      <alignment horizontal="center" vertical="center"/>
    </xf>
    <xf numFmtId="169" fontId="151" fillId="35" borderId="136" xfId="45447" applyNumberFormat="true" applyFont="true" applyFill="true" applyBorder="true" applyAlignment="true">
      <alignment horizontal="center" vertical="center"/>
    </xf>
    <xf numFmtId="169" fontId="151" fillId="35" borderId="137" xfId="45448" applyNumberFormat="true" applyFont="true" applyFill="true" applyBorder="true" applyAlignment="true">
      <alignment horizontal="center" vertical="center"/>
    </xf>
    <xf numFmtId="169" fontId="151" fillId="35" borderId="142" xfId="45447" applyNumberFormat="true" applyFont="true" applyFill="true" applyBorder="true" applyAlignment="true">
      <alignment horizontal="center" vertical="center"/>
    </xf>
    <xf numFmtId="169" fontId="151" fillId="35" borderId="108" xfId="45448" applyNumberFormat="true" applyFont="true" applyFill="true" applyBorder="true" applyAlignment="true">
      <alignment horizontal="center" vertical="center"/>
    </xf>
    <xf numFmtId="169" fontId="151" fillId="35" borderId="104" xfId="45447" applyNumberFormat="true" applyFont="true" applyFill="true" applyBorder="true" applyAlignment="true">
      <alignment horizontal="center" vertical="center"/>
    </xf>
    <xf numFmtId="169" fontId="151" fillId="35" borderId="102" xfId="45452" applyNumberFormat="true" applyFont="true" applyFill="true" applyBorder="true" applyAlignment="true">
      <alignment horizontal="center" vertical="center"/>
    </xf>
    <xf numFmtId="169" fontId="151" fillId="35" borderId="138" xfId="45453" applyNumberFormat="true" applyFont="true" applyFill="true" applyBorder="true" applyAlignment="true">
      <alignment horizontal="center" vertical="center"/>
    </xf>
    <xf numFmtId="169" fontId="151" fillId="35" borderId="139" xfId="45454" applyNumberFormat="true" applyFont="true" applyFill="true" applyBorder="true" applyAlignment="true">
      <alignment horizontal="center" vertical="center"/>
    </xf>
    <xf numFmtId="169" fontId="151" fillId="35" borderId="143" xfId="45453" applyNumberFormat="true" applyFont="true" applyFill="true" applyBorder="true" applyAlignment="true">
      <alignment horizontal="center" vertical="center"/>
    </xf>
    <xf numFmtId="169" fontId="151" fillId="35" borderId="109" xfId="45454" applyNumberFormat="true" applyFont="true" applyFill="true" applyBorder="true" applyAlignment="true">
      <alignment horizontal="center" vertical="center"/>
    </xf>
    <xf numFmtId="169" fontId="151" fillId="35" borderId="102" xfId="45453" applyNumberFormat="true" applyFont="true" applyFill="true" applyBorder="true" applyAlignment="true">
      <alignment horizontal="center" vertical="center"/>
    </xf>
    <xf numFmtId="169" fontId="151" fillId="35" borderId="107" xfId="45458" applyNumberFormat="true" applyFont="true" applyFill="true" applyBorder="true" applyAlignment="true">
      <alignment horizontal="center" vertical="center"/>
    </xf>
    <xf numFmtId="169" fontId="151" fillId="35" borderId="140" xfId="45459" applyNumberFormat="true" applyFont="true" applyFill="true" applyBorder="true" applyAlignment="true">
      <alignment horizontal="center" vertical="center"/>
    </xf>
    <xf numFmtId="169" fontId="151" fillId="35" borderId="141" xfId="45460" applyNumberFormat="true" applyFont="true" applyFill="true" applyBorder="true" applyAlignment="true">
      <alignment horizontal="center" vertical="center"/>
    </xf>
    <xf numFmtId="169" fontId="151" fillId="35" borderId="144" xfId="45459" applyNumberFormat="true" applyFont="true" applyFill="true" applyBorder="true" applyAlignment="true">
      <alignment horizontal="center" vertical="center"/>
    </xf>
    <xf numFmtId="169" fontId="151" fillId="35" borderId="110" xfId="45460" applyNumberFormat="true" applyFont="true" applyFill="true" applyBorder="true" applyAlignment="true">
      <alignment horizontal="center" vertical="center"/>
    </xf>
    <xf numFmtId="169" fontId="151" fillId="35" borderId="107" xfId="45459" applyNumberFormat="true" applyFont="true" applyFill="true" applyBorder="true" applyAlignment="true">
      <alignment horizontal="center" vertical="center"/>
    </xf>
    <xf numFmtId="169" fontId="151" fillId="35" borderId="104" xfId="45482" applyNumberFormat="true" applyFont="true" applyFill="true" applyBorder="true" applyAlignment="true">
      <alignment horizontal="center" vertical="center"/>
    </xf>
    <xf numFmtId="169" fontId="151" fillId="35" borderId="136" xfId="45483" applyNumberFormat="true" applyFont="true" applyFill="true" applyBorder="true" applyAlignment="true">
      <alignment horizontal="center" vertical="center"/>
    </xf>
    <xf numFmtId="169" fontId="151" fillId="35" borderId="137" xfId="45484" applyNumberFormat="true" applyFont="true" applyFill="true" applyBorder="true" applyAlignment="true">
      <alignment horizontal="center" vertical="center"/>
    </xf>
    <xf numFmtId="169" fontId="151" fillId="35" borderId="142" xfId="45483" applyNumberFormat="true" applyFont="true" applyFill="true" applyBorder="true" applyAlignment="true">
      <alignment horizontal="center" vertical="center"/>
    </xf>
    <xf numFmtId="169" fontId="151" fillId="35" borderId="108" xfId="45484" applyNumberFormat="true" applyFont="true" applyFill="true" applyBorder="true" applyAlignment="true">
      <alignment horizontal="center" vertical="center"/>
    </xf>
    <xf numFmtId="169" fontId="151" fillId="35" borderId="104" xfId="45483" applyNumberFormat="true" applyFont="true" applyFill="true" applyBorder="true" applyAlignment="true">
      <alignment horizontal="center" vertical="center"/>
    </xf>
    <xf numFmtId="169" fontId="151" fillId="35" borderId="102" xfId="45482" applyNumberFormat="true" applyFont="true" applyFill="true" applyBorder="true" applyAlignment="true">
      <alignment horizontal="center" vertical="center"/>
    </xf>
    <xf numFmtId="169" fontId="151" fillId="35" borderId="138" xfId="45483" applyNumberFormat="true" applyFont="true" applyFill="true" applyBorder="true" applyAlignment="true">
      <alignment horizontal="center" vertical="center"/>
    </xf>
    <xf numFmtId="169" fontId="151" fillId="35" borderId="139" xfId="45484" applyNumberFormat="true" applyFont="true" applyFill="true" applyBorder="true" applyAlignment="true">
      <alignment horizontal="center" vertical="center"/>
    </xf>
    <xf numFmtId="169" fontId="151" fillId="35" borderId="143" xfId="45483" applyNumberFormat="true" applyFont="true" applyFill="true" applyBorder="true" applyAlignment="true">
      <alignment horizontal="center" vertical="center"/>
    </xf>
    <xf numFmtId="169" fontId="151" fillId="35" borderId="109" xfId="45484" applyNumberFormat="true" applyFont="true" applyFill="true" applyBorder="true" applyAlignment="true">
      <alignment horizontal="center" vertical="center"/>
    </xf>
    <xf numFmtId="169" fontId="151" fillId="35" borderId="102" xfId="45483" applyNumberFormat="true" applyFont="true" applyFill="true" applyBorder="true" applyAlignment="true">
      <alignment horizontal="center" vertical="center"/>
    </xf>
    <xf numFmtId="169" fontId="151" fillId="35" borderId="102" xfId="45476" applyNumberFormat="true" applyFont="true" applyFill="true" applyBorder="true" applyAlignment="true">
      <alignment horizontal="center" vertical="center"/>
    </xf>
    <xf numFmtId="169" fontId="151" fillId="35" borderId="138" xfId="45477" applyNumberFormat="true" applyFont="true" applyFill="true" applyBorder="true" applyAlignment="true">
      <alignment horizontal="center" vertical="center"/>
    </xf>
    <xf numFmtId="169" fontId="151" fillId="35" borderId="139" xfId="45478" applyNumberFormat="true" applyFont="true" applyFill="true" applyBorder="true" applyAlignment="true">
      <alignment horizontal="center" vertical="center"/>
    </xf>
    <xf numFmtId="169" fontId="151" fillId="35" borderId="143" xfId="45477" applyNumberFormat="true" applyFont="true" applyFill="true" applyBorder="true" applyAlignment="true">
      <alignment horizontal="center" vertical="center"/>
    </xf>
    <xf numFmtId="169" fontId="151" fillId="35" borderId="109" xfId="45478" applyNumberFormat="true" applyFont="true" applyFill="true" applyBorder="true" applyAlignment="true">
      <alignment horizontal="center" vertical="center"/>
    </xf>
    <xf numFmtId="169" fontId="151" fillId="35" borderId="102" xfId="45477" applyNumberFormat="true" applyFont="true" applyFill="true" applyBorder="true" applyAlignment="true">
      <alignment horizontal="center" vertical="center"/>
    </xf>
    <xf numFmtId="169" fontId="151" fillId="35" borderId="104" xfId="45503" applyNumberFormat="true" applyFont="true" applyFill="true" applyBorder="true" applyAlignment="true">
      <alignment horizontal="center" vertical="center"/>
    </xf>
    <xf numFmtId="169" fontId="151" fillId="35" borderId="136" xfId="45504" applyNumberFormat="true" applyFont="true" applyFill="true" applyBorder="true" applyAlignment="true">
      <alignment horizontal="center" vertical="center"/>
    </xf>
    <xf numFmtId="169" fontId="151" fillId="35" borderId="137" xfId="45505" applyNumberFormat="true" applyFont="true" applyFill="true" applyBorder="true" applyAlignment="true">
      <alignment horizontal="center" vertical="center"/>
    </xf>
    <xf numFmtId="169" fontId="151" fillId="35" borderId="142" xfId="45504" applyNumberFormat="true" applyFont="true" applyFill="true" applyBorder="true" applyAlignment="true">
      <alignment horizontal="center" vertical="center"/>
    </xf>
    <xf numFmtId="169" fontId="151" fillId="35" borderId="108" xfId="45505" applyNumberFormat="true" applyFont="true" applyFill="true" applyBorder="true" applyAlignment="true">
      <alignment horizontal="center" vertical="center"/>
    </xf>
    <xf numFmtId="169" fontId="151" fillId="35" borderId="104" xfId="45504" applyNumberFormat="true" applyFont="true" applyFill="true" applyBorder="true" applyAlignment="true">
      <alignment horizontal="center" vertical="center"/>
    </xf>
    <xf numFmtId="169" fontId="151" fillId="35" borderId="102" xfId="45509" applyNumberFormat="true" applyFont="true" applyFill="true" applyBorder="true" applyAlignment="true">
      <alignment horizontal="center" vertical="center"/>
    </xf>
    <xf numFmtId="169" fontId="151" fillId="35" borderId="138" xfId="45510" applyNumberFormat="true" applyFont="true" applyFill="true" applyBorder="true" applyAlignment="true">
      <alignment horizontal="center" vertical="center"/>
    </xf>
    <xf numFmtId="169" fontId="151" fillId="35" borderId="139" xfId="45511" applyNumberFormat="true" applyFont="true" applyFill="true" applyBorder="true" applyAlignment="true">
      <alignment horizontal="center" vertical="center"/>
    </xf>
    <xf numFmtId="169" fontId="151" fillId="35" borderId="143" xfId="45510" applyNumberFormat="true" applyFont="true" applyFill="true" applyBorder="true" applyAlignment="true">
      <alignment horizontal="center" vertical="center"/>
    </xf>
    <xf numFmtId="169" fontId="151" fillId="35" borderId="109" xfId="45511" applyNumberFormat="true" applyFont="true" applyFill="true" applyBorder="true" applyAlignment="true">
      <alignment horizontal="center" vertical="center"/>
    </xf>
    <xf numFmtId="169" fontId="151" fillId="35" borderId="102" xfId="45510" applyNumberFormat="true" applyFont="true" applyFill="true" applyBorder="true" applyAlignment="true">
      <alignment horizontal="center" vertical="center"/>
    </xf>
    <xf numFmtId="169" fontId="151" fillId="35" borderId="102" xfId="45515" applyNumberFormat="true" applyFont="true" applyFill="true" applyBorder="true" applyAlignment="true">
      <alignment horizontal="center" vertical="center"/>
    </xf>
    <xf numFmtId="169" fontId="151" fillId="35" borderId="138" xfId="45516" applyNumberFormat="true" applyFont="true" applyFill="true" applyBorder="true" applyAlignment="true">
      <alignment horizontal="center" vertical="center"/>
    </xf>
    <xf numFmtId="169" fontId="151" fillId="35" borderId="139" xfId="45517" applyNumberFormat="true" applyFont="true" applyFill="true" applyBorder="true" applyAlignment="true">
      <alignment horizontal="center" vertical="center"/>
    </xf>
    <xf numFmtId="169" fontId="151" fillId="35" borderId="143" xfId="45516" applyNumberFormat="true" applyFont="true" applyFill="true" applyBorder="true" applyAlignment="true">
      <alignment horizontal="center" vertical="center"/>
    </xf>
    <xf numFmtId="169" fontId="151" fillId="35" borderId="109" xfId="45517" applyNumberFormat="true" applyFont="true" applyFill="true" applyBorder="true" applyAlignment="true">
      <alignment horizontal="center" vertical="center"/>
    </xf>
    <xf numFmtId="169" fontId="151" fillId="35" borderId="102" xfId="45516" applyNumberFormat="true" applyFont="true" applyFill="true" applyBorder="true" applyAlignment="true">
      <alignment horizontal="center" vertical="center"/>
    </xf>
    <xf numFmtId="169" fontId="151" fillId="35" borderId="104" xfId="45533" applyNumberFormat="true" applyFont="true" applyFill="true" applyBorder="true" applyAlignment="true">
      <alignment horizontal="center" vertical="center"/>
    </xf>
    <xf numFmtId="169" fontId="151" fillId="35" borderId="136" xfId="45533" applyNumberFormat="true" applyFont="true" applyFill="true" applyBorder="true" applyAlignment="true">
      <alignment horizontal="center" vertical="center"/>
    </xf>
    <xf numFmtId="169" fontId="151" fillId="35" borderId="137" xfId="45533" applyNumberFormat="true" applyFont="true" applyFill="true" applyBorder="true" applyAlignment="true">
      <alignment horizontal="center" vertical="center"/>
    </xf>
    <xf numFmtId="169" fontId="151" fillId="35" borderId="142" xfId="45533" applyNumberFormat="true" applyFont="true" applyFill="true" applyBorder="true" applyAlignment="true">
      <alignment horizontal="center" vertical="center"/>
    </xf>
    <xf numFmtId="169" fontId="151" fillId="35" borderId="108" xfId="45533" applyNumberFormat="true" applyFont="true" applyFill="true" applyBorder="true" applyAlignment="true">
      <alignment horizontal="center" vertical="center"/>
    </xf>
    <xf numFmtId="169" fontId="151" fillId="35" borderId="102" xfId="45536" applyNumberFormat="true" applyFont="true" applyFill="true" applyBorder="true" applyAlignment="true">
      <alignment horizontal="center" vertical="center"/>
    </xf>
    <xf numFmtId="169" fontId="151" fillId="35" borderId="138" xfId="45536" applyNumberFormat="true" applyFont="true" applyFill="true" applyBorder="true" applyAlignment="true">
      <alignment horizontal="center" vertical="center"/>
    </xf>
    <xf numFmtId="169" fontId="151" fillId="35" borderId="139" xfId="45536" applyNumberFormat="true" applyFont="true" applyFill="true" applyBorder="true" applyAlignment="true">
      <alignment horizontal="center" vertical="center"/>
    </xf>
    <xf numFmtId="169" fontId="151" fillId="35" borderId="143" xfId="45536" applyNumberFormat="true" applyFont="true" applyFill="true" applyBorder="true" applyAlignment="true">
      <alignment horizontal="center" vertical="center"/>
    </xf>
    <xf numFmtId="169" fontId="151" fillId="35" borderId="109" xfId="45536" applyNumberFormat="true" applyFont="true" applyFill="true" applyBorder="true" applyAlignment="true">
      <alignment horizontal="center" vertical="center"/>
    </xf>
    <xf numFmtId="169" fontId="184" fillId="35" borderId="102" xfId="45536" applyNumberFormat="true" applyFont="true" applyFill="true" applyBorder="true" applyAlignment="true">
      <alignment horizontal="center" vertical="center"/>
    </xf>
    <xf numFmtId="169" fontId="184" fillId="35" borderId="138" xfId="45536" applyNumberFormat="true" applyFont="true" applyFill="true" applyBorder="true" applyAlignment="true">
      <alignment horizontal="center" vertical="center"/>
    </xf>
    <xf numFmtId="169" fontId="184" fillId="35" borderId="139" xfId="45536" applyNumberFormat="true" applyFont="true" applyFill="true" applyBorder="true" applyAlignment="true">
      <alignment horizontal="center" vertical="center"/>
    </xf>
    <xf numFmtId="169" fontId="184" fillId="35" borderId="143" xfId="45536" applyNumberFormat="true" applyFont="true" applyFill="true" applyBorder="true" applyAlignment="true">
      <alignment horizontal="center" vertical="center"/>
    </xf>
    <xf numFmtId="169" fontId="184" fillId="35" borderId="109" xfId="45536" applyNumberFormat="true" applyFont="true" applyFill="true" applyBorder="true" applyAlignment="true">
      <alignment horizontal="center" vertical="center"/>
    </xf>
    <xf numFmtId="169" fontId="184" fillId="35" borderId="107" xfId="45539" applyNumberFormat="true" applyFont="true" applyFill="true" applyBorder="true" applyAlignment="true">
      <alignment horizontal="center" vertical="center"/>
    </xf>
    <xf numFmtId="169" fontId="184" fillId="35" borderId="140" xfId="45539" applyNumberFormat="true" applyFont="true" applyFill="true" applyBorder="true" applyAlignment="true">
      <alignment horizontal="center" vertical="center"/>
    </xf>
    <xf numFmtId="169" fontId="184" fillId="35" borderId="141" xfId="45539" applyNumberFormat="true" applyFont="true" applyFill="true" applyBorder="true" applyAlignment="true">
      <alignment horizontal="center" vertical="center"/>
    </xf>
    <xf numFmtId="169" fontId="184" fillId="35" borderId="144" xfId="45539" applyNumberFormat="true" applyFont="true" applyFill="true" applyBorder="true" applyAlignment="true">
      <alignment horizontal="center" vertical="center"/>
    </xf>
    <xf numFmtId="169" fontId="184" fillId="35" borderId="110" xfId="45539" applyNumberFormat="true" applyFont="true" applyFill="true" applyBorder="true" applyAlignment="true">
      <alignment horizontal="center" vertical="center"/>
    </xf>
    <xf numFmtId="169" fontId="151" fillId="35" borderId="102" xfId="45560" applyNumberFormat="true" applyFont="true" applyFill="true" applyBorder="true" applyAlignment="true">
      <alignment horizontal="center" vertical="center"/>
    </xf>
    <xf numFmtId="169" fontId="151" fillId="35" borderId="138" xfId="45561" applyNumberFormat="true" applyFont="true" applyFill="true" applyBorder="true" applyAlignment="true">
      <alignment horizontal="center" vertical="center"/>
    </xf>
    <xf numFmtId="169" fontId="151" fillId="35" borderId="139" xfId="45562" applyNumberFormat="true" applyFont="true" applyFill="true" applyBorder="true" applyAlignment="true">
      <alignment horizontal="center" vertical="center"/>
    </xf>
    <xf numFmtId="169" fontId="151" fillId="35" borderId="143" xfId="45561" applyNumberFormat="true" applyFont="true" applyFill="true" applyBorder="true" applyAlignment="true">
      <alignment horizontal="center" vertical="center"/>
    </xf>
    <xf numFmtId="169" fontId="151" fillId="35" borderId="109" xfId="45562" applyNumberFormat="true" applyFont="true" applyFill="true" applyBorder="true" applyAlignment="true">
      <alignment horizontal="center" vertical="center"/>
    </xf>
    <xf numFmtId="169" fontId="151" fillId="35" borderId="102" xfId="45561" applyNumberFormat="true" applyFont="true" applyFill="true" applyBorder="true" applyAlignment="true">
      <alignment horizontal="center" vertical="center"/>
    </xf>
    <xf numFmtId="169" fontId="151" fillId="35" borderId="102" xfId="45566" applyNumberFormat="true" applyFont="true" applyFill="true" applyBorder="true" applyAlignment="true">
      <alignment horizontal="center" vertical="center"/>
    </xf>
    <xf numFmtId="169" fontId="151" fillId="35" borderId="138" xfId="45567" applyNumberFormat="true" applyFont="true" applyFill="true" applyBorder="true" applyAlignment="true">
      <alignment horizontal="center" vertical="center"/>
    </xf>
    <xf numFmtId="169" fontId="151" fillId="35" borderId="139" xfId="45568" applyNumberFormat="true" applyFont="true" applyFill="true" applyBorder="true" applyAlignment="true">
      <alignment horizontal="center" vertical="center"/>
    </xf>
    <xf numFmtId="169" fontId="151" fillId="35" borderId="143" xfId="45567" applyNumberFormat="true" applyFont="true" applyFill="true" applyBorder="true" applyAlignment="true">
      <alignment horizontal="center" vertical="center"/>
    </xf>
    <xf numFmtId="169" fontId="151" fillId="35" borderId="109" xfId="45568" applyNumberFormat="true" applyFont="true" applyFill="true" applyBorder="true" applyAlignment="true">
      <alignment horizontal="center" vertical="center"/>
    </xf>
    <xf numFmtId="169" fontId="151" fillId="35" borderId="102" xfId="45567" applyNumberFormat="true" applyFont="true" applyFill="true" applyBorder="true" applyAlignment="true">
      <alignment horizontal="center" vertical="center"/>
    </xf>
    <xf numFmtId="168" fontId="151" fillId="35" borderId="102" xfId="45570" applyNumberFormat="true" applyFont="true" applyFill="true" applyBorder="true" applyAlignment="true">
      <alignment horizontal="center" vertical="center"/>
    </xf>
    <xf numFmtId="168" fontId="151" fillId="35" borderId="138" xfId="45571" applyNumberFormat="true" applyFont="true" applyFill="true" applyBorder="true" applyAlignment="true">
      <alignment horizontal="center" vertical="center"/>
    </xf>
    <xf numFmtId="168" fontId="151" fillId="35" borderId="139" xfId="45572" applyNumberFormat="true" applyFont="true" applyFill="true" applyBorder="true" applyAlignment="true">
      <alignment horizontal="center" vertical="center"/>
    </xf>
    <xf numFmtId="168" fontId="151" fillId="35" borderId="143" xfId="45571" applyNumberFormat="true" applyFont="true" applyFill="true" applyBorder="true" applyAlignment="true">
      <alignment horizontal="center" vertical="center"/>
    </xf>
    <xf numFmtId="168" fontId="151" fillId="35" borderId="109" xfId="45572" applyNumberFormat="true" applyFont="true" applyFill="true" applyBorder="true" applyAlignment="true">
      <alignment horizontal="center" vertical="center"/>
    </xf>
    <xf numFmtId="168" fontId="151" fillId="35" borderId="102" xfId="45571" applyNumberFormat="true" applyFont="true" applyFill="true" applyBorder="true" applyAlignment="true">
      <alignment horizontal="center" vertical="center"/>
    </xf>
    <xf numFmtId="168" fontId="151" fillId="35" borderId="102" xfId="45574" applyNumberFormat="true" applyFont="true" applyFill="true" applyBorder="true" applyAlignment="true">
      <alignment horizontal="center" vertical="center"/>
    </xf>
    <xf numFmtId="168" fontId="151" fillId="35" borderId="138" xfId="45575" applyNumberFormat="true" applyFont="true" applyFill="true" applyBorder="true" applyAlignment="true">
      <alignment horizontal="center" vertical="center"/>
    </xf>
    <xf numFmtId="168" fontId="151" fillId="35" borderId="139" xfId="45576" applyNumberFormat="true" applyFont="true" applyFill="true" applyBorder="true" applyAlignment="true">
      <alignment horizontal="center" vertical="center"/>
    </xf>
    <xf numFmtId="168" fontId="151" fillId="35" borderId="143" xfId="45575" applyNumberFormat="true" applyFont="true" applyFill="true" applyBorder="true" applyAlignment="true">
      <alignment horizontal="center" vertical="center"/>
    </xf>
    <xf numFmtId="168" fontId="151" fillId="35" borderId="109" xfId="45576" applyNumberFormat="true" applyFont="true" applyFill="true" applyBorder="true" applyAlignment="true">
      <alignment horizontal="center" vertical="center"/>
    </xf>
    <xf numFmtId="168" fontId="151" fillId="35" borderId="102" xfId="45575" applyNumberFormat="true" applyFont="true" applyFill="true" applyBorder="true" applyAlignment="true">
      <alignment horizontal="center" vertical="center"/>
    </xf>
    <xf numFmtId="168" fontId="151" fillId="35" borderId="102" xfId="45578" applyNumberFormat="true" applyFont="true" applyFill="true" applyBorder="true" applyAlignment="true">
      <alignment horizontal="center" vertical="center"/>
    </xf>
    <xf numFmtId="168" fontId="151" fillId="35" borderId="138" xfId="45579" applyNumberFormat="true" applyFont="true" applyFill="true" applyBorder="true" applyAlignment="true">
      <alignment horizontal="center" vertical="center"/>
    </xf>
    <xf numFmtId="168" fontId="151" fillId="35" borderId="139" xfId="45580" applyNumberFormat="true" applyFont="true" applyFill="true" applyBorder="true" applyAlignment="true">
      <alignment horizontal="center" vertical="center"/>
    </xf>
    <xf numFmtId="168" fontId="151" fillId="35" borderId="143" xfId="45579" applyNumberFormat="true" applyFont="true" applyFill="true" applyBorder="true" applyAlignment="true">
      <alignment horizontal="center" vertical="center"/>
    </xf>
    <xf numFmtId="168" fontId="151" fillId="35" borderId="109" xfId="45580" applyNumberFormat="true" applyFont="true" applyFill="true" applyBorder="true" applyAlignment="true">
      <alignment horizontal="center" vertical="center"/>
    </xf>
    <xf numFmtId="168" fontId="151" fillId="35" borderId="102" xfId="45579" applyNumberFormat="true" applyFont="true" applyFill="true" applyBorder="true" applyAlignment="true">
      <alignment horizontal="center" vertical="center"/>
    </xf>
    <xf numFmtId="169" fontId="184" fillId="35" borderId="102" xfId="45539" applyNumberFormat="true" applyFont="true" applyFill="true" applyBorder="true" applyAlignment="true">
      <alignment horizontal="center" vertical="center"/>
    </xf>
    <xf numFmtId="169" fontId="184" fillId="35" borderId="138" xfId="45539" applyNumberFormat="true" applyFont="true" applyFill="true" applyBorder="true" applyAlignment="true">
      <alignment horizontal="center" vertical="center"/>
    </xf>
    <xf numFmtId="169" fontId="184" fillId="35" borderId="139" xfId="45539" applyNumberFormat="true" applyFont="true" applyFill="true" applyBorder="true" applyAlignment="true">
      <alignment horizontal="center" vertical="center"/>
    </xf>
    <xf numFmtId="169" fontId="184" fillId="35" borderId="143" xfId="45539" applyNumberFormat="true" applyFont="true" applyFill="true" applyBorder="true" applyAlignment="true">
      <alignment horizontal="center" vertical="center"/>
    </xf>
    <xf numFmtId="169" fontId="184" fillId="35" borderId="109" xfId="45539" applyNumberFormat="true" applyFont="true" applyFill="true" applyBorder="true" applyAlignment="true">
      <alignment horizontal="center" vertical="center"/>
    </xf>
    <xf numFmtId="169" fontId="151" fillId="35" borderId="102" xfId="45599" applyNumberFormat="true" applyFont="true" applyFill="true" applyBorder="true" applyAlignment="true">
      <alignment horizontal="center" vertical="center"/>
    </xf>
    <xf numFmtId="169" fontId="151" fillId="35" borderId="138" xfId="45599" applyNumberFormat="true" applyFont="true" applyFill="true" applyBorder="true" applyAlignment="true">
      <alignment horizontal="center" vertical="center"/>
    </xf>
    <xf numFmtId="169" fontId="151" fillId="35" borderId="139" xfId="45599" applyNumberFormat="true" applyFont="true" applyFill="true" applyBorder="true" applyAlignment="true">
      <alignment horizontal="center" vertical="center"/>
    </xf>
    <xf numFmtId="169" fontId="151" fillId="35" borderId="143" xfId="45599" applyNumberFormat="true" applyFont="true" applyFill="true" applyBorder="true" applyAlignment="true">
      <alignment horizontal="center" vertical="center"/>
    </xf>
    <xf numFmtId="169" fontId="151" fillId="35" borderId="109" xfId="45599" applyNumberFormat="true" applyFont="true" applyFill="true" applyBorder="true" applyAlignment="true">
      <alignment horizontal="center" vertical="center"/>
    </xf>
    <xf numFmtId="169" fontId="151" fillId="35" borderId="102" xfId="45602" applyNumberFormat="true" applyFont="true" applyFill="true" applyBorder="true" applyAlignment="true">
      <alignment horizontal="center" vertical="center"/>
    </xf>
    <xf numFmtId="169" fontId="151" fillId="35" borderId="138" xfId="45602" applyNumberFormat="true" applyFont="true" applyFill="true" applyBorder="true" applyAlignment="true">
      <alignment horizontal="center" vertical="center"/>
    </xf>
    <xf numFmtId="169" fontId="151" fillId="35" borderId="139" xfId="45602" applyNumberFormat="true" applyFont="true" applyFill="true" applyBorder="true" applyAlignment="true">
      <alignment horizontal="center" vertical="center"/>
    </xf>
    <xf numFmtId="169" fontId="151" fillId="35" borderId="143" xfId="45602" applyNumberFormat="true" applyFont="true" applyFill="true" applyBorder="true" applyAlignment="true">
      <alignment horizontal="center" vertical="center"/>
    </xf>
    <xf numFmtId="169" fontId="151" fillId="35" borderId="109" xfId="45602" applyNumberFormat="true" applyFont="true" applyFill="true" applyBorder="true" applyAlignment="true">
      <alignment horizontal="center" vertical="center"/>
    </xf>
    <xf numFmtId="169" fontId="151" fillId="35" borderId="102" xfId="45596" applyNumberFormat="true" applyFont="true" applyFill="true" applyBorder="true" applyAlignment="true">
      <alignment horizontal="center" vertical="center"/>
    </xf>
    <xf numFmtId="169" fontId="151" fillId="35" borderId="138" xfId="45596" applyNumberFormat="true" applyFont="true" applyFill="true" applyBorder="true" applyAlignment="true">
      <alignment horizontal="center" vertical="center"/>
    </xf>
    <xf numFmtId="169" fontId="151" fillId="35" borderId="139" xfId="45596" applyNumberFormat="true" applyFont="true" applyFill="true" applyBorder="true" applyAlignment="true">
      <alignment horizontal="center" vertical="center"/>
    </xf>
    <xf numFmtId="169" fontId="151" fillId="35" borderId="143" xfId="45596" applyNumberFormat="true" applyFont="true" applyFill="true" applyBorder="true" applyAlignment="true">
      <alignment horizontal="center" vertical="center"/>
    </xf>
    <xf numFmtId="169" fontId="151" fillId="35" borderId="109" xfId="45596" applyNumberFormat="true" applyFont="true" applyFill="true" applyBorder="true" applyAlignment="true">
      <alignment horizontal="center" vertical="center"/>
    </xf>
    <xf numFmtId="0" fontId="152" fillId="26" borderId="108" xfId="45445" applyFont="true" applyFill="true" applyBorder="true" applyAlignment="true">
      <alignment horizontal="left" vertical="center"/>
    </xf>
    <xf numFmtId="0" fontId="152" fillId="26" borderId="109" xfId="45451" applyFont="true" applyFill="true" applyBorder="true" applyAlignment="true">
      <alignment horizontal="left" vertical="center"/>
    </xf>
    <xf numFmtId="0" fontId="152" fillId="26" borderId="110" xfId="45457" applyFont="true" applyFill="true" applyBorder="true" applyAlignment="true">
      <alignment horizontal="left" vertical="center"/>
    </xf>
    <xf numFmtId="0" fontId="152" fillId="26" borderId="108" xfId="45481" applyFont="true" applyFill="true" applyBorder="true" applyAlignment="true">
      <alignment horizontal="left" vertical="center"/>
    </xf>
    <xf numFmtId="0" fontId="152" fillId="26" borderId="109" xfId="45481" applyFont="true" applyFill="true" applyBorder="true" applyAlignment="true">
      <alignment horizontal="left" vertical="center"/>
    </xf>
    <xf numFmtId="0" fontId="152" fillId="26" borderId="108" xfId="45502" applyFont="true" applyFill="true" applyBorder="true" applyAlignment="true">
      <alignment horizontal="left" vertical="center"/>
    </xf>
    <xf numFmtId="0" fontId="152" fillId="26" borderId="109" xfId="45508" applyFont="true" applyFill="true" applyBorder="true" applyAlignment="true">
      <alignment horizontal="left" vertical="center"/>
    </xf>
    <xf numFmtId="0" fontId="152" fillId="0" borderId="109" xfId="45508" applyFont="true" applyFill="true" applyBorder="true" applyAlignment="true">
      <alignment horizontal="left" vertical="center"/>
    </xf>
    <xf numFmtId="0" fontId="152" fillId="0" borderId="109" xfId="45514" applyFont="true" applyFill="true" applyBorder="true" applyAlignment="true">
      <alignment horizontal="left" vertical="center"/>
    </xf>
    <xf numFmtId="0" fontId="152" fillId="26" borderId="108" xfId="45532" applyFont="true" applyFill="true" applyBorder="true" applyAlignment="true">
      <alignment horizontal="left" vertical="center"/>
    </xf>
    <xf numFmtId="0" fontId="152" fillId="26" borderId="109" xfId="45535" applyFont="true" applyFill="true" applyBorder="true" applyAlignment="true">
      <alignment horizontal="left" vertical="center"/>
    </xf>
    <xf numFmtId="0" fontId="184" fillId="26" borderId="109" xfId="45535" applyFont="true" applyFill="true" applyBorder="true" applyAlignment="true">
      <alignment horizontal="left" vertical="center"/>
    </xf>
    <xf numFmtId="0" fontId="184" fillId="26" borderId="110" xfId="45538" applyFont="true" applyFill="true" applyBorder="true" applyAlignment="true">
      <alignment horizontal="left" vertical="center"/>
    </xf>
    <xf numFmtId="0" fontId="152" fillId="26" borderId="108" xfId="45553" applyFont="true" applyFill="true" applyBorder="true" applyAlignment="true">
      <alignment horizontal="left" vertical="center"/>
    </xf>
    <xf numFmtId="0" fontId="152" fillId="26" borderId="109" xfId="45559" applyFont="true" applyFill="true" applyBorder="true" applyAlignment="true">
      <alignment horizontal="left" vertical="center"/>
    </xf>
    <xf numFmtId="0" fontId="152" fillId="26" borderId="110" xfId="45559" applyFont="true" applyFill="true" applyBorder="true" applyAlignment="true">
      <alignment horizontal="left" vertical="center"/>
    </xf>
    <xf numFmtId="0" fontId="152" fillId="0" borderId="108" xfId="45559" applyFont="true" applyFill="true" applyBorder="true" applyAlignment="true">
      <alignment horizontal="left" vertical="center"/>
    </xf>
    <xf numFmtId="0" fontId="152" fillId="0" borderId="109" xfId="45565" applyFont="true" applyFill="true" applyBorder="true" applyAlignment="true">
      <alignment horizontal="left" vertical="center"/>
    </xf>
    <xf numFmtId="0" fontId="152" fillId="0" borderId="109" xfId="45541" applyFont="true" applyFill="true" applyBorder="true" applyAlignment="true">
      <alignment horizontal="left" vertical="center"/>
    </xf>
    <xf numFmtId="0" fontId="152" fillId="0" borderId="109" xfId="45547" applyFont="true" applyFill="true" applyBorder="true" applyAlignment="true">
      <alignment horizontal="left" vertical="center"/>
    </xf>
    <xf numFmtId="0" fontId="152" fillId="0" borderId="109" xfId="45553" applyFont="true" applyFill="true" applyBorder="true" applyAlignment="true">
      <alignment horizontal="left" vertical="center"/>
    </xf>
    <xf numFmtId="0" fontId="152" fillId="0" borderId="109" xfId="45559" applyFont="true" applyFill="true" applyBorder="true" applyAlignment="true">
      <alignment horizontal="left" vertical="center"/>
    </xf>
    <xf numFmtId="0" fontId="184" fillId="15" borderId="109" xfId="45535" applyFont="true" applyFill="true" applyBorder="true" applyAlignment="true">
      <alignment horizontal="left" vertical="center"/>
    </xf>
    <xf numFmtId="0" fontId="184" fillId="15" borderId="109" xfId="45538" applyFont="true" applyFill="true" applyBorder="true" applyAlignment="true">
      <alignment horizontal="left" vertical="center"/>
    </xf>
    <xf numFmtId="0" fontId="152" fillId="26" borderId="108" xfId="45595" applyFont="true" applyFill="true" applyBorder="true" applyAlignment="true">
      <alignment horizontal="left" vertical="center"/>
    </xf>
    <xf numFmtId="0" fontId="152" fillId="26" borderId="109" xfId="45598" applyFont="true" applyFill="true" applyBorder="true" applyAlignment="true">
      <alignment horizontal="left" vertical="center"/>
    </xf>
    <xf numFmtId="0" fontId="152" fillId="26" borderId="110" xfId="45601" applyFont="true" applyFill="true" applyBorder="true" applyAlignment="true">
      <alignment horizontal="left" vertical="center"/>
    </xf>
    <xf numFmtId="0" fontId="152" fillId="0" borderId="109" xfId="45583" applyFont="true" applyFill="true" applyBorder="true" applyAlignment="true">
      <alignment horizontal="left" vertical="center"/>
    </xf>
    <xf numFmtId="0" fontId="152" fillId="0" borderId="109" xfId="45589" applyFont="true" applyFill="true" applyBorder="true" applyAlignment="true">
      <alignment horizontal="left" vertical="center"/>
    </xf>
    <xf numFmtId="0" fontId="152" fillId="0" borderId="109" xfId="45595" applyFont="true" applyFill="true" applyBorder="true" applyAlignment="true">
      <alignment horizontal="left" vertical="center"/>
    </xf>
    <xf numFmtId="0" fontId="152" fillId="0" borderId="109" xfId="45598" applyFont="true" applyFill="true" applyBorder="true" applyAlignment="true">
      <alignment horizontal="left" vertical="center"/>
    </xf>
    <xf numFmtId="0" fontId="152" fillId="0" borderId="109" xfId="45601" applyFont="true" applyFill="true" applyBorder="true" applyAlignment="true">
      <alignment horizontal="left" vertical="center"/>
    </xf>
    <xf numFmtId="0" fontId="152" fillId="26" borderId="58" xfId="45553" applyFont="true" applyFill="true" applyBorder="true" applyAlignment="true">
      <alignment horizontal="left" vertical="center"/>
    </xf>
    <xf numFmtId="0" fontId="152" fillId="26" borderId="59" xfId="45559" applyFont="true" applyFill="true" applyBorder="true" applyAlignment="true">
      <alignment horizontal="left" vertical="center"/>
    </xf>
    <xf numFmtId="0" fontId="152" fillId="26" borderId="60" xfId="45565" applyFont="true" applyFill="true" applyBorder="true" applyAlignment="true">
      <alignment horizontal="left" vertical="center"/>
    </xf>
    <xf numFmtId="169" fontId="187" fillId="35" borderId="102" xfId="45482" applyNumberFormat="true" applyFont="true" applyFill="true" applyBorder="true" applyAlignment="true">
      <alignment horizontal="center" vertical="center"/>
    </xf>
    <xf numFmtId="169" fontId="187" fillId="35" borderId="104" xfId="45554" applyNumberFormat="true" applyFont="true" applyFill="true" applyBorder="true" applyAlignment="true">
      <alignment horizontal="center" vertical="center"/>
    </xf>
    <xf numFmtId="169" fontId="187" fillId="35" borderId="102" xfId="45560" applyNumberFormat="true" applyFont="true" applyFill="true" applyBorder="true" applyAlignment="true">
      <alignment horizontal="center" vertical="center"/>
    </xf>
    <xf numFmtId="169" fontId="187" fillId="35" borderId="104" xfId="45596" applyNumberFormat="true" applyFont="true" applyFill="true" applyBorder="true" applyAlignment="true">
      <alignment horizontal="center" vertical="center"/>
    </xf>
    <xf numFmtId="169" fontId="187" fillId="35" borderId="102" xfId="45599" applyNumberFormat="true" applyFont="true" applyFill="true" applyBorder="true" applyAlignment="true">
      <alignment horizontal="center" vertical="center"/>
    </xf>
    <xf numFmtId="169" fontId="187" fillId="35" borderId="102" xfId="45602" applyNumberFormat="true" applyFont="true" applyFill="true" applyBorder="true" applyAlignment="true">
      <alignment horizontal="center" vertical="center"/>
    </xf>
    <xf numFmtId="169" fontId="187" fillId="35" borderId="138" xfId="45482" applyNumberFormat="true" applyFont="true" applyFill="true" applyBorder="true" applyAlignment="true">
      <alignment horizontal="center" vertical="center"/>
    </xf>
    <xf numFmtId="169" fontId="187" fillId="35" borderId="136" xfId="45555" applyNumberFormat="true" applyFont="true" applyFill="true" applyBorder="true" applyAlignment="true">
      <alignment horizontal="center" vertical="center"/>
    </xf>
    <xf numFmtId="169" fontId="187" fillId="35" borderId="138" xfId="45561" applyNumberFormat="true" applyFont="true" applyFill="true" applyBorder="true" applyAlignment="true">
      <alignment horizontal="center" vertical="center"/>
    </xf>
    <xf numFmtId="169" fontId="187" fillId="35" borderId="136" xfId="45596" applyNumberFormat="true" applyFont="true" applyFill="true" applyBorder="true" applyAlignment="true">
      <alignment horizontal="center" vertical="center"/>
    </xf>
    <xf numFmtId="169" fontId="187" fillId="35" borderId="138" xfId="45599" applyNumberFormat="true" applyFont="true" applyFill="true" applyBorder="true" applyAlignment="true">
      <alignment horizontal="center" vertical="center"/>
    </xf>
    <xf numFmtId="169" fontId="187" fillId="35" borderId="138" xfId="45602" applyNumberFormat="true" applyFont="true" applyFill="true" applyBorder="true" applyAlignment="true">
      <alignment horizontal="center" vertical="center"/>
    </xf>
    <xf numFmtId="169" fontId="187" fillId="35" borderId="139" xfId="45482" applyNumberFormat="true" applyFont="true" applyFill="true" applyBorder="true" applyAlignment="true">
      <alignment horizontal="center" vertical="center"/>
    </xf>
    <xf numFmtId="169" fontId="187" fillId="35" borderId="137" xfId="45556" applyNumberFormat="true" applyFont="true" applyFill="true" applyBorder="true" applyAlignment="true">
      <alignment horizontal="center" vertical="center"/>
    </xf>
    <xf numFmtId="169" fontId="187" fillId="35" borderId="139" xfId="45562" applyNumberFormat="true" applyFont="true" applyFill="true" applyBorder="true" applyAlignment="true">
      <alignment horizontal="center" vertical="center"/>
    </xf>
    <xf numFmtId="169" fontId="187" fillId="35" borderId="137" xfId="45596" applyNumberFormat="true" applyFont="true" applyFill="true" applyBorder="true" applyAlignment="true">
      <alignment horizontal="center" vertical="center"/>
    </xf>
    <xf numFmtId="169" fontId="187" fillId="35" borderId="139" xfId="45599" applyNumberFormat="true" applyFont="true" applyFill="true" applyBorder="true" applyAlignment="true">
      <alignment horizontal="center" vertical="center"/>
    </xf>
    <xf numFmtId="169" fontId="187" fillId="35" borderId="139" xfId="45602" applyNumberFormat="true" applyFont="true" applyFill="true" applyBorder="true" applyAlignment="true">
      <alignment horizontal="center" vertical="center"/>
    </xf>
    <xf numFmtId="169" fontId="187" fillId="35" borderId="143" xfId="45482" applyNumberFormat="true" applyFont="true" applyFill="true" applyBorder="true" applyAlignment="true">
      <alignment horizontal="center" vertical="center"/>
    </xf>
    <xf numFmtId="169" fontId="187" fillId="35" borderId="142" xfId="45555" applyNumberFormat="true" applyFont="true" applyFill="true" applyBorder="true" applyAlignment="true">
      <alignment horizontal="center" vertical="center"/>
    </xf>
    <xf numFmtId="169" fontId="187" fillId="35" borderId="143" xfId="45561" applyNumberFormat="true" applyFont="true" applyFill="true" applyBorder="true" applyAlignment="true">
      <alignment horizontal="center" vertical="center"/>
    </xf>
    <xf numFmtId="169" fontId="187" fillId="35" borderId="142" xfId="45596" applyNumberFormat="true" applyFont="true" applyFill="true" applyBorder="true" applyAlignment="true">
      <alignment horizontal="center" vertical="center"/>
    </xf>
    <xf numFmtId="169" fontId="187" fillId="35" borderId="143" xfId="45599" applyNumberFormat="true" applyFont="true" applyFill="true" applyBorder="true" applyAlignment="true">
      <alignment horizontal="center" vertical="center"/>
    </xf>
    <xf numFmtId="169" fontId="187" fillId="35" borderId="143" xfId="45602" applyNumberFormat="true" applyFont="true" applyFill="true" applyBorder="true" applyAlignment="true">
      <alignment horizontal="center" vertical="center"/>
    </xf>
    <xf numFmtId="169" fontId="187" fillId="35" borderId="109" xfId="45482" applyNumberFormat="true" applyFont="true" applyFill="true" applyBorder="true" applyAlignment="true">
      <alignment horizontal="center" vertical="center"/>
    </xf>
    <xf numFmtId="169" fontId="187" fillId="35" borderId="108" xfId="45556" applyNumberFormat="true" applyFont="true" applyFill="true" applyBorder="true" applyAlignment="true">
      <alignment horizontal="center" vertical="center"/>
    </xf>
    <xf numFmtId="169" fontId="187" fillId="35" borderId="109" xfId="45562" applyNumberFormat="true" applyFont="true" applyFill="true" applyBorder="true" applyAlignment="true">
      <alignment horizontal="center" vertical="center"/>
    </xf>
    <xf numFmtId="169" fontId="187" fillId="35" borderId="108" xfId="45596" applyNumberFormat="true" applyFont="true" applyFill="true" applyBorder="true" applyAlignment="true">
      <alignment horizontal="center" vertical="center"/>
    </xf>
    <xf numFmtId="169" fontId="187" fillId="35" borderId="109" xfId="45599" applyNumberFormat="true" applyFont="true" applyFill="true" applyBorder="true" applyAlignment="true">
      <alignment horizontal="center" vertical="center"/>
    </xf>
    <xf numFmtId="169" fontId="187" fillId="35" borderId="109" xfId="45602" applyNumberFormat="true" applyFont="true" applyFill="true" applyBorder="true" applyAlignment="true">
      <alignment horizontal="center" vertical="center"/>
    </xf>
    <xf numFmtId="169" fontId="187" fillId="35" borderId="104" xfId="45555" applyNumberFormat="true" applyFont="true" applyFill="true" applyBorder="true" applyAlignment="true">
      <alignment horizontal="center" vertical="center"/>
    </xf>
    <xf numFmtId="169" fontId="187" fillId="35" borderId="102" xfId="45561" applyNumberFormat="true" applyFont="true" applyFill="true" applyBorder="true" applyAlignment="true">
      <alignment horizontal="center" vertical="center"/>
    </xf>
    <xf numFmtId="0" fontId="152" fillId="0" borderId="10" xfId="45794" applyFont="true" applyFill="true" applyBorder="true" applyAlignment="true">
      <alignment horizontal="left" vertical="center" wrapText="true"/>
    </xf>
    <xf numFmtId="0" fontId="152" fillId="0" borderId="10" xfId="45800" applyFont="true" applyFill="true" applyBorder="true" applyAlignment="true">
      <alignment horizontal="left" vertical="center" wrapText="true"/>
    </xf>
    <xf numFmtId="0" fontId="185" fillId="15" borderId="10" xfId="19344" applyFont="true" applyFill="true" applyBorder="true" applyAlignment="true">
      <alignment vertical="center" wrapText="true"/>
    </xf>
    <xf numFmtId="0" fontId="152" fillId="3" borderId="52" xfId="45681" applyFont="true" applyBorder="true" applyAlignment="true">
      <alignment horizontal="center" vertical="center" wrapText="true"/>
    </xf>
    <xf numFmtId="0" fontId="152" fillId="3" borderId="53" xfId="45682" applyFont="true" applyBorder="true" applyAlignment="true">
      <alignment horizontal="center" vertical="center" wrapText="true"/>
    </xf>
    <xf numFmtId="0" fontId="152" fillId="3" borderId="53" xfId="45683" applyFont="true" applyBorder="true" applyAlignment="true">
      <alignment horizontal="center" vertical="center" wrapText="true"/>
    </xf>
    <xf numFmtId="0" fontId="152" fillId="3" borderId="52" xfId="45708" applyFont="true" applyBorder="true" applyAlignment="true">
      <alignment horizontal="center" vertical="center" wrapText="true"/>
    </xf>
    <xf numFmtId="0" fontId="152" fillId="3" borderId="53" xfId="45709" applyFont="true" applyBorder="true" applyAlignment="true">
      <alignment horizontal="center" vertical="center" wrapText="true"/>
    </xf>
    <xf numFmtId="0" fontId="152" fillId="3" borderId="53" xfId="45710" applyFont="true" applyBorder="true" applyAlignment="true">
      <alignment horizontal="center" vertical="center" wrapText="true"/>
    </xf>
    <xf numFmtId="0" fontId="152" fillId="3" borderId="52" xfId="45734" applyFont="true" applyBorder="true" applyAlignment="true">
      <alignment horizontal="center" vertical="center" wrapText="true"/>
    </xf>
    <xf numFmtId="0" fontId="152" fillId="3" borderId="53" xfId="45735" applyFont="true" applyBorder="true" applyAlignment="true">
      <alignment horizontal="center" vertical="center" wrapText="true"/>
    </xf>
    <xf numFmtId="0" fontId="152" fillId="3" borderId="53" xfId="45736" applyFont="true" applyBorder="true" applyAlignment="true">
      <alignment horizontal="center" vertical="center" wrapText="true"/>
    </xf>
    <xf numFmtId="0" fontId="152" fillId="3" borderId="52" xfId="45764" applyFont="true" applyBorder="true" applyAlignment="true">
      <alignment horizontal="center" vertical="center" wrapText="true"/>
    </xf>
    <xf numFmtId="0" fontId="152" fillId="3" borderId="53" xfId="45765" applyFont="true" applyBorder="true" applyAlignment="true">
      <alignment horizontal="center" vertical="center" wrapText="true"/>
    </xf>
    <xf numFmtId="0" fontId="152" fillId="3" borderId="53" xfId="45766" applyFont="true" applyBorder="true" applyAlignment="true">
      <alignment horizontal="center" vertical="center" wrapText="true"/>
    </xf>
    <xf numFmtId="0" fontId="152" fillId="3" borderId="52" xfId="45785" applyFont="true" applyBorder="true" applyAlignment="true">
      <alignment horizontal="center" vertical="center" wrapText="true"/>
    </xf>
    <xf numFmtId="0" fontId="152" fillId="3" borderId="53" xfId="45786" applyFont="true" applyBorder="true" applyAlignment="true">
      <alignment horizontal="center" vertical="center" wrapText="true"/>
    </xf>
    <xf numFmtId="0" fontId="152" fillId="3" borderId="53" xfId="45787" applyFont="true" applyBorder="true" applyAlignment="true">
      <alignment horizontal="center" vertical="center" wrapText="true"/>
    </xf>
    <xf numFmtId="0" fontId="152" fillId="3" borderId="52" xfId="45827" applyFont="true" applyBorder="true" applyAlignment="true">
      <alignment horizontal="center" vertical="center" wrapText="true"/>
    </xf>
    <xf numFmtId="0" fontId="152" fillId="3" borderId="53" xfId="45828" applyFont="true" applyBorder="true" applyAlignment="true">
      <alignment horizontal="center" vertical="center" wrapText="true"/>
    </xf>
    <xf numFmtId="0" fontId="152" fillId="3" borderId="53" xfId="45829" applyFont="true" applyBorder="true" applyAlignment="true">
      <alignment horizontal="center" vertical="center" wrapText="true"/>
    </xf>
    <xf numFmtId="0" fontId="152" fillId="35" borderId="102" xfId="45778" applyFont="true" applyFill="true" applyBorder="true" applyAlignment="true">
      <alignment horizontal="center" vertical="center" wrapText="true"/>
    </xf>
    <xf numFmtId="0" fontId="152" fillId="35" borderId="138" xfId="45779" applyFont="true" applyFill="true" applyBorder="true" applyAlignment="true">
      <alignment horizontal="center" vertical="center" wrapText="true"/>
    </xf>
    <xf numFmtId="0" fontId="152" fillId="35" borderId="102" xfId="45784" applyFont="true" applyFill="true" applyBorder="true" applyAlignment="true">
      <alignment horizontal="center" vertical="center" wrapText="true"/>
    </xf>
    <xf numFmtId="0" fontId="152" fillId="35" borderId="138" xfId="45785" applyFont="true" applyFill="true" applyBorder="true" applyAlignment="true">
      <alignment horizontal="center" vertical="center" wrapText="true"/>
    </xf>
    <xf numFmtId="0" fontId="152" fillId="35" borderId="102" xfId="45820" applyFont="true" applyFill="true" applyBorder="true" applyAlignment="true">
      <alignment horizontal="center" vertical="center" wrapText="true"/>
    </xf>
    <xf numFmtId="0" fontId="152" fillId="35" borderId="138" xfId="45821" applyFont="true" applyFill="true" applyBorder="true" applyAlignment="true">
      <alignment horizontal="center" vertical="center" wrapText="true"/>
    </xf>
    <xf numFmtId="0" fontId="152" fillId="35" borderId="102" xfId="45826" applyFont="true" applyFill="true" applyBorder="true" applyAlignment="true">
      <alignment horizontal="center" vertical="center" wrapText="true"/>
    </xf>
    <xf numFmtId="0" fontId="152" fillId="35" borderId="138" xfId="45827" applyFont="true" applyFill="true" applyBorder="true" applyAlignment="true">
      <alignment horizontal="center" vertical="center" wrapText="true"/>
    </xf>
    <xf numFmtId="0" fontId="152" fillId="35" borderId="109" xfId="45780" applyFont="true" applyFill="true" applyBorder="true" applyAlignment="true">
      <alignment horizontal="center" vertical="center" wrapText="true"/>
    </xf>
    <xf numFmtId="0" fontId="152" fillId="35" borderId="109" xfId="45786" applyFont="true" applyFill="true" applyBorder="true" applyAlignment="true">
      <alignment horizontal="center" vertical="center" wrapText="true"/>
    </xf>
    <xf numFmtId="0" fontId="152" fillId="35" borderId="109" xfId="45822" applyFont="true" applyFill="true" applyBorder="true" applyAlignment="true">
      <alignment horizontal="center" vertical="center" wrapText="true"/>
    </xf>
    <xf numFmtId="0" fontId="152" fillId="35" borderId="109" xfId="45828" applyFont="true" applyFill="true" applyBorder="true" applyAlignment="true">
      <alignment horizontal="center" vertical="center" wrapText="true"/>
    </xf>
    <xf numFmtId="0" fontId="152" fillId="3" borderId="111" xfId="45681" applyFont="true" applyBorder="true" applyAlignment="true">
      <alignment horizontal="center" vertical="center" wrapText="true"/>
    </xf>
    <xf numFmtId="0" fontId="152" fillId="3" borderId="111" xfId="45708" applyFont="true" applyBorder="true" applyAlignment="true">
      <alignment horizontal="center" vertical="center" wrapText="true"/>
    </xf>
    <xf numFmtId="0" fontId="152" fillId="3" borderId="111" xfId="45734" applyFont="true" applyBorder="true" applyAlignment="true">
      <alignment horizontal="center" vertical="center" wrapText="true"/>
    </xf>
    <xf numFmtId="0" fontId="152" fillId="3" borderId="111" xfId="45764" applyFont="true" applyBorder="true" applyAlignment="true">
      <alignment horizontal="center" vertical="center" wrapText="true"/>
    </xf>
    <xf numFmtId="0" fontId="152" fillId="3" borderId="111" xfId="45785" applyFont="true" applyBorder="true" applyAlignment="true">
      <alignment horizontal="center" vertical="center" wrapText="true"/>
    </xf>
    <xf numFmtId="0" fontId="152" fillId="35" borderId="102" xfId="45780" applyFont="true" applyFill="true" applyBorder="true" applyAlignment="true">
      <alignment horizontal="center" vertical="center" wrapText="true"/>
    </xf>
    <xf numFmtId="0" fontId="152" fillId="35" borderId="102" xfId="45785" applyFont="true" applyFill="true" applyBorder="true" applyAlignment="true">
      <alignment horizontal="center" vertical="center" wrapText="true"/>
    </xf>
    <xf numFmtId="0" fontId="152" fillId="3" borderId="111" xfId="45827" applyFont="true" applyBorder="true" applyAlignment="true">
      <alignment horizontal="center" vertical="center" wrapText="true"/>
    </xf>
    <xf numFmtId="0" fontId="152" fillId="35" borderId="102" xfId="45822" applyFont="true" applyFill="true" applyBorder="true" applyAlignment="true">
      <alignment horizontal="center" vertical="center" wrapText="true"/>
    </xf>
    <xf numFmtId="0" fontId="152" fillId="35" borderId="102" xfId="45827" applyFont="true" applyFill="true" applyBorder="true" applyAlignment="true">
      <alignment horizontal="center" vertical="center" wrapText="true"/>
    </xf>
    <xf numFmtId="0" fontId="152" fillId="3" borderId="112" xfId="45681" applyFont="true" applyBorder="true" applyAlignment="true">
      <alignment horizontal="center" vertical="center" wrapText="true"/>
    </xf>
    <xf numFmtId="0" fontId="152" fillId="3" borderId="112" xfId="45708" applyFont="true" applyBorder="true" applyAlignment="true">
      <alignment horizontal="center" vertical="center" wrapText="true"/>
    </xf>
    <xf numFmtId="0" fontId="152" fillId="3" borderId="112" xfId="45734" applyFont="true" applyBorder="true" applyAlignment="true">
      <alignment horizontal="center" vertical="center" wrapText="true"/>
    </xf>
    <xf numFmtId="0" fontId="152" fillId="3" borderId="112" xfId="45764" applyFont="true" applyBorder="true" applyAlignment="true">
      <alignment horizontal="center" vertical="center" wrapText="true"/>
    </xf>
    <xf numFmtId="0" fontId="152" fillId="3" borderId="112" xfId="45785" applyFont="true" applyBorder="true" applyAlignment="true">
      <alignment horizontal="center" vertical="center" wrapText="true"/>
    </xf>
    <xf numFmtId="0" fontId="152" fillId="35" borderId="143" xfId="45780" applyFont="true" applyFill="true" applyBorder="true" applyAlignment="true">
      <alignment horizontal="center" vertical="center" wrapText="true"/>
    </xf>
    <xf numFmtId="0" fontId="152" fillId="35" borderId="143" xfId="45785" applyFont="true" applyFill="true" applyBorder="true" applyAlignment="true">
      <alignment horizontal="center" vertical="center" wrapText="true"/>
    </xf>
    <xf numFmtId="0" fontId="152" fillId="3" borderId="112" xfId="45827" applyFont="true" applyBorder="true" applyAlignment="true">
      <alignment horizontal="center" vertical="center" wrapText="true"/>
    </xf>
    <xf numFmtId="0" fontId="152" fillId="35" borderId="143" xfId="45822" applyFont="true" applyFill="true" applyBorder="true" applyAlignment="true">
      <alignment horizontal="center" vertical="center" wrapText="true"/>
    </xf>
    <xf numFmtId="0" fontId="152" fillId="35" borderId="143" xfId="45827" applyFont="true" applyFill="true" applyBorder="true" applyAlignment="true">
      <alignment horizontal="center" vertical="center" wrapText="true"/>
    </xf>
    <xf numFmtId="0" fontId="152" fillId="3" borderId="97" xfId="45682" applyFont="true" applyBorder="true" applyAlignment="true">
      <alignment horizontal="center" vertical="center" wrapText="true"/>
    </xf>
    <xf numFmtId="0" fontId="152" fillId="3" borderId="97" xfId="45709" applyFont="true" applyBorder="true" applyAlignment="true">
      <alignment horizontal="center" vertical="center" wrapText="true"/>
    </xf>
    <xf numFmtId="0" fontId="152" fillId="3" borderId="97" xfId="45735" applyFont="true" applyBorder="true" applyAlignment="true">
      <alignment horizontal="center" vertical="center" wrapText="true"/>
    </xf>
    <xf numFmtId="0" fontId="152" fillId="35" borderId="139" xfId="45780" applyFont="true" applyFill="true" applyBorder="true" applyAlignment="true">
      <alignment horizontal="center" vertical="center" wrapText="true"/>
    </xf>
    <xf numFmtId="0" fontId="152" fillId="35" borderId="139" xfId="45786" applyFont="true" applyFill="true" applyBorder="true" applyAlignment="true">
      <alignment horizontal="center" vertical="center" wrapText="true"/>
    </xf>
    <xf numFmtId="0" fontId="152" fillId="3" borderId="97" xfId="45765" applyFont="true" applyBorder="true" applyAlignment="true">
      <alignment horizontal="center" vertical="center" wrapText="true"/>
    </xf>
    <xf numFmtId="0" fontId="152" fillId="3" borderId="97" xfId="45786" applyFont="true" applyBorder="true" applyAlignment="true">
      <alignment horizontal="center" vertical="center" wrapText="true"/>
    </xf>
    <xf numFmtId="0" fontId="152" fillId="35" borderId="139" xfId="45822" applyFont="true" applyFill="true" applyBorder="true" applyAlignment="true">
      <alignment horizontal="center" vertical="center" wrapText="true"/>
    </xf>
    <xf numFmtId="0" fontId="152" fillId="35" borderId="139" xfId="45828" applyFont="true" applyFill="true" applyBorder="true" applyAlignment="true">
      <alignment horizontal="center" vertical="center" wrapText="true"/>
    </xf>
    <xf numFmtId="0" fontId="152" fillId="3" borderId="97" xfId="45828" applyFont="true" applyBorder="true" applyAlignment="true">
      <alignment horizontal="center" vertical="center" wrapText="true"/>
    </xf>
    <xf numFmtId="0" fontId="152" fillId="0" borderId="102" xfId="45743" applyFont="true" applyFill="true" applyBorder="true" applyAlignment="true">
      <alignment horizontal="left" vertical="center" wrapText="true"/>
    </xf>
    <xf numFmtId="0" fontId="152" fillId="0" borderId="102" xfId="45749" applyFont="true" applyFill="true" applyBorder="true" applyAlignment="true">
      <alignment horizontal="left" vertical="center" wrapText="true"/>
    </xf>
    <xf numFmtId="0" fontId="152" fillId="0" borderId="102" xfId="45776" applyFont="true" applyFill="true" applyBorder="true" applyAlignment="true">
      <alignment horizontal="left" vertical="center" wrapText="true"/>
    </xf>
    <xf numFmtId="0" fontId="152" fillId="0" borderId="102" xfId="45782" applyFont="true" applyFill="true" applyBorder="true" applyAlignment="true">
      <alignment horizontal="left" vertical="center" wrapText="true"/>
    </xf>
    <xf numFmtId="0" fontId="152" fillId="0" borderId="102" xfId="45788" applyFont="true" applyFill="true" applyBorder="true" applyAlignment="true">
      <alignment horizontal="left" vertical="center" wrapText="true"/>
    </xf>
    <xf numFmtId="0" fontId="152" fillId="0" borderId="102" xfId="45794" applyFont="true" applyFill="true" applyBorder="true" applyAlignment="true">
      <alignment horizontal="left" vertical="center" wrapText="true"/>
    </xf>
    <xf numFmtId="0" fontId="152" fillId="0" borderId="102" xfId="45800" applyFont="true" applyFill="true" applyBorder="true" applyAlignment="true">
      <alignment horizontal="left" vertical="center" wrapText="true"/>
    </xf>
    <xf numFmtId="0" fontId="152" fillId="0" borderId="102" xfId="19421" applyFont="true" applyFill="true" applyBorder="true" applyAlignment="true">
      <alignment horizontal="left" vertical="center" wrapText="true"/>
    </xf>
    <xf numFmtId="0" fontId="152" fillId="0" borderId="102" xfId="45818" applyFont="true" applyFill="true" applyBorder="true" applyAlignment="true">
      <alignment horizontal="left" vertical="center" wrapText="true"/>
    </xf>
    <xf numFmtId="0" fontId="152" fillId="0" borderId="102" xfId="45824" applyFont="true" applyFill="true" applyBorder="true" applyAlignment="true">
      <alignment horizontal="left" vertical="center" wrapText="true"/>
    </xf>
    <xf numFmtId="0" fontId="152" fillId="0" borderId="102" xfId="45830" applyFont="true" applyFill="true" applyBorder="true" applyAlignment="true">
      <alignment horizontal="left" vertical="center" wrapText="true"/>
    </xf>
    <xf numFmtId="0" fontId="152" fillId="0" borderId="102" xfId="45836" applyFont="true" applyFill="true" applyBorder="true" applyAlignment="true">
      <alignment horizontal="left" vertical="center" wrapText="true"/>
    </xf>
    <xf numFmtId="0" fontId="152" fillId="0" borderId="102" xfId="45842" applyFont="true" applyFill="true" applyBorder="true" applyAlignment="true">
      <alignment horizontal="left" vertical="center" wrapText="true"/>
    </xf>
    <xf numFmtId="0" fontId="152" fillId="0" borderId="102" xfId="19418" applyFont="true" applyFill="true" applyBorder="true" applyAlignment="true">
      <alignment horizontal="left" vertical="center" wrapText="true"/>
    </xf>
    <xf numFmtId="0" fontId="152" fillId="0" borderId="104" xfId="19382" applyFont="true" applyFill="true" applyBorder="true" applyAlignment="true">
      <alignment horizontal="left" vertical="center" wrapText="true"/>
    </xf>
    <xf numFmtId="0" fontId="152" fillId="0" borderId="108" xfId="19384" applyFont="true" applyFill="true" applyBorder="true" applyAlignment="true">
      <alignment horizontal="left" vertical="center"/>
    </xf>
    <xf numFmtId="0" fontId="152" fillId="0" borderId="109" xfId="22904" applyFont="true" applyFill="true" applyBorder="true" applyAlignment="true">
      <alignment horizontal="left" vertical="center"/>
    </xf>
    <xf numFmtId="0" fontId="152" fillId="0" borderId="109" xfId="19429" applyFont="true" applyFill="true" applyBorder="true" applyAlignment="true">
      <alignment horizontal="left" vertical="center"/>
    </xf>
    <xf numFmtId="0" fontId="152" fillId="0" borderId="109" xfId="19422" applyFont="true" applyFill="true" applyBorder="true" applyAlignment="true">
      <alignment horizontal="left" vertical="center"/>
    </xf>
    <xf numFmtId="169" fontId="151" fillId="35" borderId="104" xfId="45686" applyNumberFormat="true" applyFont="true" applyFill="true" applyBorder="true" applyAlignment="true">
      <alignment horizontal="center" vertical="center"/>
    </xf>
    <xf numFmtId="169" fontId="151" fillId="35" borderId="136" xfId="45686" applyNumberFormat="true" applyFont="true" applyFill="true" applyBorder="true" applyAlignment="true">
      <alignment horizontal="center" vertical="center"/>
    </xf>
    <xf numFmtId="169" fontId="151" fillId="35" borderId="137" xfId="45686" applyNumberFormat="true" applyFont="true" applyFill="true" applyBorder="true" applyAlignment="true">
      <alignment horizontal="center" vertical="center"/>
    </xf>
    <xf numFmtId="169" fontId="151" fillId="35" borderId="142" xfId="45686" applyNumberFormat="true" applyFont="true" applyFill="true" applyBorder="true" applyAlignment="true">
      <alignment horizontal="center" vertical="center"/>
    </xf>
    <xf numFmtId="169" fontId="151" fillId="35" borderId="108" xfId="45686" applyNumberFormat="true" applyFont="true" applyFill="true" applyBorder="true" applyAlignment="true">
      <alignment horizontal="center" vertical="center"/>
    </xf>
    <xf numFmtId="169" fontId="151" fillId="35" borderId="102" xfId="45689" applyNumberFormat="true" applyFont="true" applyFill="true" applyBorder="true" applyAlignment="true">
      <alignment horizontal="center" vertical="center"/>
    </xf>
    <xf numFmtId="169" fontId="151" fillId="35" borderId="138" xfId="45689" applyNumberFormat="true" applyFont="true" applyFill="true" applyBorder="true" applyAlignment="true">
      <alignment horizontal="center" vertical="center"/>
    </xf>
    <xf numFmtId="169" fontId="151" fillId="35" borderId="139" xfId="45689" applyNumberFormat="true" applyFont="true" applyFill="true" applyBorder="true" applyAlignment="true">
      <alignment horizontal="center" vertical="center"/>
    </xf>
    <xf numFmtId="169" fontId="151" fillId="35" borderId="143" xfId="45689" applyNumberFormat="true" applyFont="true" applyFill="true" applyBorder="true" applyAlignment="true">
      <alignment horizontal="center" vertical="center"/>
    </xf>
    <xf numFmtId="169" fontId="151" fillId="35" borderId="109" xfId="45689" applyNumberFormat="true" applyFont="true" applyFill="true" applyBorder="true" applyAlignment="true">
      <alignment horizontal="center" vertical="center"/>
    </xf>
    <xf numFmtId="169" fontId="151" fillId="35" borderId="138" xfId="45690" applyNumberFormat="true" applyFont="true" applyFill="true" applyBorder="true" applyAlignment="true">
      <alignment horizontal="center" vertical="center"/>
    </xf>
    <xf numFmtId="169" fontId="151" fillId="35" borderId="139" xfId="45691" applyNumberFormat="true" applyFont="true" applyFill="true" applyBorder="true" applyAlignment="true">
      <alignment horizontal="center" vertical="center"/>
    </xf>
    <xf numFmtId="169" fontId="151" fillId="35" borderId="143" xfId="45690" applyNumberFormat="true" applyFont="true" applyFill="true" applyBorder="true" applyAlignment="true">
      <alignment horizontal="center" vertical="center"/>
    </xf>
    <xf numFmtId="169" fontId="151" fillId="35" borderId="109" xfId="45691" applyNumberFormat="true" applyFont="true" applyFill="true" applyBorder="true" applyAlignment="true">
      <alignment horizontal="center" vertical="center"/>
    </xf>
    <xf numFmtId="169" fontId="151" fillId="35" borderId="102" xfId="45690" applyNumberFormat="true" applyFont="true" applyFill="true" applyBorder="true" applyAlignment="true">
      <alignment horizontal="center" vertical="center"/>
    </xf>
    <xf numFmtId="169" fontId="151" fillId="35" borderId="107" xfId="45695" applyNumberFormat="true" applyFont="true" applyFill="true" applyBorder="true" applyAlignment="true">
      <alignment horizontal="center" vertical="center"/>
    </xf>
    <xf numFmtId="169" fontId="151" fillId="35" borderId="140" xfId="45696" applyNumberFormat="true" applyFont="true" applyFill="true" applyBorder="true" applyAlignment="true">
      <alignment horizontal="center" vertical="center"/>
    </xf>
    <xf numFmtId="169" fontId="151" fillId="35" borderId="141" xfId="45697" applyNumberFormat="true" applyFont="true" applyFill="true" applyBorder="true" applyAlignment="true">
      <alignment horizontal="center" vertical="center"/>
    </xf>
    <xf numFmtId="169" fontId="151" fillId="35" borderId="144" xfId="45696" applyNumberFormat="true" applyFont="true" applyFill="true" applyBorder="true" applyAlignment="true">
      <alignment horizontal="center" vertical="center"/>
    </xf>
    <xf numFmtId="169" fontId="151" fillId="35" borderId="110" xfId="45697" applyNumberFormat="true" applyFont="true" applyFill="true" applyBorder="true" applyAlignment="true">
      <alignment horizontal="center" vertical="center"/>
    </xf>
    <xf numFmtId="169" fontId="151" fillId="35" borderId="107" xfId="45696" applyNumberFormat="true" applyFont="true" applyFill="true" applyBorder="true" applyAlignment="true">
      <alignment horizontal="center" vertical="center"/>
    </xf>
    <xf numFmtId="169" fontId="151" fillId="35" borderId="104" xfId="45719" applyNumberFormat="true" applyFont="true" applyFill="true" applyBorder="true" applyAlignment="true">
      <alignment horizontal="center" vertical="center"/>
    </xf>
    <xf numFmtId="169" fontId="151" fillId="35" borderId="136" xfId="45720" applyNumberFormat="true" applyFont="true" applyFill="true" applyBorder="true" applyAlignment="true">
      <alignment horizontal="center" vertical="center"/>
    </xf>
    <xf numFmtId="169" fontId="151" fillId="35" borderId="137" xfId="45721" applyNumberFormat="true" applyFont="true" applyFill="true" applyBorder="true" applyAlignment="true">
      <alignment horizontal="center" vertical="center"/>
    </xf>
    <xf numFmtId="169" fontId="151" fillId="35" borderId="142" xfId="45720" applyNumberFormat="true" applyFont="true" applyFill="true" applyBorder="true" applyAlignment="true">
      <alignment horizontal="center" vertical="center"/>
    </xf>
    <xf numFmtId="169" fontId="151" fillId="35" borderId="108" xfId="45721" applyNumberFormat="true" applyFont="true" applyFill="true" applyBorder="true" applyAlignment="true">
      <alignment horizontal="center" vertical="center"/>
    </xf>
    <xf numFmtId="169" fontId="151" fillId="35" borderId="104" xfId="45720" applyNumberFormat="true" applyFont="true" applyFill="true" applyBorder="true" applyAlignment="true">
      <alignment horizontal="center" vertical="center"/>
    </xf>
    <xf numFmtId="169" fontId="151" fillId="35" borderId="102" xfId="45719" applyNumberFormat="true" applyFont="true" applyFill="true" applyBorder="true" applyAlignment="true">
      <alignment horizontal="center" vertical="center"/>
    </xf>
    <xf numFmtId="169" fontId="151" fillId="35" borderId="138" xfId="45720" applyNumberFormat="true" applyFont="true" applyFill="true" applyBorder="true" applyAlignment="true">
      <alignment horizontal="center" vertical="center"/>
    </xf>
    <xf numFmtId="169" fontId="151" fillId="35" borderId="139" xfId="45721" applyNumberFormat="true" applyFont="true" applyFill="true" applyBorder="true" applyAlignment="true">
      <alignment horizontal="center" vertical="center"/>
    </xf>
    <xf numFmtId="169" fontId="151" fillId="35" borderId="143" xfId="45720" applyNumberFormat="true" applyFont="true" applyFill="true" applyBorder="true" applyAlignment="true">
      <alignment horizontal="center" vertical="center"/>
    </xf>
    <xf numFmtId="169" fontId="151" fillId="35" borderId="109" xfId="45721" applyNumberFormat="true" applyFont="true" applyFill="true" applyBorder="true" applyAlignment="true">
      <alignment horizontal="center" vertical="center"/>
    </xf>
    <xf numFmtId="169" fontId="151" fillId="35" borderId="102" xfId="45720" applyNumberFormat="true" applyFont="true" applyFill="true" applyBorder="true" applyAlignment="true">
      <alignment horizontal="center" vertical="center"/>
    </xf>
    <xf numFmtId="169" fontId="151" fillId="35" borderId="102" xfId="45713" applyNumberFormat="true" applyFont="true" applyFill="true" applyBorder="true" applyAlignment="true">
      <alignment horizontal="center" vertical="center"/>
    </xf>
    <xf numFmtId="169" fontId="151" fillId="35" borderId="138" xfId="45714" applyNumberFormat="true" applyFont="true" applyFill="true" applyBorder="true" applyAlignment="true">
      <alignment horizontal="center" vertical="center"/>
    </xf>
    <xf numFmtId="169" fontId="151" fillId="35" borderId="139" xfId="45715" applyNumberFormat="true" applyFont="true" applyFill="true" applyBorder="true" applyAlignment="true">
      <alignment horizontal="center" vertical="center"/>
    </xf>
    <xf numFmtId="169" fontId="151" fillId="35" borderId="143" xfId="45714" applyNumberFormat="true" applyFont="true" applyFill="true" applyBorder="true" applyAlignment="true">
      <alignment horizontal="center" vertical="center"/>
    </xf>
    <xf numFmtId="169" fontId="151" fillId="35" borderId="109" xfId="45715" applyNumberFormat="true" applyFont="true" applyFill="true" applyBorder="true" applyAlignment="true">
      <alignment horizontal="center" vertical="center"/>
    </xf>
    <xf numFmtId="169" fontId="151" fillId="35" borderId="102" xfId="45714" applyNumberFormat="true" applyFont="true" applyFill="true" applyBorder="true" applyAlignment="true">
      <alignment horizontal="center" vertical="center"/>
    </xf>
    <xf numFmtId="169" fontId="151" fillId="35" borderId="104" xfId="45739" applyNumberFormat="true" applyFont="true" applyFill="true" applyBorder="true" applyAlignment="true">
      <alignment horizontal="center" vertical="center"/>
    </xf>
    <xf numFmtId="169" fontId="151" fillId="35" borderId="136" xfId="45740" applyNumberFormat="true" applyFont="true" applyFill="true" applyBorder="true" applyAlignment="true">
      <alignment horizontal="center" vertical="center"/>
    </xf>
    <xf numFmtId="169" fontId="151" fillId="35" borderId="137" xfId="45741" applyNumberFormat="true" applyFont="true" applyFill="true" applyBorder="true" applyAlignment="true">
      <alignment horizontal="center" vertical="center"/>
    </xf>
    <xf numFmtId="169" fontId="151" fillId="35" borderId="142" xfId="45740" applyNumberFormat="true" applyFont="true" applyFill="true" applyBorder="true" applyAlignment="true">
      <alignment horizontal="center" vertical="center"/>
    </xf>
    <xf numFmtId="169" fontId="151" fillId="35" borderId="108" xfId="45741" applyNumberFormat="true" applyFont="true" applyFill="true" applyBorder="true" applyAlignment="true">
      <alignment horizontal="center" vertical="center"/>
    </xf>
    <xf numFmtId="169" fontId="151" fillId="35" borderId="104" xfId="45740" applyNumberFormat="true" applyFont="true" applyFill="true" applyBorder="true" applyAlignment="true">
      <alignment horizontal="center" vertical="center"/>
    </xf>
    <xf numFmtId="169" fontId="151" fillId="35" borderId="102" xfId="45745" applyNumberFormat="true" applyFont="true" applyFill="true" applyBorder="true" applyAlignment="true">
      <alignment horizontal="center" vertical="center"/>
    </xf>
    <xf numFmtId="169" fontId="151" fillId="35" borderId="138" xfId="45746" applyNumberFormat="true" applyFont="true" applyFill="true" applyBorder="true" applyAlignment="true">
      <alignment horizontal="center" vertical="center"/>
    </xf>
    <xf numFmtId="169" fontId="151" fillId="35" borderId="139" xfId="45747" applyNumberFormat="true" applyFont="true" applyFill="true" applyBorder="true" applyAlignment="true">
      <alignment horizontal="center" vertical="center"/>
    </xf>
    <xf numFmtId="169" fontId="151" fillId="35" borderId="143" xfId="45746" applyNumberFormat="true" applyFont="true" applyFill="true" applyBorder="true" applyAlignment="true">
      <alignment horizontal="center" vertical="center"/>
    </xf>
    <xf numFmtId="169" fontId="151" fillId="35" borderId="109" xfId="45747" applyNumberFormat="true" applyFont="true" applyFill="true" applyBorder="true" applyAlignment="true">
      <alignment horizontal="center" vertical="center"/>
    </xf>
    <xf numFmtId="169" fontId="151" fillId="35" borderId="102" xfId="45746" applyNumberFormat="true" applyFont="true" applyFill="true" applyBorder="true" applyAlignment="true">
      <alignment horizontal="center" vertical="center"/>
    </xf>
    <xf numFmtId="169" fontId="151" fillId="35" borderId="102" xfId="45751" applyNumberFormat="true" applyFont="true" applyFill="true" applyBorder="true" applyAlignment="true">
      <alignment horizontal="center" vertical="center"/>
    </xf>
    <xf numFmtId="169" fontId="151" fillId="35" borderId="138" xfId="45752" applyNumberFormat="true" applyFont="true" applyFill="true" applyBorder="true" applyAlignment="true">
      <alignment horizontal="center" vertical="center"/>
    </xf>
    <xf numFmtId="169" fontId="151" fillId="35" borderId="139" xfId="45753" applyNumberFormat="true" applyFont="true" applyFill="true" applyBorder="true" applyAlignment="true">
      <alignment horizontal="center" vertical="center"/>
    </xf>
    <xf numFmtId="169" fontId="151" fillId="35" borderId="143" xfId="45752" applyNumberFormat="true" applyFont="true" applyFill="true" applyBorder="true" applyAlignment="true">
      <alignment horizontal="center" vertical="center"/>
    </xf>
    <xf numFmtId="169" fontId="151" fillId="35" borderId="109" xfId="45753" applyNumberFormat="true" applyFont="true" applyFill="true" applyBorder="true" applyAlignment="true">
      <alignment horizontal="center" vertical="center"/>
    </xf>
    <xf numFmtId="169" fontId="151" fillId="35" borderId="102" xfId="45752" applyNumberFormat="true" applyFont="true" applyFill="true" applyBorder="true" applyAlignment="true">
      <alignment horizontal="center" vertical="center"/>
    </xf>
    <xf numFmtId="169" fontId="151" fillId="35" borderId="104" xfId="45769" applyNumberFormat="true" applyFont="true" applyFill="true" applyBorder="true" applyAlignment="true">
      <alignment horizontal="center" vertical="center"/>
    </xf>
    <xf numFmtId="169" fontId="151" fillId="35" borderId="136" xfId="45769" applyNumberFormat="true" applyFont="true" applyFill="true" applyBorder="true" applyAlignment="true">
      <alignment horizontal="center" vertical="center"/>
    </xf>
    <xf numFmtId="169" fontId="151" fillId="35" borderId="137" xfId="45769" applyNumberFormat="true" applyFont="true" applyFill="true" applyBorder="true" applyAlignment="true">
      <alignment horizontal="center" vertical="center"/>
    </xf>
    <xf numFmtId="169" fontId="151" fillId="35" borderId="142" xfId="45769" applyNumberFormat="true" applyFont="true" applyFill="true" applyBorder="true" applyAlignment="true">
      <alignment horizontal="center" vertical="center"/>
    </xf>
    <xf numFmtId="169" fontId="151" fillId="35" borderId="108" xfId="45769" applyNumberFormat="true" applyFont="true" applyFill="true" applyBorder="true" applyAlignment="true">
      <alignment horizontal="center" vertical="center"/>
    </xf>
    <xf numFmtId="169" fontId="151" fillId="35" borderId="102" xfId="45772" applyNumberFormat="true" applyFont="true" applyFill="true" applyBorder="true" applyAlignment="true">
      <alignment horizontal="center" vertical="center"/>
    </xf>
    <xf numFmtId="169" fontId="151" fillId="35" borderId="138" xfId="45772" applyNumberFormat="true" applyFont="true" applyFill="true" applyBorder="true" applyAlignment="true">
      <alignment horizontal="center" vertical="center"/>
    </xf>
    <xf numFmtId="169" fontId="151" fillId="35" borderId="139" xfId="45772" applyNumberFormat="true" applyFont="true" applyFill="true" applyBorder="true" applyAlignment="true">
      <alignment horizontal="center" vertical="center"/>
    </xf>
    <xf numFmtId="169" fontId="151" fillId="35" borderId="143" xfId="45772" applyNumberFormat="true" applyFont="true" applyFill="true" applyBorder="true" applyAlignment="true">
      <alignment horizontal="center" vertical="center"/>
    </xf>
    <xf numFmtId="169" fontId="151" fillId="35" borderId="109" xfId="45772" applyNumberFormat="true" applyFont="true" applyFill="true" applyBorder="true" applyAlignment="true">
      <alignment horizontal="center" vertical="center"/>
    </xf>
    <xf numFmtId="169" fontId="184" fillId="35" borderId="102" xfId="45772" applyNumberFormat="true" applyFont="true" applyFill="true" applyBorder="true" applyAlignment="true">
      <alignment horizontal="center" vertical="center"/>
    </xf>
    <xf numFmtId="169" fontId="184" fillId="35" borderId="138" xfId="45772" applyNumberFormat="true" applyFont="true" applyFill="true" applyBorder="true" applyAlignment="true">
      <alignment horizontal="center" vertical="center"/>
    </xf>
    <xf numFmtId="169" fontId="184" fillId="35" borderId="139" xfId="45772" applyNumberFormat="true" applyFont="true" applyFill="true" applyBorder="true" applyAlignment="true">
      <alignment horizontal="center" vertical="center"/>
    </xf>
    <xf numFmtId="169" fontId="184" fillId="35" borderId="143" xfId="45772" applyNumberFormat="true" applyFont="true" applyFill="true" applyBorder="true" applyAlignment="true">
      <alignment horizontal="center" vertical="center"/>
    </xf>
    <xf numFmtId="169" fontId="184" fillId="35" borderId="109" xfId="45772" applyNumberFormat="true" applyFont="true" applyFill="true" applyBorder="true" applyAlignment="true">
      <alignment horizontal="center" vertical="center"/>
    </xf>
    <xf numFmtId="169" fontId="184" fillId="35" borderId="107" xfId="45775" applyNumberFormat="true" applyFont="true" applyFill="true" applyBorder="true" applyAlignment="true">
      <alignment horizontal="center" vertical="center"/>
    </xf>
    <xf numFmtId="169" fontId="184" fillId="35" borderId="140" xfId="45775" applyNumberFormat="true" applyFont="true" applyFill="true" applyBorder="true" applyAlignment="true">
      <alignment horizontal="center" vertical="center"/>
    </xf>
    <xf numFmtId="169" fontId="184" fillId="35" borderId="141" xfId="45775" applyNumberFormat="true" applyFont="true" applyFill="true" applyBorder="true" applyAlignment="true">
      <alignment horizontal="center" vertical="center"/>
    </xf>
    <xf numFmtId="169" fontId="184" fillId="35" borderId="144" xfId="45775" applyNumberFormat="true" applyFont="true" applyFill="true" applyBorder="true" applyAlignment="true">
      <alignment horizontal="center" vertical="center"/>
    </xf>
    <xf numFmtId="169" fontId="184" fillId="35" borderId="110" xfId="45775" applyNumberFormat="true" applyFont="true" applyFill="true" applyBorder="true" applyAlignment="true">
      <alignment horizontal="center" vertical="center"/>
    </xf>
    <xf numFmtId="169" fontId="151" fillId="35" borderId="104" xfId="45790" applyNumberFormat="true" applyFont="true" applyFill="true" applyBorder="true" applyAlignment="true">
      <alignment horizontal="center" vertical="center"/>
    </xf>
    <xf numFmtId="169" fontId="151" fillId="35" borderId="136" xfId="45791" applyNumberFormat="true" applyFont="true" applyFill="true" applyBorder="true" applyAlignment="true">
      <alignment horizontal="center" vertical="center"/>
    </xf>
    <xf numFmtId="169" fontId="151" fillId="35" borderId="137" xfId="45792" applyNumberFormat="true" applyFont="true" applyFill="true" applyBorder="true" applyAlignment="true">
      <alignment horizontal="center" vertical="center"/>
    </xf>
    <xf numFmtId="169" fontId="151" fillId="35" borderId="142" xfId="45791" applyNumberFormat="true" applyFont="true" applyFill="true" applyBorder="true" applyAlignment="true">
      <alignment horizontal="center" vertical="center"/>
    </xf>
    <xf numFmtId="169" fontId="151" fillId="35" borderId="108" xfId="45792" applyNumberFormat="true" applyFont="true" applyFill="true" applyBorder="true" applyAlignment="true">
      <alignment horizontal="center" vertical="center"/>
    </xf>
    <xf numFmtId="169" fontId="151" fillId="35" borderId="104" xfId="45791" applyNumberFormat="true" applyFont="true" applyFill="true" applyBorder="true" applyAlignment="true">
      <alignment horizontal="center" vertical="center"/>
    </xf>
    <xf numFmtId="169" fontId="151" fillId="35" borderId="102" xfId="45796" applyNumberFormat="true" applyFont="true" applyFill="true" applyBorder="true" applyAlignment="true">
      <alignment horizontal="center" vertical="center"/>
    </xf>
    <xf numFmtId="169" fontId="151" fillId="35" borderId="138" xfId="45797" applyNumberFormat="true" applyFont="true" applyFill="true" applyBorder="true" applyAlignment="true">
      <alignment horizontal="center" vertical="center"/>
    </xf>
    <xf numFmtId="169" fontId="151" fillId="35" borderId="139" xfId="45798" applyNumberFormat="true" applyFont="true" applyFill="true" applyBorder="true" applyAlignment="true">
      <alignment horizontal="center" vertical="center"/>
    </xf>
    <xf numFmtId="169" fontId="151" fillId="35" borderId="143" xfId="45797" applyNumberFormat="true" applyFont="true" applyFill="true" applyBorder="true" applyAlignment="true">
      <alignment horizontal="center" vertical="center"/>
    </xf>
    <xf numFmtId="169" fontId="151" fillId="35" borderId="109" xfId="45798" applyNumberFormat="true" applyFont="true" applyFill="true" applyBorder="true" applyAlignment="true">
      <alignment horizontal="center" vertical="center"/>
    </xf>
    <xf numFmtId="169" fontId="151" fillId="35" borderId="102" xfId="45797" applyNumberFormat="true" applyFont="true" applyFill="true" applyBorder="true" applyAlignment="true">
      <alignment horizontal="center" vertical="center"/>
    </xf>
    <xf numFmtId="169" fontId="151" fillId="35" borderId="102" xfId="45802" applyNumberFormat="true" applyFont="true" applyFill="true" applyBorder="true" applyAlignment="true">
      <alignment horizontal="center" vertical="center"/>
    </xf>
    <xf numFmtId="169" fontId="151" fillId="35" borderId="138" xfId="45803" applyNumberFormat="true" applyFont="true" applyFill="true" applyBorder="true" applyAlignment="true">
      <alignment horizontal="center" vertical="center"/>
    </xf>
    <xf numFmtId="169" fontId="151" fillId="35" borderId="139" xfId="45804" applyNumberFormat="true" applyFont="true" applyFill="true" applyBorder="true" applyAlignment="true">
      <alignment horizontal="center" vertical="center"/>
    </xf>
    <xf numFmtId="169" fontId="151" fillId="35" borderId="143" xfId="45803" applyNumberFormat="true" applyFont="true" applyFill="true" applyBorder="true" applyAlignment="true">
      <alignment horizontal="center" vertical="center"/>
    </xf>
    <xf numFmtId="169" fontId="151" fillId="35" borderId="109" xfId="45804" applyNumberFormat="true" applyFont="true" applyFill="true" applyBorder="true" applyAlignment="true">
      <alignment horizontal="center" vertical="center"/>
    </xf>
    <xf numFmtId="169" fontId="151" fillId="35" borderId="102" xfId="45803" applyNumberFormat="true" applyFont="true" applyFill="true" applyBorder="true" applyAlignment="true">
      <alignment horizontal="center" vertical="center"/>
    </xf>
    <xf numFmtId="169" fontId="151" fillId="35" borderId="102" xfId="19388" applyNumberFormat="true" applyFont="true" applyFill="true" applyBorder="true" applyAlignment="true">
      <alignment horizontal="center" vertical="center" wrapText="true"/>
    </xf>
    <xf numFmtId="169" fontId="151" fillId="35" borderId="138" xfId="19389" applyNumberFormat="true" applyFont="true" applyFill="true" applyBorder="true" applyAlignment="true">
      <alignment horizontal="center" vertical="center" wrapText="true"/>
    </xf>
    <xf numFmtId="169" fontId="151" fillId="35" borderId="139" xfId="19390" applyNumberFormat="true" applyFont="true" applyFill="true" applyBorder="true" applyAlignment="true">
      <alignment horizontal="center" vertical="center" wrapText="true"/>
    </xf>
    <xf numFmtId="169" fontId="151" fillId="35" borderId="143" xfId="19389" applyNumberFormat="true" applyFont="true" applyFill="true" applyBorder="true" applyAlignment="true">
      <alignment horizontal="center" vertical="center" wrapText="true"/>
    </xf>
    <xf numFmtId="169" fontId="151" fillId="35" borderId="109" xfId="19390" applyNumberFormat="true" applyFont="true" applyFill="true" applyBorder="true" applyAlignment="true">
      <alignment horizontal="center" vertical="center" wrapText="true"/>
    </xf>
    <xf numFmtId="169" fontId="151" fillId="35" borderId="102" xfId="19389" applyNumberFormat="true" applyFont="true" applyFill="true" applyBorder="true" applyAlignment="true">
      <alignment horizontal="center" vertical="center" wrapText="true"/>
    </xf>
    <xf numFmtId="168" fontId="151" fillId="35" borderId="102" xfId="45806" applyNumberFormat="true" applyFont="true" applyFill="true" applyBorder="true" applyAlignment="true">
      <alignment horizontal="center" vertical="center"/>
    </xf>
    <xf numFmtId="168" fontId="151" fillId="35" borderId="138" xfId="45807" applyNumberFormat="true" applyFont="true" applyFill="true" applyBorder="true" applyAlignment="true">
      <alignment horizontal="center" vertical="center"/>
    </xf>
    <xf numFmtId="168" fontId="151" fillId="35" borderId="139" xfId="45808" applyNumberFormat="true" applyFont="true" applyFill="true" applyBorder="true" applyAlignment="true">
      <alignment horizontal="center" vertical="center"/>
    </xf>
    <xf numFmtId="168" fontId="151" fillId="35" borderId="143" xfId="45807" applyNumberFormat="true" applyFont="true" applyFill="true" applyBorder="true" applyAlignment="true">
      <alignment horizontal="center" vertical="center"/>
    </xf>
    <xf numFmtId="168" fontId="151" fillId="35" borderId="109" xfId="45808" applyNumberFormat="true" applyFont="true" applyFill="true" applyBorder="true" applyAlignment="true">
      <alignment horizontal="center" vertical="center"/>
    </xf>
    <xf numFmtId="168" fontId="151" fillId="35" borderId="102" xfId="45807" applyNumberFormat="true" applyFont="true" applyFill="true" applyBorder="true" applyAlignment="true">
      <alignment horizontal="center" vertical="center"/>
    </xf>
    <xf numFmtId="168" fontId="151" fillId="35" borderId="102" xfId="45810" applyNumberFormat="true" applyFont="true" applyFill="true" applyBorder="true" applyAlignment="true">
      <alignment horizontal="center" vertical="center"/>
    </xf>
    <xf numFmtId="168" fontId="151" fillId="35" borderId="138" xfId="45811" applyNumberFormat="true" applyFont="true" applyFill="true" applyBorder="true" applyAlignment="true">
      <alignment horizontal="center" vertical="center"/>
    </xf>
    <xf numFmtId="168" fontId="151" fillId="35" borderId="139" xfId="45812" applyNumberFormat="true" applyFont="true" applyFill="true" applyBorder="true" applyAlignment="true">
      <alignment horizontal="center" vertical="center"/>
    </xf>
    <xf numFmtId="168" fontId="151" fillId="35" borderId="143" xfId="45811" applyNumberFormat="true" applyFont="true" applyFill="true" applyBorder="true" applyAlignment="true">
      <alignment horizontal="center" vertical="center"/>
    </xf>
    <xf numFmtId="168" fontId="151" fillId="35" borderId="109" xfId="45812" applyNumberFormat="true" applyFont="true" applyFill="true" applyBorder="true" applyAlignment="true">
      <alignment horizontal="center" vertical="center"/>
    </xf>
    <xf numFmtId="168" fontId="151" fillId="35" borderId="102" xfId="45811" applyNumberFormat="true" applyFont="true" applyFill="true" applyBorder="true" applyAlignment="true">
      <alignment horizontal="center" vertical="center"/>
    </xf>
    <xf numFmtId="168" fontId="151" fillId="35" borderId="102" xfId="45814" applyNumberFormat="true" applyFont="true" applyFill="true" applyBorder="true" applyAlignment="true">
      <alignment horizontal="center" vertical="center"/>
    </xf>
    <xf numFmtId="168" fontId="151" fillId="35" borderId="138" xfId="45815" applyNumberFormat="true" applyFont="true" applyFill="true" applyBorder="true" applyAlignment="true">
      <alignment horizontal="center" vertical="center"/>
    </xf>
    <xf numFmtId="168" fontId="151" fillId="35" borderId="139" xfId="45816" applyNumberFormat="true" applyFont="true" applyFill="true" applyBorder="true" applyAlignment="true">
      <alignment horizontal="center" vertical="center"/>
    </xf>
    <xf numFmtId="168" fontId="151" fillId="35" borderId="143" xfId="45815" applyNumberFormat="true" applyFont="true" applyFill="true" applyBorder="true" applyAlignment="true">
      <alignment horizontal="center" vertical="center"/>
    </xf>
    <xf numFmtId="168" fontId="151" fillId="35" borderId="109" xfId="45816" applyNumberFormat="true" applyFont="true" applyFill="true" applyBorder="true" applyAlignment="true">
      <alignment horizontal="center" vertical="center"/>
    </xf>
    <xf numFmtId="168" fontId="151" fillId="35" borderId="102" xfId="45815" applyNumberFormat="true" applyFont="true" applyFill="true" applyBorder="true" applyAlignment="true">
      <alignment horizontal="center" vertical="center"/>
    </xf>
    <xf numFmtId="169" fontId="184" fillId="35" borderId="102" xfId="45775" applyNumberFormat="true" applyFont="true" applyFill="true" applyBorder="true" applyAlignment="true">
      <alignment horizontal="center" vertical="center"/>
    </xf>
    <xf numFmtId="169" fontId="184" fillId="35" borderId="138" xfId="45775" applyNumberFormat="true" applyFont="true" applyFill="true" applyBorder="true" applyAlignment="true">
      <alignment horizontal="center" vertical="center"/>
    </xf>
    <xf numFmtId="169" fontId="184" fillId="35" borderId="139" xfId="45775" applyNumberFormat="true" applyFont="true" applyFill="true" applyBorder="true" applyAlignment="true">
      <alignment horizontal="center" vertical="center"/>
    </xf>
    <xf numFmtId="169" fontId="184" fillId="35" borderId="143" xfId="45775" applyNumberFormat="true" applyFont="true" applyFill="true" applyBorder="true" applyAlignment="true">
      <alignment horizontal="center" vertical="center"/>
    </xf>
    <xf numFmtId="169" fontId="184" fillId="35" borderId="109" xfId="45775" applyNumberFormat="true" applyFont="true" applyFill="true" applyBorder="true" applyAlignment="true">
      <alignment horizontal="center" vertical="center"/>
    </xf>
    <xf numFmtId="169" fontId="151" fillId="35" borderId="104" xfId="45832" applyNumberFormat="true" applyFont="true" applyFill="true" applyBorder="true" applyAlignment="true">
      <alignment horizontal="center" vertical="center"/>
    </xf>
    <xf numFmtId="169" fontId="151" fillId="35" borderId="136" xfId="45833" applyNumberFormat="true" applyFont="true" applyFill="true" applyBorder="true" applyAlignment="true">
      <alignment horizontal="center" vertical="center"/>
    </xf>
    <xf numFmtId="169" fontId="151" fillId="35" borderId="137" xfId="45834" applyNumberFormat="true" applyFont="true" applyFill="true" applyBorder="true" applyAlignment="true">
      <alignment horizontal="center" vertical="center"/>
    </xf>
    <xf numFmtId="169" fontId="151" fillId="35" borderId="142" xfId="45833" applyNumberFormat="true" applyFont="true" applyFill="true" applyBorder="true" applyAlignment="true">
      <alignment horizontal="center" vertical="center"/>
    </xf>
    <xf numFmtId="169" fontId="151" fillId="35" borderId="108" xfId="45834" applyNumberFormat="true" applyFont="true" applyFill="true" applyBorder="true" applyAlignment="true">
      <alignment horizontal="center" vertical="center"/>
    </xf>
    <xf numFmtId="169" fontId="151" fillId="35" borderId="104" xfId="45833" applyNumberFormat="true" applyFont="true" applyFill="true" applyBorder="true" applyAlignment="true">
      <alignment horizontal="center" vertical="center"/>
    </xf>
    <xf numFmtId="169" fontId="151" fillId="35" borderId="102" xfId="45838" applyNumberFormat="true" applyFont="true" applyFill="true" applyBorder="true" applyAlignment="true">
      <alignment horizontal="center" vertical="center"/>
    </xf>
    <xf numFmtId="169" fontId="151" fillId="35" borderId="138" xfId="45839" applyNumberFormat="true" applyFont="true" applyFill="true" applyBorder="true" applyAlignment="true">
      <alignment horizontal="center" vertical="center"/>
    </xf>
    <xf numFmtId="169" fontId="151" fillId="35" borderId="139" xfId="45840" applyNumberFormat="true" applyFont="true" applyFill="true" applyBorder="true" applyAlignment="true">
      <alignment horizontal="center" vertical="center"/>
    </xf>
    <xf numFmtId="169" fontId="151" fillId="35" borderId="143" xfId="45839" applyNumberFormat="true" applyFont="true" applyFill="true" applyBorder="true" applyAlignment="true">
      <alignment horizontal="center" vertical="center"/>
    </xf>
    <xf numFmtId="169" fontId="151" fillId="35" borderId="109" xfId="45840" applyNumberFormat="true" applyFont="true" applyFill="true" applyBorder="true" applyAlignment="true">
      <alignment horizontal="center" vertical="center"/>
    </xf>
    <xf numFmtId="169" fontId="151" fillId="35" borderId="102" xfId="45839" applyNumberFormat="true" applyFont="true" applyFill="true" applyBorder="true" applyAlignment="true">
      <alignment horizontal="center" vertical="center"/>
    </xf>
    <xf numFmtId="169" fontId="151" fillId="35" borderId="102" xfId="45844" applyNumberFormat="true" applyFont="true" applyFill="true" applyBorder="true" applyAlignment="true">
      <alignment horizontal="center" vertical="center"/>
    </xf>
    <xf numFmtId="169" fontId="151" fillId="35" borderId="138" xfId="45845" applyNumberFormat="true" applyFont="true" applyFill="true" applyBorder="true" applyAlignment="true">
      <alignment horizontal="center" vertical="center"/>
    </xf>
    <xf numFmtId="169" fontId="151" fillId="35" borderId="139" xfId="45846" applyNumberFormat="true" applyFont="true" applyFill="true" applyBorder="true" applyAlignment="true">
      <alignment horizontal="center" vertical="center"/>
    </xf>
    <xf numFmtId="169" fontId="151" fillId="35" borderId="143" xfId="45845" applyNumberFormat="true" applyFont="true" applyFill="true" applyBorder="true" applyAlignment="true">
      <alignment horizontal="center" vertical="center"/>
    </xf>
    <xf numFmtId="169" fontId="151" fillId="35" borderId="109" xfId="45846" applyNumberFormat="true" applyFont="true" applyFill="true" applyBorder="true" applyAlignment="true">
      <alignment horizontal="center" vertical="center"/>
    </xf>
    <xf numFmtId="169" fontId="151" fillId="35" borderId="102" xfId="45845" applyNumberFormat="true" applyFont="true" applyFill="true" applyBorder="true" applyAlignment="true">
      <alignment horizontal="center" vertical="center"/>
    </xf>
    <xf numFmtId="169" fontId="151" fillId="35" borderId="102" xfId="22905" applyNumberFormat="true" applyFont="true" applyFill="true" applyBorder="true" applyAlignment="true">
      <alignment horizontal="center" vertical="center" wrapText="true"/>
    </xf>
    <xf numFmtId="169" fontId="151" fillId="35" borderId="138" xfId="22906" applyNumberFormat="true" applyFont="true" applyFill="true" applyBorder="true" applyAlignment="true">
      <alignment horizontal="center" vertical="center" wrapText="true"/>
    </xf>
    <xf numFmtId="169" fontId="151" fillId="35" borderId="139" xfId="22907" applyNumberFormat="true" applyFont="true" applyFill="true" applyBorder="true" applyAlignment="true">
      <alignment horizontal="center" vertical="center" wrapText="true"/>
    </xf>
    <xf numFmtId="169" fontId="151" fillId="35" borderId="143" xfId="22906" applyNumberFormat="true" applyFont="true" applyFill="true" applyBorder="true" applyAlignment="true">
      <alignment horizontal="center" vertical="center" wrapText="true"/>
    </xf>
    <xf numFmtId="169" fontId="151" fillId="35" borderId="109" xfId="22907" applyNumberFormat="true" applyFont="true" applyFill="true" applyBorder="true" applyAlignment="true">
      <alignment horizontal="center" vertical="center" wrapText="true"/>
    </xf>
    <xf numFmtId="169" fontId="151" fillId="35" borderId="102" xfId="22906" applyNumberFormat="true" applyFont="true" applyFill="true" applyBorder="true" applyAlignment="true">
      <alignment horizontal="center" vertical="center" wrapText="true"/>
    </xf>
    <xf numFmtId="168" fontId="151" fillId="35" borderId="102" xfId="45848" applyNumberFormat="true" applyFont="true" applyFill="true" applyBorder="true" applyAlignment="true">
      <alignment horizontal="center" vertical="center"/>
    </xf>
    <xf numFmtId="168" fontId="151" fillId="35" borderId="138" xfId="45849" applyNumberFormat="true" applyFont="true" applyFill="true" applyBorder="true" applyAlignment="true">
      <alignment horizontal="center" vertical="center"/>
    </xf>
    <xf numFmtId="168" fontId="151" fillId="35" borderId="139" xfId="45850" applyNumberFormat="true" applyFont="true" applyFill="true" applyBorder="true" applyAlignment="true">
      <alignment horizontal="center" vertical="center"/>
    </xf>
    <xf numFmtId="168" fontId="151" fillId="35" borderId="143" xfId="45849" applyNumberFormat="true" applyFont="true" applyFill="true" applyBorder="true" applyAlignment="true">
      <alignment horizontal="center" vertical="center"/>
    </xf>
    <xf numFmtId="168" fontId="151" fillId="35" borderId="109" xfId="45850" applyNumberFormat="true" applyFont="true" applyFill="true" applyBorder="true" applyAlignment="true">
      <alignment horizontal="center" vertical="center"/>
    </xf>
    <xf numFmtId="168" fontId="151" fillId="35" borderId="102" xfId="45849" applyNumberFormat="true" applyFont="true" applyFill="true" applyBorder="true" applyAlignment="true">
      <alignment horizontal="center" vertical="center"/>
    </xf>
    <xf numFmtId="168" fontId="151" fillId="35" borderId="102" xfId="45852" applyNumberFormat="true" applyFont="true" applyFill="true" applyBorder="true" applyAlignment="true">
      <alignment horizontal="center" vertical="center"/>
    </xf>
    <xf numFmtId="168" fontId="151" fillId="35" borderId="138" xfId="45853" applyNumberFormat="true" applyFont="true" applyFill="true" applyBorder="true" applyAlignment="true">
      <alignment horizontal="center" vertical="center"/>
    </xf>
    <xf numFmtId="168" fontId="151" fillId="35" borderId="139" xfId="45854" applyNumberFormat="true" applyFont="true" applyFill="true" applyBorder="true" applyAlignment="true">
      <alignment horizontal="center" vertical="center"/>
    </xf>
    <xf numFmtId="168" fontId="151" fillId="35" borderId="143" xfId="45853" applyNumberFormat="true" applyFont="true" applyFill="true" applyBorder="true" applyAlignment="true">
      <alignment horizontal="center" vertical="center"/>
    </xf>
    <xf numFmtId="168" fontId="151" fillId="35" borderId="109" xfId="45854" applyNumberFormat="true" applyFont="true" applyFill="true" applyBorder="true" applyAlignment="true">
      <alignment horizontal="center" vertical="center"/>
    </xf>
    <xf numFmtId="168" fontId="151" fillId="35" borderId="102" xfId="45853" applyNumberFormat="true" applyFont="true" applyFill="true" applyBorder="true" applyAlignment="true">
      <alignment horizontal="center" vertical="center"/>
    </xf>
    <xf numFmtId="168" fontId="151" fillId="35" borderId="102" xfId="45856" applyNumberFormat="true" applyFont="true" applyFill="true" applyBorder="true" applyAlignment="true">
      <alignment horizontal="center" vertical="center"/>
    </xf>
    <xf numFmtId="168" fontId="151" fillId="35" borderId="138" xfId="45857" applyNumberFormat="true" applyFont="true" applyFill="true" applyBorder="true" applyAlignment="true">
      <alignment horizontal="center" vertical="center"/>
    </xf>
    <xf numFmtId="168" fontId="151" fillId="35" borderId="139" xfId="45858" applyNumberFormat="true" applyFont="true" applyFill="true" applyBorder="true" applyAlignment="true">
      <alignment horizontal="center" vertical="center"/>
    </xf>
    <xf numFmtId="168" fontId="151" fillId="35" borderId="143" xfId="45857" applyNumberFormat="true" applyFont="true" applyFill="true" applyBorder="true" applyAlignment="true">
      <alignment horizontal="center" vertical="center"/>
    </xf>
    <xf numFmtId="168" fontId="151" fillId="35" borderId="109" xfId="45858" applyNumberFormat="true" applyFont="true" applyFill="true" applyBorder="true" applyAlignment="true">
      <alignment horizontal="center" vertical="center"/>
    </xf>
    <xf numFmtId="168" fontId="151" fillId="35" borderId="102" xfId="45857" applyNumberFormat="true" applyFont="true" applyFill="true" applyBorder="true" applyAlignment="true">
      <alignment horizontal="center" vertical="center"/>
    </xf>
    <xf numFmtId="168" fontId="151" fillId="35" borderId="102" xfId="19434" applyNumberFormat="true" applyFont="true" applyFill="true" applyBorder="true" applyAlignment="true">
      <alignment horizontal="center" vertical="center" wrapText="true"/>
    </xf>
    <xf numFmtId="168" fontId="151" fillId="35" borderId="138" xfId="19435" applyNumberFormat="true" applyFont="true" applyFill="true" applyBorder="true" applyAlignment="true">
      <alignment horizontal="center" vertical="center" wrapText="true"/>
    </xf>
    <xf numFmtId="168" fontId="151" fillId="35" borderId="139" xfId="19436" applyNumberFormat="true" applyFont="true" applyFill="true" applyBorder="true" applyAlignment="true">
      <alignment horizontal="center" vertical="center" wrapText="true"/>
    </xf>
    <xf numFmtId="168" fontId="151" fillId="35" borderId="143" xfId="19435" applyNumberFormat="true" applyFont="true" applyFill="true" applyBorder="true" applyAlignment="true">
      <alignment horizontal="center" vertical="center" wrapText="true"/>
    </xf>
    <xf numFmtId="168" fontId="151" fillId="35" borderId="109" xfId="19436" applyNumberFormat="true" applyFont="true" applyFill="true" applyBorder="true" applyAlignment="true">
      <alignment horizontal="center" vertical="center" wrapText="true"/>
    </xf>
    <xf numFmtId="168" fontId="151" fillId="35" borderId="102" xfId="19435" applyNumberFormat="true" applyFont="true" applyFill="true" applyBorder="true" applyAlignment="true">
      <alignment horizontal="center" vertical="center" wrapText="true"/>
    </xf>
    <xf numFmtId="168" fontId="151" fillId="35" borderId="102" xfId="19438" applyNumberFormat="true" applyFont="true" applyFill="true" applyBorder="true" applyAlignment="true">
      <alignment horizontal="center" vertical="center" wrapText="true"/>
    </xf>
    <xf numFmtId="168" fontId="151" fillId="35" borderId="138" xfId="19439" applyNumberFormat="true" applyFont="true" applyFill="true" applyBorder="true" applyAlignment="true">
      <alignment horizontal="center" vertical="center" wrapText="true"/>
    </xf>
    <xf numFmtId="168" fontId="151" fillId="35" borderId="139" xfId="19440" applyNumberFormat="true" applyFont="true" applyFill="true" applyBorder="true" applyAlignment="true">
      <alignment horizontal="center" vertical="center" wrapText="true"/>
    </xf>
    <xf numFmtId="168" fontId="151" fillId="35" borderId="143" xfId="19439" applyNumberFormat="true" applyFont="true" applyFill="true" applyBorder="true" applyAlignment="true">
      <alignment horizontal="center" vertical="center" wrapText="true"/>
    </xf>
    <xf numFmtId="168" fontId="151" fillId="35" borderId="109" xfId="19440" applyNumberFormat="true" applyFont="true" applyFill="true" applyBorder="true" applyAlignment="true">
      <alignment horizontal="center" vertical="center" wrapText="true"/>
    </xf>
    <xf numFmtId="168" fontId="151" fillId="35" borderId="102" xfId="19439" applyNumberFormat="true" applyFont="true" applyFill="true" applyBorder="true" applyAlignment="true">
      <alignment horizontal="center" vertical="center" wrapText="true"/>
    </xf>
    <xf numFmtId="0" fontId="152" fillId="26" borderId="108" xfId="45685" applyFont="true" applyFill="true" applyBorder="true" applyAlignment="true">
      <alignment horizontal="left" vertical="center"/>
    </xf>
    <xf numFmtId="0" fontId="152" fillId="26" borderId="109" xfId="45688" applyFont="true" applyFill="true" applyBorder="true" applyAlignment="true">
      <alignment horizontal="left" vertical="center"/>
    </xf>
    <xf numFmtId="0" fontId="152" fillId="26" borderId="110" xfId="45694" applyFont="true" applyFill="true" applyBorder="true" applyAlignment="true">
      <alignment horizontal="left" vertical="center"/>
    </xf>
    <xf numFmtId="0" fontId="152" fillId="26" borderId="108" xfId="45718" applyFont="true" applyFill="true" applyBorder="true" applyAlignment="true">
      <alignment horizontal="left" vertical="center"/>
    </xf>
    <xf numFmtId="0" fontId="152" fillId="26" borderId="109" xfId="45718" applyFont="true" applyFill="true" applyBorder="true" applyAlignment="true">
      <alignment horizontal="left" vertical="center"/>
    </xf>
    <xf numFmtId="0" fontId="152" fillId="26" borderId="108" xfId="45738" applyFont="true" applyFill="true" applyBorder="true" applyAlignment="true">
      <alignment horizontal="left" vertical="center"/>
    </xf>
    <xf numFmtId="0" fontId="152" fillId="26" borderId="109" xfId="45744" applyFont="true" applyFill="true" applyBorder="true" applyAlignment="true">
      <alignment horizontal="left" vertical="center"/>
    </xf>
    <xf numFmtId="0" fontId="152" fillId="0" borderId="109" xfId="45744" applyFont="true" applyFill="true" applyBorder="true" applyAlignment="true">
      <alignment horizontal="left" vertical="center"/>
    </xf>
    <xf numFmtId="0" fontId="152" fillId="0" borderId="109" xfId="45750" applyFont="true" applyFill="true" applyBorder="true" applyAlignment="true">
      <alignment horizontal="left" vertical="center"/>
    </xf>
    <xf numFmtId="0" fontId="152" fillId="26" borderId="108" xfId="45768" applyFont="true" applyFill="true" applyBorder="true" applyAlignment="true">
      <alignment horizontal="left" vertical="center"/>
    </xf>
    <xf numFmtId="0" fontId="152" fillId="26" borderId="109" xfId="45771" applyFont="true" applyFill="true" applyBorder="true" applyAlignment="true">
      <alignment horizontal="left" vertical="center"/>
    </xf>
    <xf numFmtId="0" fontId="184" fillId="26" borderId="109" xfId="45771" applyFont="true" applyFill="true" applyBorder="true" applyAlignment="true">
      <alignment horizontal="left" vertical="center"/>
    </xf>
    <xf numFmtId="0" fontId="184" fillId="26" borderId="110" xfId="45774" applyFont="true" applyFill="true" applyBorder="true" applyAlignment="true">
      <alignment horizontal="left" vertical="center"/>
    </xf>
    <xf numFmtId="0" fontId="152" fillId="26" borderId="108" xfId="45789" applyFont="true" applyFill="true" applyBorder="true" applyAlignment="true">
      <alignment horizontal="left" vertical="center"/>
    </xf>
    <xf numFmtId="0" fontId="152" fillId="26" borderId="109" xfId="45795" applyFont="true" applyFill="true" applyBorder="true" applyAlignment="true">
      <alignment horizontal="left" vertical="center"/>
    </xf>
    <xf numFmtId="0" fontId="152" fillId="26" borderId="110" xfId="45795" applyFont="true" applyFill="true" applyBorder="true" applyAlignment="true">
      <alignment horizontal="left" vertical="center"/>
    </xf>
    <xf numFmtId="0" fontId="152" fillId="0" borderId="10" xfId="45795" applyFont="true" applyFill="true" applyBorder="true" applyAlignment="true">
      <alignment horizontal="left" vertical="center"/>
    </xf>
    <xf numFmtId="0" fontId="152" fillId="0" borderId="10" xfId="45801" applyFont="true" applyFill="true" applyBorder="true" applyAlignment="true">
      <alignment horizontal="left" vertical="center"/>
    </xf>
    <xf numFmtId="0" fontId="152" fillId="0" borderId="109" xfId="45777" applyFont="true" applyFill="true" applyBorder="true" applyAlignment="true">
      <alignment horizontal="left" vertical="center"/>
    </xf>
    <xf numFmtId="0" fontId="152" fillId="0" borderId="109" xfId="45783" applyFont="true" applyFill="true" applyBorder="true" applyAlignment="true">
      <alignment horizontal="left" vertical="center"/>
    </xf>
    <xf numFmtId="0" fontId="152" fillId="0" borderId="109" xfId="45789" applyFont="true" applyFill="true" applyBorder="true" applyAlignment="true">
      <alignment horizontal="left" vertical="center"/>
    </xf>
    <xf numFmtId="0" fontId="152" fillId="0" borderId="109" xfId="45795" applyFont="true" applyFill="true" applyBorder="true" applyAlignment="true">
      <alignment horizontal="left" vertical="center"/>
    </xf>
    <xf numFmtId="0" fontId="152" fillId="0" borderId="109" xfId="45801" applyFont="true" applyFill="true" applyBorder="true" applyAlignment="true">
      <alignment horizontal="left" vertical="center"/>
    </xf>
    <xf numFmtId="0" fontId="184" fillId="15" borderId="109" xfId="45771" applyFont="true" applyFill="true" applyBorder="true" applyAlignment="true">
      <alignment horizontal="left" vertical="center"/>
    </xf>
    <xf numFmtId="0" fontId="184" fillId="15" borderId="109" xfId="45774" applyFont="true" applyFill="true" applyBorder="true" applyAlignment="true">
      <alignment horizontal="left" vertical="center"/>
    </xf>
    <xf numFmtId="0" fontId="152" fillId="26" borderId="108" xfId="45831" applyFont="true" applyFill="true" applyBorder="true" applyAlignment="true">
      <alignment horizontal="left" vertical="center"/>
    </xf>
    <xf numFmtId="0" fontId="152" fillId="26" borderId="109" xfId="45837" applyFont="true" applyFill="true" applyBorder="true" applyAlignment="true">
      <alignment horizontal="left" vertical="center"/>
    </xf>
    <xf numFmtId="0" fontId="152" fillId="26" borderId="110" xfId="45837" applyFont="true" applyFill="true" applyBorder="true" applyAlignment="true">
      <alignment horizontal="left" vertical="center"/>
    </xf>
    <xf numFmtId="0" fontId="152" fillId="26" borderId="108" xfId="45837" applyFont="true" applyFill="true" applyBorder="true" applyAlignment="true">
      <alignment horizontal="left" vertical="center"/>
    </xf>
    <xf numFmtId="0" fontId="152" fillId="26" borderId="109" xfId="45843" applyFont="true" applyFill="true" applyBorder="true" applyAlignment="true">
      <alignment horizontal="left" vertical="center"/>
    </xf>
    <xf numFmtId="0" fontId="152" fillId="0" borderId="109" xfId="45819" applyFont="true" applyFill="true" applyBorder="true" applyAlignment="true">
      <alignment horizontal="left" vertical="center"/>
    </xf>
    <xf numFmtId="0" fontId="152" fillId="0" borderId="109" xfId="45825" applyFont="true" applyFill="true" applyBorder="true" applyAlignment="true">
      <alignment horizontal="left" vertical="center"/>
    </xf>
    <xf numFmtId="0" fontId="152" fillId="0" borderId="109" xfId="45831" applyFont="true" applyFill="true" applyBorder="true" applyAlignment="true">
      <alignment horizontal="left" vertical="center"/>
    </xf>
    <xf numFmtId="0" fontId="152" fillId="0" borderId="109" xfId="45837" applyFont="true" applyFill="true" applyBorder="true" applyAlignment="true">
      <alignment horizontal="left" vertical="center"/>
    </xf>
    <xf numFmtId="0" fontId="152" fillId="0" borderId="109" xfId="45843" applyFont="true" applyFill="true" applyBorder="true" applyAlignment="true">
      <alignment horizontal="left" vertical="center"/>
    </xf>
    <xf numFmtId="0" fontId="152" fillId="26" borderId="58" xfId="45789" applyFont="true" applyFill="true" applyBorder="true" applyAlignment="true">
      <alignment horizontal="left" vertical="center"/>
    </xf>
    <xf numFmtId="0" fontId="152" fillId="26" borderId="59" xfId="45795" applyFont="true" applyFill="true" applyBorder="true" applyAlignment="true">
      <alignment horizontal="left" vertical="center"/>
    </xf>
    <xf numFmtId="0" fontId="152" fillId="26" borderId="60" xfId="45801" applyFont="true" applyFill="true" applyBorder="true" applyAlignment="true">
      <alignment horizontal="left" vertical="center"/>
    </xf>
    <xf numFmtId="169" fontId="187" fillId="35" borderId="102" xfId="33366" applyNumberFormat="true" applyFont="true" applyFill="true" applyBorder="true" applyAlignment="true">
      <alignment horizontal="center" vertical="center"/>
    </xf>
    <xf numFmtId="169" fontId="187" fillId="35" borderId="102" xfId="45796" applyNumberFormat="true" applyFont="true" applyFill="true" applyBorder="true" applyAlignment="true">
      <alignment horizontal="center" vertical="center"/>
    </xf>
    <xf numFmtId="169" fontId="187" fillId="35" borderId="138" xfId="33366" applyNumberFormat="true" applyFont="true" applyFill="true" applyBorder="true" applyAlignment="true">
      <alignment horizontal="center" vertical="center"/>
    </xf>
    <xf numFmtId="169" fontId="187" fillId="35" borderId="138" xfId="45797" applyNumberFormat="true" applyFont="true" applyFill="true" applyBorder="true" applyAlignment="true">
      <alignment horizontal="center" vertical="center"/>
    </xf>
    <xf numFmtId="169" fontId="187" fillId="35" borderId="139" xfId="33366" applyNumberFormat="true" applyFont="true" applyFill="true" applyBorder="true" applyAlignment="true">
      <alignment horizontal="center" vertical="center"/>
    </xf>
    <xf numFmtId="169" fontId="187" fillId="35" borderId="139" xfId="45798" applyNumberFormat="true" applyFont="true" applyFill="true" applyBorder="true" applyAlignment="true">
      <alignment horizontal="center" vertical="center"/>
    </xf>
    <xf numFmtId="169" fontId="187" fillId="35" borderId="143" xfId="33366" applyNumberFormat="true" applyFont="true" applyFill="true" applyBorder="true" applyAlignment="true">
      <alignment horizontal="center" vertical="center"/>
    </xf>
    <xf numFmtId="169" fontId="187" fillId="35" borderId="143" xfId="45797" applyNumberFormat="true" applyFont="true" applyFill="true" applyBorder="true" applyAlignment="true">
      <alignment horizontal="center" vertical="center"/>
    </xf>
    <xf numFmtId="169" fontId="187" fillId="35" borderId="109" xfId="33366" applyNumberFormat="true" applyFont="true" applyFill="true" applyBorder="true" applyAlignment="true">
      <alignment horizontal="center" vertical="center"/>
    </xf>
    <xf numFmtId="169" fontId="187" fillId="35" borderId="109" xfId="45798" applyNumberFormat="true" applyFont="true" applyFill="true" applyBorder="true" applyAlignment="true">
      <alignment horizontal="center" vertical="center"/>
    </xf>
    <xf numFmtId="169" fontId="187" fillId="35" borderId="102" xfId="45797" applyNumberFormat="true" applyFont="true" applyFill="true" applyBorder="true" applyAlignment="true">
      <alignment horizontal="center" vertical="center"/>
    </xf>
    <xf numFmtId="0" fontId="187" fillId="3" borderId="10" xfId="44931" applyFont="true" applyBorder="true" applyAlignment="true">
      <alignment horizontal="center" vertical="center"/>
    </xf>
    <xf numFmtId="0" fontId="187" fillId="3" borderId="10" xfId="44961" applyFont="true" applyBorder="true" applyAlignment="true">
      <alignment horizontal="center" vertical="center"/>
    </xf>
    <xf numFmtId="0" fontId="187" fillId="3" borderId="10" xfId="44991" applyFont="true" applyBorder="true" applyAlignment="true">
      <alignment horizontal="center" vertical="center"/>
    </xf>
    <xf numFmtId="0" fontId="187" fillId="3" borderId="10" xfId="45021" applyFont="true" applyBorder="true" applyAlignment="true">
      <alignment horizontal="center" vertical="center"/>
    </xf>
    <xf numFmtId="0" fontId="187" fillId="3" borderId="10" xfId="45042" applyFont="true" applyBorder="true" applyAlignment="true">
      <alignment horizontal="center" vertical="center"/>
    </xf>
    <xf numFmtId="0" fontId="187" fillId="3" borderId="10" xfId="45084" applyFont="true" applyBorder="true" applyAlignment="true">
      <alignment horizontal="center" vertical="center"/>
    </xf>
    <xf numFmtId="0" fontId="116" fillId="3" borderId="10" xfId="40089" applyFont="true" applyBorder="true" applyAlignment="true">
      <alignment horizontal="center" vertical="center"/>
    </xf>
    <xf numFmtId="170" fontId="156" fillId="27" borderId="148" xfId="19344" applyNumberFormat="true" applyFont="true" applyFill="true" applyBorder="true" applyAlignment="true">
      <alignment horizontal="center" vertical="center"/>
    </xf>
    <xf numFmtId="170" fontId="156" fillId="27" borderId="149" xfId="19344" applyNumberFormat="true" applyFont="true" applyFill="true" applyBorder="true" applyAlignment="true">
      <alignment horizontal="center" vertical="center"/>
    </xf>
    <xf numFmtId="169" fontId="187" fillId="35" borderId="145" xfId="40072" applyNumberFormat="true" applyFont="true" applyFill="true" applyBorder="true" applyAlignment="true">
      <alignment horizontal="center" vertical="center"/>
    </xf>
    <xf numFmtId="169" fontId="187" fillId="35" borderId="150" xfId="40072" applyNumberFormat="true" applyFont="true" applyFill="true" applyBorder="true" applyAlignment="true">
      <alignment horizontal="center" vertical="center"/>
    </xf>
    <xf numFmtId="168" fontId="187" fillId="28" borderId="151" xfId="40077" applyNumberFormat="true" applyFont="true" applyFill="true" applyBorder="true" applyAlignment="true">
      <alignment horizontal="center" vertical="center"/>
    </xf>
    <xf numFmtId="168" fontId="187" fillId="28" borderId="135" xfId="40077" applyNumberFormat="true" applyFont="true" applyFill="true" applyBorder="true" applyAlignment="true">
      <alignment horizontal="center" vertical="center"/>
    </xf>
    <xf numFmtId="0" fontId="116" fillId="3" borderId="10" xfId="39969" applyFont="true" applyBorder="true" applyAlignment="true">
      <alignment horizontal="center" vertical="center"/>
    </xf>
    <xf numFmtId="0" fontId="152" fillId="3" borderId="10" xfId="39968" applyFont="true" applyBorder="true" applyAlignment="true">
      <alignment horizontal="center" vertical="center"/>
    </xf>
    <xf numFmtId="0" fontId="152" fillId="3" borderId="10" xfId="39970" applyFont="true" applyBorder="true" applyAlignment="true">
      <alignment horizontal="center" vertical="center"/>
    </xf>
    <xf numFmtId="0" fontId="116" fillId="3" borderId="10" xfId="40029" applyFont="true" applyBorder="true" applyAlignment="true">
      <alignment horizontal="center" vertical="center"/>
    </xf>
    <xf numFmtId="0" fontId="152" fillId="3" borderId="10" xfId="40028" applyFont="true" applyBorder="true" applyAlignment="true">
      <alignment horizontal="center" vertical="center"/>
    </xf>
    <xf numFmtId="0" fontId="152" fillId="3" borderId="10" xfId="40030" applyFont="true" applyBorder="true" applyAlignment="true">
      <alignment horizontal="center" vertical="center"/>
    </xf>
    <xf numFmtId="0" fontId="116" fillId="3" borderId="10" xfId="40149" applyFont="true" applyBorder="true" applyAlignment="true">
      <alignment horizontal="center" vertical="center"/>
    </xf>
    <xf numFmtId="0" fontId="152" fillId="3" borderId="10" xfId="40148" applyFont="true" applyBorder="true" applyAlignment="true">
      <alignment horizontal="center" vertical="center"/>
    </xf>
    <xf numFmtId="0" fontId="152" fillId="3" borderId="10" xfId="40150" applyFont="true" applyBorder="true" applyAlignment="true">
      <alignment horizontal="center" vertical="center"/>
    </xf>
    <xf numFmtId="0" fontId="116" fillId="3" borderId="10" xfId="40209" applyFont="true" applyBorder="true" applyAlignment="true">
      <alignment horizontal="center" vertical="center"/>
    </xf>
    <xf numFmtId="0" fontId="152" fillId="3" borderId="10" xfId="40208" applyFont="true" applyBorder="true" applyAlignment="true">
      <alignment horizontal="center" vertical="center"/>
    </xf>
    <xf numFmtId="0" fontId="152" fillId="3" borderId="10" xfId="40210" applyFont="true" applyBorder="true" applyAlignment="true">
      <alignment horizontal="center" vertical="center"/>
    </xf>
    <xf numFmtId="0" fontId="116" fillId="3" borderId="10" xfId="40269" applyFont="true" applyBorder="true" applyAlignment="true">
      <alignment horizontal="center" vertical="center"/>
    </xf>
    <xf numFmtId="0" fontId="152" fillId="3" borderId="10" xfId="40268" applyFont="true" applyBorder="true" applyAlignment="true">
      <alignment horizontal="center" vertical="center"/>
    </xf>
    <xf numFmtId="0" fontId="152" fillId="3" borderId="10" xfId="40270" applyFont="true" applyBorder="true" applyAlignment="true">
      <alignment horizontal="center" vertical="center"/>
    </xf>
    <xf numFmtId="0" fontId="116" fillId="3" borderId="10" xfId="40329" applyFont="true" applyBorder="true" applyAlignment="true">
      <alignment horizontal="center" vertical="center"/>
    </xf>
    <xf numFmtId="0" fontId="152" fillId="3" borderId="10" xfId="40328" applyFont="true" applyBorder="true" applyAlignment="true">
      <alignment horizontal="center" vertical="center"/>
    </xf>
    <xf numFmtId="0" fontId="152" fillId="3" borderId="10" xfId="40330" applyFont="true" applyBorder="true" applyAlignment="true">
      <alignment horizontal="center" vertical="center"/>
    </xf>
    <xf numFmtId="0" fontId="116" fillId="3" borderId="10" xfId="40397" applyFont="true" applyBorder="true" applyAlignment="true">
      <alignment horizontal="center" vertical="center"/>
    </xf>
    <xf numFmtId="0" fontId="152" fillId="3" borderId="10" xfId="40396" applyFont="true" applyBorder="true" applyAlignment="true">
      <alignment horizontal="center" vertical="center"/>
    </xf>
    <xf numFmtId="0" fontId="152" fillId="3" borderId="10" xfId="40398" applyFont="true" applyBorder="true" applyAlignment="true">
      <alignment horizontal="center" vertical="center"/>
    </xf>
    <xf numFmtId="0" fontId="152" fillId="3" borderId="10" xfId="44930" applyFont="true" applyBorder="true" applyAlignment="true">
      <alignment horizontal="center" vertical="center"/>
    </xf>
    <xf numFmtId="0" fontId="152" fillId="3" borderId="10" xfId="44932" applyFont="true" applyBorder="true" applyAlignment="true">
      <alignment horizontal="center" vertical="center"/>
    </xf>
    <xf numFmtId="0" fontId="152" fillId="3" borderId="10" xfId="44960" applyFont="true" applyBorder="true" applyAlignment="true">
      <alignment horizontal="center" vertical="center"/>
    </xf>
    <xf numFmtId="0" fontId="152" fillId="3" borderId="10" xfId="44962" applyFont="true" applyBorder="true" applyAlignment="true">
      <alignment horizontal="center" vertical="center"/>
    </xf>
    <xf numFmtId="0" fontId="152" fillId="3" borderId="10" xfId="44990" applyFont="true" applyBorder="true" applyAlignment="true">
      <alignment horizontal="center" vertical="center"/>
    </xf>
    <xf numFmtId="0" fontId="152" fillId="3" borderId="10" xfId="44992" applyFont="true" applyBorder="true" applyAlignment="true">
      <alignment horizontal="center" vertical="center"/>
    </xf>
    <xf numFmtId="0" fontId="152" fillId="3" borderId="10" xfId="45020" applyFont="true" applyBorder="true" applyAlignment="true">
      <alignment horizontal="center" vertical="center"/>
    </xf>
    <xf numFmtId="0" fontId="152" fillId="3" borderId="10" xfId="45022" applyFont="true" applyBorder="true" applyAlignment="true">
      <alignment horizontal="center" vertical="center"/>
    </xf>
    <xf numFmtId="0" fontId="152" fillId="3" borderId="10" xfId="45041" applyFont="true" applyBorder="true" applyAlignment="true">
      <alignment horizontal="center" vertical="center"/>
    </xf>
    <xf numFmtId="0" fontId="152" fillId="3" borderId="10" xfId="45043" applyFont="true" applyBorder="true" applyAlignment="true">
      <alignment horizontal="center" vertical="center"/>
    </xf>
    <xf numFmtId="0" fontId="152" fillId="3" borderId="10" xfId="45083" applyFont="true" applyBorder="true" applyAlignment="true">
      <alignment horizontal="center" vertical="center"/>
    </xf>
    <xf numFmtId="0" fontId="152" fillId="3" borderId="10" xfId="45085" applyFont="true" applyBorder="true" applyAlignment="true">
      <alignment horizontal="center" vertical="center"/>
    </xf>
    <xf numFmtId="169" fontId="151" fillId="35" borderId="108" xfId="44944" applyNumberFormat="true" applyFont="true" applyFill="true" applyBorder="true" applyAlignment="true">
      <alignment horizontal="center" vertical="center"/>
    </xf>
    <xf numFmtId="169" fontId="151" fillId="35" borderId="109" xfId="44950" applyNumberFormat="true" applyFont="true" applyFill="true" applyBorder="true" applyAlignment="true">
      <alignment horizontal="center" vertical="center"/>
    </xf>
    <xf numFmtId="169" fontId="151" fillId="35" borderId="110" xfId="44956" applyNumberFormat="true" applyFont="true" applyFill="true" applyBorder="true" applyAlignment="true">
      <alignment horizontal="center" vertical="center"/>
    </xf>
    <xf numFmtId="170" fontId="156" fillId="27" borderId="152" xfId="19344" applyNumberFormat="true" applyFont="true" applyFill="true" applyBorder="true" applyAlignment="true">
      <alignment horizontal="center" vertical="center"/>
    </xf>
    <xf numFmtId="169" fontId="151" fillId="35" borderId="108" xfId="44980" applyNumberFormat="true" applyFont="true" applyFill="true" applyBorder="true" applyAlignment="true">
      <alignment horizontal="center" vertical="center"/>
    </xf>
    <xf numFmtId="169" fontId="151" fillId="35" borderId="109" xfId="44980" applyNumberFormat="true" applyFont="true" applyFill="true" applyBorder="true" applyAlignment="true">
      <alignment horizontal="center" vertical="center"/>
    </xf>
    <xf numFmtId="169" fontId="151" fillId="35" borderId="109" xfId="44974" applyNumberFormat="true" applyFont="true" applyFill="true" applyBorder="true" applyAlignment="true">
      <alignment horizontal="center" vertical="center"/>
    </xf>
    <xf numFmtId="169" fontId="187" fillId="35" borderId="109" xfId="40060" applyNumberFormat="true" applyFont="true" applyFill="true" applyBorder="true" applyAlignment="true">
      <alignment horizontal="center" vertical="center"/>
    </xf>
    <xf numFmtId="169" fontId="187" fillId="35" borderId="109" xfId="44980" applyNumberFormat="true" applyFont="true" applyFill="true" applyBorder="true" applyAlignment="true">
      <alignment horizontal="center" vertical="center"/>
    </xf>
    <xf numFmtId="169" fontId="187" fillId="35" borderId="123" xfId="40072" applyNumberFormat="true" applyFont="true" applyFill="true" applyBorder="true" applyAlignment="true">
      <alignment horizontal="center" vertical="center"/>
    </xf>
    <xf numFmtId="169" fontId="151" fillId="35" borderId="108" xfId="45004" applyNumberFormat="true" applyFont="true" applyFill="true" applyBorder="true" applyAlignment="true">
      <alignment horizontal="center" vertical="center"/>
    </xf>
    <xf numFmtId="169" fontId="151" fillId="35" borderId="109" xfId="45010" applyNumberFormat="true" applyFont="true" applyFill="true" applyBorder="true" applyAlignment="true">
      <alignment horizontal="center" vertical="center"/>
    </xf>
    <xf numFmtId="169" fontId="151" fillId="35" borderId="109" xfId="45016" applyNumberFormat="true" applyFont="true" applyFill="true" applyBorder="true" applyAlignment="true">
      <alignment horizontal="center" vertical="center"/>
    </xf>
    <xf numFmtId="168" fontId="151" fillId="35" borderId="109" xfId="19367" applyNumberFormat="true" applyFont="true" applyFill="true" applyBorder="true" applyAlignment="true">
      <alignment horizontal="center" vertical="center"/>
    </xf>
    <xf numFmtId="168" fontId="151" fillId="35" borderId="109" xfId="19371" applyNumberFormat="true" applyFont="true" applyFill="true" applyBorder="true" applyAlignment="true">
      <alignment horizontal="center" vertical="center"/>
    </xf>
    <xf numFmtId="169" fontId="187" fillId="35" borderId="108" xfId="45055" applyNumberFormat="true" applyFont="true" applyFill="true" applyBorder="true" applyAlignment="true">
      <alignment horizontal="center" vertical="center"/>
    </xf>
    <xf numFmtId="169" fontId="187" fillId="35" borderId="109" xfId="45061" applyNumberFormat="true" applyFont="true" applyFill="true" applyBorder="true" applyAlignment="true">
      <alignment horizontal="center" vertical="center"/>
    </xf>
    <xf numFmtId="169" fontId="187" fillId="35" borderId="109" xfId="40240" applyNumberFormat="true" applyFont="true" applyFill="true" applyBorder="true" applyAlignment="true">
      <alignment horizontal="center" vertical="center"/>
    </xf>
    <xf numFmtId="169" fontId="187" fillId="35" borderId="109" xfId="40252" applyNumberFormat="true" applyFont="true" applyFill="true" applyBorder="true" applyAlignment="true">
      <alignment horizontal="center" vertical="center"/>
    </xf>
    <xf numFmtId="169" fontId="151" fillId="35" borderId="109" xfId="45061" applyNumberFormat="true" applyFont="true" applyFill="true" applyBorder="true" applyAlignment="true">
      <alignment horizontal="center" vertical="center"/>
    </xf>
    <xf numFmtId="0" fontId="152" fillId="35" borderId="109" xfId="45043" applyFont="true" applyFill="true" applyBorder="true" applyAlignment="true">
      <alignment horizontal="center" vertical="center" wrapText="true"/>
    </xf>
    <xf numFmtId="0" fontId="152" fillId="35" borderId="109" xfId="45049" applyFont="true" applyFill="true" applyBorder="true" applyAlignment="true">
      <alignment horizontal="center" vertical="center" wrapText="true"/>
    </xf>
    <xf numFmtId="168" fontId="151" fillId="35" borderId="109" xfId="45071" applyNumberFormat="true" applyFont="true" applyFill="true" applyBorder="true" applyAlignment="true">
      <alignment horizontal="center" vertical="center"/>
    </xf>
    <xf numFmtId="168" fontId="151" fillId="35" borderId="109" xfId="45075" applyNumberFormat="true" applyFont="true" applyFill="true" applyBorder="true" applyAlignment="true">
      <alignment horizontal="center" vertical="center"/>
    </xf>
    <xf numFmtId="168" fontId="151" fillId="35" borderId="109" xfId="45079" applyNumberFormat="true" applyFont="true" applyFill="true" applyBorder="true" applyAlignment="true">
      <alignment horizontal="center" vertical="center"/>
    </xf>
    <xf numFmtId="168" fontId="151" fillId="35" borderId="109" xfId="19398" applyNumberFormat="true" applyFont="true" applyFill="true" applyBorder="true" applyAlignment="true">
      <alignment horizontal="center" vertical="center" wrapText="true"/>
    </xf>
    <xf numFmtId="168" fontId="151" fillId="35" borderId="109" xfId="19402" applyNumberFormat="true" applyFont="true" applyFill="true" applyBorder="true" applyAlignment="true">
      <alignment horizontal="center" vertical="center" wrapText="true"/>
    </xf>
    <xf numFmtId="169" fontId="187" fillId="35" borderId="108" xfId="45097" applyNumberFormat="true" applyFont="true" applyFill="true" applyBorder="true" applyAlignment="true">
      <alignment horizontal="center" vertical="center"/>
    </xf>
    <xf numFmtId="169" fontId="187" fillId="35" borderId="109" xfId="45103" applyNumberFormat="true" applyFont="true" applyFill="true" applyBorder="true" applyAlignment="true">
      <alignment horizontal="center" vertical="center"/>
    </xf>
    <xf numFmtId="169" fontId="187" fillId="35" borderId="109" xfId="45109" applyNumberFormat="true" applyFont="true" applyFill="true" applyBorder="true" applyAlignment="true">
      <alignment horizontal="center" vertical="center"/>
    </xf>
    <xf numFmtId="0" fontId="152" fillId="35" borderId="109" xfId="45085" applyFont="true" applyFill="true" applyBorder="true" applyAlignment="true">
      <alignment horizontal="center" vertical="center" wrapText="true"/>
    </xf>
    <xf numFmtId="0" fontId="152" fillId="35" borderId="109" xfId="45091" applyFont="true" applyFill="true" applyBorder="true" applyAlignment="true">
      <alignment horizontal="center" vertical="center" wrapText="true"/>
    </xf>
    <xf numFmtId="168" fontId="151" fillId="35" borderId="109" xfId="45113" applyNumberFormat="true" applyFont="true" applyFill="true" applyBorder="true" applyAlignment="true">
      <alignment horizontal="center" vertical="center"/>
    </xf>
    <xf numFmtId="168" fontId="151" fillId="35" borderId="109" xfId="45117" applyNumberFormat="true" applyFont="true" applyFill="true" applyBorder="true" applyAlignment="true">
      <alignment horizontal="center" vertical="center"/>
    </xf>
    <xf numFmtId="168" fontId="151" fillId="35" borderId="109" xfId="45121" applyNumberFormat="true" applyFont="true" applyFill="true" applyBorder="true" applyAlignment="true">
      <alignment horizontal="center" vertical="center"/>
    </xf>
    <xf numFmtId="169" fontId="187" fillId="0" borderId="10" xfId="40060" applyNumberFormat="true" applyFont="true" applyFill="true" applyBorder="true" applyAlignment="true">
      <alignment horizontal="center" vertical="center"/>
    </xf>
    <xf numFmtId="169" fontId="187" fillId="0" borderId="10" xfId="40072" applyNumberFormat="true" applyFont="true" applyFill="true" applyBorder="true" applyAlignment="true">
      <alignment horizontal="center" vertical="center"/>
    </xf>
    <xf numFmtId="169" fontId="187" fillId="0" borderId="10" xfId="40240" applyNumberFormat="true" applyFont="true" applyFill="true" applyBorder="true" applyAlignment="true">
      <alignment horizontal="center" vertical="center"/>
    </xf>
    <xf numFmtId="169" fontId="187" fillId="0" borderId="10" xfId="40252" applyNumberFormat="true" applyFont="true" applyFill="true" applyBorder="true" applyAlignment="true">
      <alignment horizontal="center" vertical="center"/>
    </xf>
    <xf numFmtId="0" fontId="152" fillId="0" borderId="10" xfId="39982" applyFont="true" applyFill="true" applyBorder="true" applyAlignment="true">
      <alignment horizontal="center" vertical="center" wrapText="true"/>
    </xf>
    <xf numFmtId="168" fontId="187" fillId="0" borderId="10" xfId="39994" applyNumberFormat="true" applyFont="true" applyFill="true" applyBorder="true" applyAlignment="true">
      <alignment horizontal="center" vertical="center"/>
    </xf>
    <xf numFmtId="168" fontId="187" fillId="0" borderId="10" xfId="40006" applyNumberFormat="true" applyFont="true" applyFill="true" applyBorder="true" applyAlignment="true">
      <alignment horizontal="center" vertical="center"/>
    </xf>
    <xf numFmtId="168" fontId="187" fillId="0" borderId="10" xfId="40018" applyNumberFormat="true" applyFont="true" applyFill="true" applyBorder="true" applyAlignment="true">
      <alignment horizontal="center" vertical="center"/>
    </xf>
    <xf numFmtId="0" fontId="152" fillId="0" borderId="10" xfId="40042" applyFont="true" applyFill="true" applyBorder="true" applyAlignment="true">
      <alignment horizontal="center" vertical="center" wrapText="true"/>
    </xf>
    <xf numFmtId="168" fontId="187" fillId="0" borderId="10" xfId="40054" applyNumberFormat="true" applyFont="true" applyFill="true" applyBorder="true" applyAlignment="true">
      <alignment horizontal="center" vertical="center"/>
    </xf>
    <xf numFmtId="168" fontId="187" fillId="0" borderId="10" xfId="40066" applyNumberFormat="true" applyFont="true" applyFill="true" applyBorder="true" applyAlignment="true">
      <alignment horizontal="center" vertical="center"/>
    </xf>
    <xf numFmtId="168" fontId="187" fillId="0" borderId="10" xfId="40078" applyNumberFormat="true" applyFont="true" applyFill="true" applyBorder="true" applyAlignment="true">
      <alignment horizontal="center" vertical="center"/>
    </xf>
    <xf numFmtId="0" fontId="152" fillId="0" borderId="10" xfId="40102" applyFont="true" applyFill="true" applyBorder="true" applyAlignment="true">
      <alignment horizontal="center" vertical="center" wrapText="true"/>
    </xf>
    <xf numFmtId="168" fontId="151" fillId="0" borderId="10" xfId="4011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62" applyFont="true" applyFill="true" applyBorder="true" applyAlignment="true">
      <alignment horizontal="center" vertical="center" wrapText="true"/>
    </xf>
    <xf numFmtId="168" fontId="187" fillId="0" borderId="10" xfId="40174" applyNumberFormat="true" applyFont="true" applyFill="true" applyBorder="true" applyAlignment="true">
      <alignment horizontal="center" vertical="center"/>
    </xf>
    <xf numFmtId="168" fontId="187" fillId="0" borderId="10" xfId="40186" applyNumberFormat="true" applyFont="true" applyFill="true" applyBorder="true" applyAlignment="true">
      <alignment horizontal="center" vertical="center"/>
    </xf>
    <xf numFmtId="168" fontId="187" fillId="0" borderId="10" xfId="40198" applyNumberFormat="true" applyFont="true" applyFill="true" applyBorder="true" applyAlignment="true">
      <alignment horizontal="center" vertical="center"/>
    </xf>
    <xf numFmtId="0" fontId="152" fillId="0" borderId="10" xfId="40222" applyFont="true" applyFill="true" applyBorder="true" applyAlignment="true">
      <alignment horizontal="center" vertical="center" wrapText="true"/>
    </xf>
    <xf numFmtId="168" fontId="187" fillId="0" borderId="10" xfId="40234" applyNumberFormat="true" applyFont="true" applyFill="true" applyBorder="true" applyAlignment="true">
      <alignment horizontal="center" vertical="center"/>
    </xf>
    <xf numFmtId="168" fontId="187" fillId="0" borderId="10" xfId="40246" applyNumberFormat="true" applyFont="true" applyFill="true" applyBorder="true" applyAlignment="true">
      <alignment horizontal="center" vertical="center"/>
    </xf>
    <xf numFmtId="168" fontId="187" fillId="0" borderId="10" xfId="40258"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82" applyFont="true" applyFill="true" applyBorder="true" applyAlignment="true">
      <alignment horizontal="center" vertical="center" wrapText="true"/>
    </xf>
    <xf numFmtId="168" fontId="116" fillId="0" borderId="10" xfId="40294" applyNumberFormat="true" applyFont="true" applyFill="true" applyBorder="true" applyAlignment="true">
      <alignment horizontal="center" vertical="center"/>
    </xf>
    <xf numFmtId="168" fontId="187" fillId="0" borderId="10" xfId="4029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7" fillId="0" borderId="10" xfId="40306"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42" applyFont="true" applyFill="true" applyBorder="true" applyAlignment="true">
      <alignment horizontal="center" vertical="center" wrapText="true"/>
    </xf>
    <xf numFmtId="168" fontId="187" fillId="0" borderId="10" xfId="40536" applyNumberFormat="true" applyFont="true" applyFill="true" applyBorder="true" applyAlignment="true">
      <alignment horizontal="center" vertical="center"/>
    </xf>
    <xf numFmtId="168" fontId="187" fillId="0" borderId="10" xfId="40542" applyNumberFormat="true" applyFont="true" applyFill="true" applyBorder="true" applyAlignment="true">
      <alignment horizontal="center" vertical="center"/>
    </xf>
    <xf numFmtId="168" fontId="187" fillId="0" borderId="10" xfId="40539" applyNumberFormat="true" applyFont="true" applyFill="true" applyBorder="true" applyAlignment="true">
      <alignment horizontal="center" vertical="center"/>
    </xf>
    <xf numFmtId="168" fontId="187" fillId="0" borderId="10" xfId="40548" applyNumberFormat="true" applyFont="true" applyFill="true" applyBorder="true" applyAlignment="true">
      <alignment horizontal="center" vertical="center"/>
    </xf>
    <xf numFmtId="0" fontId="152" fillId="0" borderId="10" xfId="40410" applyFont="true" applyFill="true" applyBorder="true" applyAlignment="true">
      <alignment horizontal="center" vertical="center" wrapText="true"/>
    </xf>
    <xf numFmtId="168" fontId="187" fillId="0" borderId="10" xfId="40422" applyNumberFormat="true" applyFont="true" applyFill="true" applyBorder="true" applyAlignment="true">
      <alignment horizontal="center" vertical="center"/>
    </xf>
    <xf numFmtId="168" fontId="187" fillId="0" borderId="10" xfId="40434" applyNumberFormat="true" applyFont="true" applyFill="true" applyBorder="true" applyAlignment="true">
      <alignment horizontal="center" vertical="center"/>
    </xf>
    <xf numFmtId="168" fontId="187" fillId="0" borderId="10" xfId="40446" applyNumberFormat="true" applyFont="true" applyFill="true" applyBorder="true" applyAlignment="true">
      <alignment horizontal="center" vertical="center"/>
    </xf>
    <xf numFmtId="0" fontId="187" fillId="3" borderId="10" xfId="45195" applyFont="true" applyBorder="true" applyAlignment="true">
      <alignment horizontal="center" vertical="center"/>
    </xf>
    <xf numFmtId="0" fontId="187" fillId="3" borderId="10" xfId="45225" applyFont="true" applyBorder="true" applyAlignment="true">
      <alignment horizontal="center" vertical="center"/>
    </xf>
    <xf numFmtId="0" fontId="187" fillId="3" borderId="10" xfId="45252" applyFont="true" applyBorder="true" applyAlignment="true">
      <alignment horizontal="center" vertical="center"/>
    </xf>
    <xf numFmtId="0" fontId="187" fillId="3" borderId="10" xfId="45282" applyFont="true" applyBorder="true" applyAlignment="true">
      <alignment horizontal="center" vertical="center"/>
    </xf>
    <xf numFmtId="0" fontId="187" fillId="3" borderId="10" xfId="45303" applyFont="true" applyBorder="true" applyAlignment="true">
      <alignment horizontal="center" vertical="center"/>
    </xf>
    <xf numFmtId="0" fontId="187" fillId="3" borderId="10" xfId="45346" applyFont="true" applyBorder="true" applyAlignment="true">
      <alignment horizontal="center" vertical="center"/>
    </xf>
    <xf numFmtId="0" fontId="152" fillId="3" borderId="10" xfId="45194" applyFont="true" applyBorder="true" applyAlignment="true">
      <alignment horizontal="center" vertical="center"/>
    </xf>
    <xf numFmtId="0" fontId="152" fillId="3" borderId="10" xfId="45196" applyFont="true" applyBorder="true" applyAlignment="true">
      <alignment horizontal="center" vertical="center"/>
    </xf>
    <xf numFmtId="0" fontId="152" fillId="3" borderId="10" xfId="45224" applyFont="true" applyBorder="true" applyAlignment="true">
      <alignment horizontal="center" vertical="center"/>
    </xf>
    <xf numFmtId="0" fontId="152" fillId="3" borderId="10" xfId="45226" applyFont="true" applyBorder="true" applyAlignment="true">
      <alignment horizontal="center" vertical="center"/>
    </xf>
    <xf numFmtId="0" fontId="152" fillId="3" borderId="10" xfId="45251" applyFont="true" applyBorder="true" applyAlignment="true">
      <alignment horizontal="center" vertical="center"/>
    </xf>
    <xf numFmtId="0" fontId="152" fillId="3" borderId="10" xfId="45253" applyFont="true" applyBorder="true" applyAlignment="true">
      <alignment horizontal="center" vertical="center"/>
    </xf>
    <xf numFmtId="0" fontId="152" fillId="3" borderId="10" xfId="45281" applyFont="true" applyBorder="true" applyAlignment="true">
      <alignment horizontal="center" vertical="center"/>
    </xf>
    <xf numFmtId="0" fontId="152" fillId="3" borderId="10" xfId="45283" applyFont="true" applyBorder="true" applyAlignment="true">
      <alignment horizontal="center" vertical="center"/>
    </xf>
    <xf numFmtId="0" fontId="152" fillId="3" borderId="10" xfId="45302" applyFont="true" applyBorder="true" applyAlignment="true">
      <alignment horizontal="center" vertical="center"/>
    </xf>
    <xf numFmtId="0" fontId="152" fillId="3" borderId="10" xfId="45304" applyFont="true" applyBorder="true" applyAlignment="true">
      <alignment horizontal="center" vertical="center"/>
    </xf>
    <xf numFmtId="0" fontId="152" fillId="3" borderId="10" xfId="45345" applyFont="true" applyBorder="true" applyAlignment="true">
      <alignment horizontal="center" vertical="center"/>
    </xf>
    <xf numFmtId="0" fontId="152" fillId="3" borderId="10" xfId="45347" applyFont="true" applyBorder="true" applyAlignment="true">
      <alignment horizontal="center" vertical="center"/>
    </xf>
    <xf numFmtId="169" fontId="151" fillId="35" borderId="108" xfId="45208" applyNumberFormat="true" applyFont="true" applyFill="true" applyBorder="true" applyAlignment="true">
      <alignment horizontal="center" vertical="center"/>
    </xf>
    <xf numFmtId="169" fontId="151" fillId="35" borderId="109" xfId="45214" applyNumberFormat="true" applyFont="true" applyFill="true" applyBorder="true" applyAlignment="true">
      <alignment horizontal="center" vertical="center"/>
    </xf>
    <xf numFmtId="169" fontId="151" fillId="35" borderId="110" xfId="45220" applyNumberFormat="true" applyFont="true" applyFill="true" applyBorder="true" applyAlignment="true">
      <alignment horizontal="center" vertical="center"/>
    </xf>
    <xf numFmtId="169" fontId="151" fillId="35" borderId="108" xfId="45244" applyNumberFormat="true" applyFont="true" applyFill="true" applyBorder="true" applyAlignment="true">
      <alignment horizontal="center" vertical="center"/>
    </xf>
    <xf numFmtId="169" fontId="151" fillId="35" borderId="109" xfId="45244" applyNumberFormat="true" applyFont="true" applyFill="true" applyBorder="true" applyAlignment="true">
      <alignment horizontal="center" vertical="center"/>
    </xf>
    <xf numFmtId="169" fontId="151" fillId="35" borderId="109" xfId="45238" applyNumberFormat="true" applyFont="true" applyFill="true" applyBorder="true" applyAlignment="true">
      <alignment horizontal="center" vertical="center"/>
    </xf>
    <xf numFmtId="169" fontId="151" fillId="35" borderId="108" xfId="45265" applyNumberFormat="true" applyFont="true" applyFill="true" applyBorder="true" applyAlignment="true">
      <alignment horizontal="center" vertical="center"/>
    </xf>
    <xf numFmtId="169" fontId="151" fillId="35" borderId="109" xfId="45271" applyNumberFormat="true" applyFont="true" applyFill="true" applyBorder="true" applyAlignment="true">
      <alignment horizontal="center" vertical="center"/>
    </xf>
    <xf numFmtId="169" fontId="151" fillId="35" borderId="109" xfId="45277" applyNumberFormat="true" applyFont="true" applyFill="true" applyBorder="true" applyAlignment="true">
      <alignment horizontal="center" vertical="center"/>
    </xf>
    <xf numFmtId="169" fontId="151" fillId="35" borderId="108" xfId="45316" applyNumberFormat="true" applyFont="true" applyFill="true" applyBorder="true" applyAlignment="true">
      <alignment horizontal="center" vertical="center"/>
    </xf>
    <xf numFmtId="169" fontId="151" fillId="35" borderId="109" xfId="45322" applyNumberFormat="true" applyFont="true" applyFill="true" applyBorder="true" applyAlignment="true">
      <alignment horizontal="center" vertical="center"/>
    </xf>
    <xf numFmtId="169" fontId="116" fillId="35" borderId="109" xfId="40240" applyNumberFormat="true" applyFont="true" applyFill="true" applyBorder="true" applyAlignment="true">
      <alignment horizontal="center" vertical="center"/>
    </xf>
    <xf numFmtId="169" fontId="116" fillId="35" borderId="109" xfId="40252" applyNumberFormat="true" applyFont="true" applyFill="true" applyBorder="true" applyAlignment="true">
      <alignment horizontal="center" vertical="center"/>
    </xf>
    <xf numFmtId="169" fontId="151" fillId="35" borderId="109" xfId="45328" applyNumberFormat="true" applyFont="true" applyFill="true" applyBorder="true" applyAlignment="true">
      <alignment horizontal="center" vertical="center"/>
    </xf>
    <xf numFmtId="0" fontId="152" fillId="35" borderId="109" xfId="45304" applyFont="true" applyFill="true" applyBorder="true" applyAlignment="true">
      <alignment horizontal="center" vertical="center" wrapText="true"/>
    </xf>
    <xf numFmtId="0" fontId="152" fillId="35" borderId="109" xfId="45310" applyFont="true" applyFill="true" applyBorder="true" applyAlignment="true">
      <alignment horizontal="center" vertical="center" wrapText="true"/>
    </xf>
    <xf numFmtId="168" fontId="151" fillId="35" borderId="109" xfId="45332" applyNumberFormat="true" applyFont="true" applyFill="true" applyBorder="true" applyAlignment="true">
      <alignment horizontal="center" vertical="center"/>
    </xf>
    <xf numFmtId="168" fontId="151" fillId="35" borderId="109" xfId="45336" applyNumberFormat="true" applyFont="true" applyFill="true" applyBorder="true" applyAlignment="true">
      <alignment horizontal="center" vertical="center"/>
    </xf>
    <xf numFmtId="168" fontId="151" fillId="35" borderId="109" xfId="45341" applyNumberFormat="true" applyFont="true" applyFill="true" applyBorder="true" applyAlignment="true">
      <alignment horizontal="center" vertical="center"/>
    </xf>
    <xf numFmtId="169" fontId="151" fillId="35" borderId="110" xfId="45322" applyNumberFormat="true" applyFont="true" applyFill="true" applyBorder="true" applyAlignment="true">
      <alignment horizontal="center" vertical="center"/>
    </xf>
    <xf numFmtId="0" fontId="152" fillId="35" borderId="109" xfId="45347" applyFont="true" applyFill="true" applyBorder="true" applyAlignment="true">
      <alignment horizontal="center" vertical="center" wrapText="true"/>
    </xf>
    <xf numFmtId="0" fontId="152" fillId="35" borderId="109" xfId="45353" applyFont="true" applyFill="true" applyBorder="true" applyAlignment="true">
      <alignment horizontal="center" vertical="center" wrapText="true"/>
    </xf>
    <xf numFmtId="169" fontId="116" fillId="0" borderId="10" xfId="4024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0" fontId="152" fillId="3" borderId="10" xfId="45436" applyFont="true" applyBorder="true" applyAlignment="true">
      <alignment horizontal="center" vertical="center"/>
    </xf>
    <xf numFmtId="0" fontId="152" fillId="3" borderId="10" xfId="45466" applyFont="true" applyBorder="true" applyAlignment="true">
      <alignment horizontal="center" vertical="center"/>
    </xf>
    <xf numFmtId="0" fontId="152" fillId="3" borderId="10" xfId="45493" applyFont="true" applyBorder="true" applyAlignment="true">
      <alignment horizontal="center" vertical="center"/>
    </xf>
    <xf numFmtId="0" fontId="152" fillId="3" borderId="10" xfId="45523" applyFont="true" applyBorder="true" applyAlignment="true">
      <alignment horizontal="center" vertical="center"/>
    </xf>
    <xf numFmtId="0" fontId="152" fillId="3" borderId="10" xfId="45544" applyFont="true" applyBorder="true" applyAlignment="true">
      <alignment horizontal="center" vertical="center"/>
    </xf>
    <xf numFmtId="0" fontId="152" fillId="3" borderId="10" xfId="45586" applyFont="true" applyBorder="true" applyAlignment="true">
      <alignment horizontal="center" vertical="center"/>
    </xf>
    <xf numFmtId="0" fontId="152" fillId="3" borderId="10" xfId="45435" applyFont="true" applyBorder="true" applyAlignment="true">
      <alignment horizontal="center" vertical="center"/>
    </xf>
    <xf numFmtId="0" fontId="152" fillId="3" borderId="10" xfId="45437" applyFont="true" applyBorder="true" applyAlignment="true">
      <alignment horizontal="center" vertical="center"/>
    </xf>
    <xf numFmtId="0" fontId="152" fillId="3" borderId="10" xfId="45465" applyFont="true" applyBorder="true" applyAlignment="true">
      <alignment horizontal="center" vertical="center"/>
    </xf>
    <xf numFmtId="0" fontId="152" fillId="3" borderId="10" xfId="45467" applyFont="true" applyBorder="true" applyAlignment="true">
      <alignment horizontal="center" vertical="center"/>
    </xf>
    <xf numFmtId="0" fontId="152" fillId="3" borderId="10" xfId="45492" applyFont="true" applyBorder="true" applyAlignment="true">
      <alignment horizontal="center" vertical="center"/>
    </xf>
    <xf numFmtId="0" fontId="152" fillId="3" borderId="10" xfId="45494" applyFont="true" applyBorder="true" applyAlignment="true">
      <alignment horizontal="center" vertical="center"/>
    </xf>
    <xf numFmtId="0" fontId="152" fillId="3" borderId="10" xfId="45522" applyFont="true" applyBorder="true" applyAlignment="true">
      <alignment horizontal="center" vertical="center"/>
    </xf>
    <xf numFmtId="0" fontId="152" fillId="3" borderId="10" xfId="45524" applyFont="true" applyBorder="true" applyAlignment="true">
      <alignment horizontal="center" vertical="center"/>
    </xf>
    <xf numFmtId="0" fontId="152" fillId="3" borderId="10" xfId="45543" applyFont="true" applyBorder="true" applyAlignment="true">
      <alignment horizontal="center" vertical="center"/>
    </xf>
    <xf numFmtId="0" fontId="152" fillId="3" borderId="10" xfId="45545" applyFont="true" applyBorder="true" applyAlignment="true">
      <alignment horizontal="center" vertical="center"/>
    </xf>
    <xf numFmtId="0" fontId="152" fillId="3" borderId="10" xfId="45585" applyFont="true" applyBorder="true" applyAlignment="true">
      <alignment horizontal="center" vertical="center"/>
    </xf>
    <xf numFmtId="0" fontId="152" fillId="3" borderId="10" xfId="45587" applyFont="true" applyBorder="true" applyAlignment="true">
      <alignment horizontal="center" vertical="center"/>
    </xf>
    <xf numFmtId="169" fontId="151" fillId="35" borderId="108" xfId="45449" applyNumberFormat="true" applyFont="true" applyFill="true" applyBorder="true" applyAlignment="true">
      <alignment horizontal="center" vertical="center"/>
    </xf>
    <xf numFmtId="169" fontId="151" fillId="35" borderId="109" xfId="45455" applyNumberFormat="true" applyFont="true" applyFill="true" applyBorder="true" applyAlignment="true">
      <alignment horizontal="center" vertical="center"/>
    </xf>
    <xf numFmtId="169" fontId="151" fillId="35" borderId="110" xfId="45461" applyNumberFormat="true" applyFont="true" applyFill="true" applyBorder="true" applyAlignment="true">
      <alignment horizontal="center" vertical="center"/>
    </xf>
    <xf numFmtId="169" fontId="151" fillId="35" borderId="108" xfId="45485" applyNumberFormat="true" applyFont="true" applyFill="true" applyBorder="true" applyAlignment="true">
      <alignment horizontal="center" vertical="center"/>
    </xf>
    <xf numFmtId="169" fontId="151" fillId="35" borderId="109" xfId="45485" applyNumberFormat="true" applyFont="true" applyFill="true" applyBorder="true" applyAlignment="true">
      <alignment horizontal="center" vertical="center"/>
    </xf>
    <xf numFmtId="169" fontId="151" fillId="35" borderId="109" xfId="45479" applyNumberFormat="true" applyFont="true" applyFill="true" applyBorder="true" applyAlignment="true">
      <alignment horizontal="center" vertical="center"/>
    </xf>
    <xf numFmtId="169" fontId="151" fillId="35" borderId="108" xfId="45506" applyNumberFormat="true" applyFont="true" applyFill="true" applyBorder="true" applyAlignment="true">
      <alignment horizontal="center" vertical="center"/>
    </xf>
    <xf numFmtId="169" fontId="151" fillId="35" borderId="109" xfId="45512" applyNumberFormat="true" applyFont="true" applyFill="true" applyBorder="true" applyAlignment="true">
      <alignment horizontal="center" vertical="center"/>
    </xf>
    <xf numFmtId="169" fontId="151" fillId="35" borderId="109" xfId="45518" applyNumberFormat="true" applyFont="true" applyFill="true" applyBorder="true" applyAlignment="true">
      <alignment horizontal="center" vertical="center"/>
    </xf>
    <xf numFmtId="169" fontId="187" fillId="35" borderId="108" xfId="45557" applyNumberFormat="true" applyFont="true" applyFill="true" applyBorder="true" applyAlignment="true">
      <alignment horizontal="center" vertical="center"/>
    </xf>
    <xf numFmtId="169" fontId="187" fillId="35" borderId="109" xfId="45563" applyNumberFormat="true" applyFont="true" applyFill="true" applyBorder="true" applyAlignment="true">
      <alignment horizontal="center" vertical="center"/>
    </xf>
    <xf numFmtId="169" fontId="151" fillId="35" borderId="109" xfId="45563" applyNumberFormat="true" applyFont="true" applyFill="true" applyBorder="true" applyAlignment="true">
      <alignment horizontal="center" vertical="center"/>
    </xf>
    <xf numFmtId="169" fontId="151" fillId="35" borderId="109" xfId="45569" applyNumberFormat="true" applyFont="true" applyFill="true" applyBorder="true" applyAlignment="true">
      <alignment horizontal="center" vertical="center"/>
    </xf>
    <xf numFmtId="0" fontId="152" fillId="35" borderId="109" xfId="45545" applyFont="true" applyFill="true" applyBorder="true" applyAlignment="true">
      <alignment horizontal="center" vertical="center" wrapText="true"/>
    </xf>
    <xf numFmtId="0" fontId="152" fillId="35" borderId="109" xfId="45551" applyFont="true" applyFill="true" applyBorder="true" applyAlignment="true">
      <alignment horizontal="center" vertical="center" wrapText="true"/>
    </xf>
    <xf numFmtId="168" fontId="151" fillId="35" borderId="109" xfId="45573" applyNumberFormat="true" applyFont="true" applyFill="true" applyBorder="true" applyAlignment="true">
      <alignment horizontal="center" vertical="center"/>
    </xf>
    <xf numFmtId="168" fontId="151" fillId="35" borderId="109" xfId="45577" applyNumberFormat="true" applyFont="true" applyFill="true" applyBorder="true" applyAlignment="true">
      <alignment horizontal="center" vertical="center"/>
    </xf>
    <xf numFmtId="168" fontId="151" fillId="35" borderId="109" xfId="45581" applyNumberFormat="true" applyFont="true" applyFill="true" applyBorder="true" applyAlignment="true">
      <alignment horizontal="center" vertical="center"/>
    </xf>
    <xf numFmtId="0" fontId="152" fillId="35" borderId="109" xfId="45587" applyFont="true" applyFill="true" applyBorder="true" applyAlignment="true">
      <alignment horizontal="center" vertical="center" wrapText="true"/>
    </xf>
    <xf numFmtId="0" fontId="152" fillId="35" borderId="109" xfId="45593" applyFont="true" applyFill="true" applyBorder="true" applyAlignment="true">
      <alignment horizontal="center" vertical="center" wrapText="true"/>
    </xf>
    <xf numFmtId="0" fontId="185" fillId="0" borderId="10" xfId="19344" applyFont="true" applyFill="true" applyBorder="true" applyAlignment="true">
      <alignment horizontal="center" vertical="center"/>
    </xf>
    <xf numFmtId="0" fontId="185" fillId="0" borderId="10" xfId="19344" applyFont="true" applyFill="true" applyBorder="true" applyAlignment="true">
      <alignment vertical="center"/>
    </xf>
    <xf numFmtId="0" fontId="187" fillId="3" borderId="10" xfId="45676" applyFont="true" applyBorder="true" applyAlignment="true">
      <alignment horizontal="center" vertical="center"/>
    </xf>
    <xf numFmtId="0" fontId="187" fillId="3" borderId="10" xfId="45703" applyFont="true" applyBorder="true" applyAlignment="true">
      <alignment horizontal="center" vertical="center"/>
    </xf>
    <xf numFmtId="0" fontId="187" fillId="3" borderId="10" xfId="45729" applyFont="true" applyBorder="true" applyAlignment="true">
      <alignment horizontal="center" vertical="center"/>
    </xf>
    <xf numFmtId="0" fontId="187" fillId="3" borderId="10" xfId="45759" applyFont="true" applyBorder="true" applyAlignment="true">
      <alignment horizontal="center" vertical="center"/>
    </xf>
    <xf numFmtId="0" fontId="187" fillId="3" borderId="10" xfId="45780" applyFont="true" applyBorder="true" applyAlignment="true">
      <alignment horizontal="center" vertical="center"/>
    </xf>
    <xf numFmtId="0" fontId="187" fillId="3" borderId="10" xfId="45822" applyFont="true" applyBorder="true" applyAlignment="true">
      <alignment horizontal="center" vertical="center"/>
    </xf>
    <xf numFmtId="0" fontId="152" fillId="3" borderId="10" xfId="45675" applyFont="true" applyBorder="true" applyAlignment="true">
      <alignment horizontal="center" vertical="center"/>
    </xf>
    <xf numFmtId="0" fontId="152" fillId="3" borderId="10" xfId="45677" applyFont="true" applyBorder="true" applyAlignment="true">
      <alignment horizontal="center" vertical="center"/>
    </xf>
    <xf numFmtId="0" fontId="152" fillId="3" borderId="10" xfId="45702" applyFont="true" applyBorder="true" applyAlignment="true">
      <alignment horizontal="center" vertical="center"/>
    </xf>
    <xf numFmtId="0" fontId="152" fillId="3" borderId="10" xfId="45704" applyFont="true" applyBorder="true" applyAlignment="true">
      <alignment horizontal="center" vertical="center"/>
    </xf>
    <xf numFmtId="0" fontId="152" fillId="3" borderId="10" xfId="45728" applyFont="true" applyBorder="true" applyAlignment="true">
      <alignment horizontal="center" vertical="center"/>
    </xf>
    <xf numFmtId="0" fontId="152" fillId="3" borderId="10" xfId="45730" applyFont="true" applyBorder="true" applyAlignment="true">
      <alignment horizontal="center" vertical="center"/>
    </xf>
    <xf numFmtId="0" fontId="152" fillId="3" borderId="10" xfId="45758" applyFont="true" applyBorder="true" applyAlignment="true">
      <alignment horizontal="center" vertical="center"/>
    </xf>
    <xf numFmtId="0" fontId="152" fillId="3" borderId="10" xfId="45760" applyFont="true" applyBorder="true" applyAlignment="true">
      <alignment horizontal="center" vertical="center"/>
    </xf>
    <xf numFmtId="0" fontId="152" fillId="3" borderId="10" xfId="45779" applyFont="true" applyBorder="true" applyAlignment="true">
      <alignment horizontal="center" vertical="center"/>
    </xf>
    <xf numFmtId="0" fontId="152" fillId="3" borderId="10" xfId="45781" applyFont="true" applyBorder="true" applyAlignment="true">
      <alignment horizontal="center" vertical="center"/>
    </xf>
    <xf numFmtId="0" fontId="152" fillId="3" borderId="10" xfId="45821" applyFont="true" applyBorder="true" applyAlignment="true">
      <alignment horizontal="center" vertical="center"/>
    </xf>
    <xf numFmtId="0" fontId="152" fillId="3" borderId="10" xfId="45823" applyFont="true" applyBorder="true" applyAlignment="true">
      <alignment horizontal="center" vertical="center"/>
    </xf>
    <xf numFmtId="169" fontId="151" fillId="35" borderId="109" xfId="45692" applyNumberFormat="true" applyFont="true" applyFill="true" applyBorder="true" applyAlignment="true">
      <alignment horizontal="center" vertical="center"/>
    </xf>
    <xf numFmtId="169" fontId="151" fillId="35" borderId="110" xfId="45698" applyNumberFormat="true" applyFont="true" applyFill="true" applyBorder="true" applyAlignment="true">
      <alignment horizontal="center" vertical="center"/>
    </xf>
    <xf numFmtId="169" fontId="151" fillId="35" borderId="108" xfId="45722" applyNumberFormat="true" applyFont="true" applyFill="true" applyBorder="true" applyAlignment="true">
      <alignment horizontal="center" vertical="center"/>
    </xf>
    <xf numFmtId="169" fontId="151" fillId="35" borderId="109" xfId="45722" applyNumberFormat="true" applyFont="true" applyFill="true" applyBorder="true" applyAlignment="true">
      <alignment horizontal="center" vertical="center"/>
    </xf>
    <xf numFmtId="169" fontId="151" fillId="35" borderId="109" xfId="45716" applyNumberFormat="true" applyFont="true" applyFill="true" applyBorder="true" applyAlignment="true">
      <alignment horizontal="center" vertical="center"/>
    </xf>
    <xf numFmtId="169" fontId="151" fillId="35" borderId="108" xfId="45742" applyNumberFormat="true" applyFont="true" applyFill="true" applyBorder="true" applyAlignment="true">
      <alignment horizontal="center" vertical="center"/>
    </xf>
    <xf numFmtId="169" fontId="151" fillId="35" borderId="109" xfId="45748" applyNumberFormat="true" applyFont="true" applyFill="true" applyBorder="true" applyAlignment="true">
      <alignment horizontal="center" vertical="center"/>
    </xf>
    <xf numFmtId="169" fontId="151" fillId="35" borderId="109" xfId="45754" applyNumberFormat="true" applyFont="true" applyFill="true" applyBorder="true" applyAlignment="true">
      <alignment horizontal="center" vertical="center"/>
    </xf>
    <xf numFmtId="169" fontId="151" fillId="35" borderId="108" xfId="45793" applyNumberFormat="true" applyFont="true" applyFill="true" applyBorder="true" applyAlignment="true">
      <alignment horizontal="center" vertical="center"/>
    </xf>
    <xf numFmtId="169" fontId="151" fillId="35" borderId="109" xfId="45799" applyNumberFormat="true" applyFont="true" applyFill="true" applyBorder="true" applyAlignment="true">
      <alignment horizontal="center" vertical="center"/>
    </xf>
    <xf numFmtId="169" fontId="187" fillId="35" borderId="109" xfId="45799" applyNumberFormat="true" applyFont="true" applyFill="true" applyBorder="true" applyAlignment="true">
      <alignment horizontal="center" vertical="center"/>
    </xf>
    <xf numFmtId="169" fontId="151" fillId="35" borderId="109" xfId="45805" applyNumberFormat="true" applyFont="true" applyFill="true" applyBorder="true" applyAlignment="true">
      <alignment horizontal="center" vertical="center"/>
    </xf>
    <xf numFmtId="169" fontId="151" fillId="35" borderId="109" xfId="19389" applyNumberFormat="true" applyFont="true" applyFill="true" applyBorder="true" applyAlignment="true">
      <alignment horizontal="center" vertical="center" wrapText="true"/>
    </xf>
    <xf numFmtId="0" fontId="152" fillId="35" borderId="109" xfId="45781" applyFont="true" applyFill="true" applyBorder="true" applyAlignment="true">
      <alignment horizontal="center" vertical="center" wrapText="true"/>
    </xf>
    <xf numFmtId="0" fontId="152" fillId="35" borderId="109" xfId="45787" applyFont="true" applyFill="true" applyBorder="true" applyAlignment="true">
      <alignment horizontal="center" vertical="center" wrapText="true"/>
    </xf>
    <xf numFmtId="168" fontId="151" fillId="35" borderId="109" xfId="45809" applyNumberFormat="true" applyFont="true" applyFill="true" applyBorder="true" applyAlignment="true">
      <alignment horizontal="center" vertical="center"/>
    </xf>
    <xf numFmtId="168" fontId="151" fillId="35" borderId="109" xfId="45813" applyNumberFormat="true" applyFont="true" applyFill="true" applyBorder="true" applyAlignment="true">
      <alignment horizontal="center" vertical="center"/>
    </xf>
    <xf numFmtId="168" fontId="151" fillId="35" borderId="109" xfId="45817" applyNumberFormat="true" applyFont="true" applyFill="true" applyBorder="true" applyAlignment="true">
      <alignment horizontal="center" vertical="center"/>
    </xf>
    <xf numFmtId="169" fontId="151" fillId="35" borderId="108" xfId="45835" applyNumberFormat="true" applyFont="true" applyFill="true" applyBorder="true" applyAlignment="true">
      <alignment horizontal="center" vertical="center"/>
    </xf>
    <xf numFmtId="169" fontId="151" fillId="35" borderId="109" xfId="45841" applyNumberFormat="true" applyFont="true" applyFill="true" applyBorder="true" applyAlignment="true">
      <alignment horizontal="center" vertical="center"/>
    </xf>
    <xf numFmtId="169" fontId="151" fillId="35" borderId="109" xfId="45847" applyNumberFormat="true" applyFont="true" applyFill="true" applyBorder="true" applyAlignment="true">
      <alignment horizontal="center" vertical="center"/>
    </xf>
    <xf numFmtId="169" fontId="151" fillId="35" borderId="109" xfId="22906" applyNumberFormat="true" applyFont="true" applyFill="true" applyBorder="true" applyAlignment="true">
      <alignment horizontal="center" vertical="center" wrapText="true"/>
    </xf>
    <xf numFmtId="0" fontId="152" fillId="35" borderId="109" xfId="45823" applyFont="true" applyFill="true" applyBorder="true" applyAlignment="true">
      <alignment horizontal="center" vertical="center" wrapText="true"/>
    </xf>
    <xf numFmtId="0" fontId="152" fillId="35" borderId="109" xfId="45829" applyFont="true" applyFill="true" applyBorder="true" applyAlignment="true">
      <alignment horizontal="center" vertical="center" wrapText="true"/>
    </xf>
    <xf numFmtId="168" fontId="151" fillId="35" borderId="109" xfId="45851" applyNumberFormat="true" applyFont="true" applyFill="true" applyBorder="true" applyAlignment="true">
      <alignment horizontal="center" vertical="center"/>
    </xf>
    <xf numFmtId="168" fontId="151" fillId="35" borderId="109" xfId="45855" applyNumberFormat="true" applyFont="true" applyFill="true" applyBorder="true" applyAlignment="true">
      <alignment horizontal="center" vertical="center"/>
    </xf>
    <xf numFmtId="168" fontId="151" fillId="35" borderId="109" xfId="45859" applyNumberFormat="true" applyFont="true" applyFill="true" applyBorder="true" applyAlignment="true">
      <alignment horizontal="center" vertical="center"/>
    </xf>
    <xf numFmtId="168" fontId="151" fillId="35" borderId="109" xfId="19435" applyNumberFormat="true" applyFont="true" applyFill="true" applyBorder="true" applyAlignment="true">
      <alignment horizontal="center" vertical="center" wrapText="true"/>
    </xf>
    <xf numFmtId="168" fontId="151" fillId="35" borderId="109" xfId="19439" applyNumberFormat="true" applyFont="true" applyFill="true" applyBorder="true" applyAlignment="true">
      <alignment horizontal="center" vertical="center" wrapText="true"/>
    </xf>
    <xf numFmtId="0" fontId="185" fillId="0" borderId="10" xfId="19344" applyFont="true" applyFill="true" applyBorder="true" applyAlignment="true">
      <alignment horizontal="center" vertical="center" wrapText="true"/>
    </xf>
    <xf numFmtId="0" fontId="185" fillId="0" borderId="10" xfId="19344" applyFont="true" applyFill="true" applyBorder="true" applyAlignment="true">
      <alignment vertical="center" wrapText="true"/>
    </xf>
    <xf numFmtId="0" fontId="152" fillId="3" borderId="57" xfId="46516" applyFont="true" applyBorder="true" applyAlignment="true">
      <alignment horizontal="center" wrapText="true"/>
    </xf>
    <xf numFmtId="0" fontId="152" fillId="26" borderId="58" xfId="46517" applyFont="true" applyFill="true" applyBorder="true" applyAlignment="true">
      <alignment horizontal="left" vertical="top" wrapText="true"/>
    </xf>
    <xf numFmtId="0" fontId="152" fillId="26" borderId="58" xfId="46518" applyFont="true" applyFill="true" applyBorder="true" applyAlignment="true">
      <alignment horizontal="left" vertical="top" wrapText="true"/>
    </xf>
    <xf numFmtId="168" fontId="151" fillId="28" borderId="58" xfId="46519" applyNumberFormat="true" applyFont="true" applyFill="true" applyBorder="true" applyAlignment="true">
      <alignment horizontal="right" vertical="top"/>
    </xf>
    <xf numFmtId="0" fontId="152" fillId="26" borderId="59" xfId="46520" applyFont="true" applyFill="true" applyBorder="true" applyAlignment="true">
      <alignment horizontal="left" vertical="top" wrapText="true"/>
    </xf>
    <xf numFmtId="0" fontId="152" fillId="26" borderId="59" xfId="46521" applyFont="true" applyFill="true" applyBorder="true" applyAlignment="true">
      <alignment horizontal="left" vertical="top" wrapText="true"/>
    </xf>
    <xf numFmtId="168" fontId="151" fillId="28" borderId="59" xfId="46522" applyNumberFormat="true" applyFont="true" applyFill="true" applyBorder="true" applyAlignment="true">
      <alignment horizontal="right" vertical="top"/>
    </xf>
    <xf numFmtId="0" fontId="152" fillId="26" borderId="60" xfId="46523" applyFont="true" applyFill="true" applyBorder="true" applyAlignment="true">
      <alignment horizontal="left" vertical="top" wrapText="true"/>
    </xf>
    <xf numFmtId="0" fontId="152" fillId="26" borderId="60" xfId="46524" applyFont="true" applyFill="true" applyBorder="true" applyAlignment="true">
      <alignment horizontal="left" vertical="top" wrapText="true"/>
    </xf>
    <xf numFmtId="168" fontId="151" fillId="28" borderId="60" xfId="46525" applyNumberFormat="true" applyFont="true" applyFill="true" applyBorder="true" applyAlignment="true">
      <alignment horizontal="right" vertical="top"/>
    </xf>
    <xf numFmtId="0" fontId="134" fillId="3" borderId="10" xfId="46440" applyFont="true" applyAlignment="true">
      <alignment horizontal="right" vertical="top" wrapText="true"/>
    </xf>
    <xf numFmtId="0" fontId="134" fillId="0" borderId="0" xfId="0" applyFont="true" applyAlignment="true">
      <alignment horizontal="right" vertical="top" wrapText="true"/>
    </xf>
    <xf numFmtId="0" fontId="134" fillId="3" borderId="10" xfId="46442" applyFont="true" applyAlignment="true">
      <alignment horizontal="right" vertical="top" wrapText="true"/>
    </xf>
    <xf numFmtId="0" fontId="134" fillId="3" borderId="10" xfId="46444" applyFont="true" applyAlignment="true">
      <alignment horizontal="right" vertical="top" wrapText="true"/>
    </xf>
    <xf numFmtId="0" fontId="134" fillId="3" borderId="57" xfId="46446" applyFont="true" applyBorder="true" applyAlignment="true">
      <alignment horizontal="right" vertical="top" wrapText="true"/>
    </xf>
    <xf numFmtId="0" fontId="134" fillId="3" borderId="57" xfId="46448" applyFont="true" applyBorder="true" applyAlignment="true">
      <alignment horizontal="right" vertical="top" wrapText="true"/>
    </xf>
    <xf numFmtId="0" fontId="134" fillId="3" borderId="57" xfId="46450" applyFont="true" applyBorder="true" applyAlignment="true">
      <alignment horizontal="right" vertical="top" wrapText="true"/>
    </xf>
    <xf numFmtId="166" fontId="134" fillId="28" borderId="58" xfId="46452" applyNumberFormat="true" applyFont="true" applyFill="true" applyBorder="true" applyAlignment="true">
      <alignment horizontal="right" vertical="top" wrapText="true"/>
    </xf>
    <xf numFmtId="166" fontId="134" fillId="28" borderId="58" xfId="46454" applyNumberFormat="true" applyFont="true" applyFill="true" applyBorder="true" applyAlignment="true">
      <alignment horizontal="right" vertical="top" wrapText="true"/>
    </xf>
    <xf numFmtId="166" fontId="134" fillId="28" borderId="58" xfId="46456" applyNumberFormat="true" applyFont="true" applyFill="true" applyBorder="true" applyAlignment="true">
      <alignment horizontal="right" vertical="top" wrapText="true"/>
    </xf>
    <xf numFmtId="166" fontId="134" fillId="28" borderId="59" xfId="46458" applyNumberFormat="true" applyFont="true" applyFill="true" applyBorder="true" applyAlignment="true">
      <alignment horizontal="right" vertical="top" wrapText="true"/>
    </xf>
    <xf numFmtId="166" fontId="134" fillId="28" borderId="59" xfId="46460" applyNumberFormat="true" applyFont="true" applyFill="true" applyBorder="true" applyAlignment="true">
      <alignment horizontal="right" vertical="top" wrapText="true"/>
    </xf>
    <xf numFmtId="166" fontId="134" fillId="28" borderId="59" xfId="46462" applyNumberFormat="true" applyFont="true" applyFill="true" applyBorder="true" applyAlignment="true">
      <alignment horizontal="right" vertical="top" wrapText="true"/>
    </xf>
    <xf numFmtId="166" fontId="134" fillId="28" borderId="60" xfId="46464" applyNumberFormat="true" applyFont="true" applyFill="true" applyBorder="true" applyAlignment="true">
      <alignment horizontal="right" vertical="top" wrapText="true"/>
    </xf>
    <xf numFmtId="166" fontId="134" fillId="28" borderId="60" xfId="46466" applyNumberFormat="true" applyFont="true" applyFill="true" applyBorder="true" applyAlignment="true">
      <alignment horizontal="right" vertical="top" wrapText="true"/>
    </xf>
    <xf numFmtId="0" fontId="134" fillId="3" borderId="57" xfId="46468" applyFont="true" applyBorder="true" applyAlignment="true">
      <alignment horizontal="right" vertical="top" wrapText="true"/>
    </xf>
    <xf numFmtId="0" fontId="134" fillId="3" borderId="57" xfId="46470" applyFont="true" applyBorder="true" applyAlignment="true">
      <alignment horizontal="right" vertical="top" wrapText="true"/>
    </xf>
    <xf numFmtId="167" fontId="134" fillId="28" borderId="59" xfId="46471" applyNumberFormat="true" applyFont="true" applyFill="true" applyBorder="true" applyAlignment="true">
      <alignment horizontal="right" vertical="top" wrapText="true"/>
    </xf>
    <xf numFmtId="166" fontId="134" fillId="28" borderId="60" xfId="46473" applyNumberFormat="true" applyFont="true" applyFill="true" applyBorder="true" applyAlignment="true">
      <alignment horizontal="right" vertical="top" wrapText="true"/>
    </xf>
    <xf numFmtId="0" fontId="134" fillId="3" borderId="57" xfId="46475" applyFont="true" applyBorder="true" applyAlignment="true">
      <alignment horizontal="right" vertical="top" wrapText="true"/>
    </xf>
    <xf numFmtId="167" fontId="134" fillId="28" borderId="59" xfId="46476" applyNumberFormat="true" applyFont="true" applyFill="true" applyBorder="true" applyAlignment="true">
      <alignment horizontal="right" vertical="top" wrapText="true"/>
    </xf>
    <xf numFmtId="167" fontId="134" fillId="28" borderId="59" xfId="46477" applyNumberFormat="true" applyFont="true" applyFill="true" applyBorder="true" applyAlignment="true">
      <alignment horizontal="right" vertical="top" wrapText="true"/>
    </xf>
    <xf numFmtId="0" fontId="134" fillId="3" borderId="130" xfId="46486" applyFont="true" applyBorder="true" applyAlignment="true">
      <alignment horizontal="right" vertical="top" wrapText="true"/>
    </xf>
    <xf numFmtId="0" fontId="134" fillId="3" borderId="54" xfId="46487" applyFont="true" applyBorder="true" applyAlignment="true">
      <alignment horizontal="right" vertical="top" wrapText="true"/>
    </xf>
    <xf numFmtId="0" fontId="134" fillId="3" borderId="55" xfId="46488" applyFont="true" applyBorder="true" applyAlignment="true">
      <alignment horizontal="right" vertical="top" wrapText="true"/>
    </xf>
    <xf numFmtId="0" fontId="134" fillId="3" borderId="130" xfId="46489" applyFont="true" applyBorder="true" applyAlignment="true">
      <alignment horizontal="right" vertical="top" wrapText="true"/>
    </xf>
    <xf numFmtId="0" fontId="134" fillId="3" borderId="54" xfId="46490" applyFont="true" applyBorder="true" applyAlignment="true">
      <alignment horizontal="right" vertical="top" wrapText="true"/>
    </xf>
    <xf numFmtId="0" fontId="134" fillId="3" borderId="55" xfId="46491" applyFont="true" applyBorder="true" applyAlignment="true">
      <alignment horizontal="right" vertical="top" wrapText="true"/>
    </xf>
    <xf numFmtId="166" fontId="134" fillId="28" borderId="131" xfId="46493" applyNumberFormat="true" applyFont="true" applyFill="true" applyBorder="true" applyAlignment="true">
      <alignment horizontal="right" vertical="top" wrapText="true"/>
    </xf>
    <xf numFmtId="166" fontId="134" fillId="28" borderId="132" xfId="46494" applyNumberFormat="true" applyFont="true" applyFill="true" applyBorder="true" applyAlignment="true">
      <alignment horizontal="right" vertical="top" wrapText="true"/>
    </xf>
    <xf numFmtId="166" fontId="134" fillId="28" borderId="133" xfId="46495" applyNumberFormat="true" applyFont="true" applyFill="true" applyBorder="true" applyAlignment="true">
      <alignment horizontal="right" vertical="top" wrapText="true"/>
    </xf>
    <xf numFmtId="166" fontId="134" fillId="28" borderId="131" xfId="46497" applyNumberFormat="true" applyFont="true" applyFill="true" applyBorder="true" applyAlignment="true">
      <alignment horizontal="right" vertical="top" wrapText="true"/>
    </xf>
    <xf numFmtId="166" fontId="134" fillId="28" borderId="132" xfId="46498" applyNumberFormat="true" applyFont="true" applyFill="true" applyBorder="true" applyAlignment="true">
      <alignment horizontal="right" vertical="top" wrapText="true"/>
    </xf>
    <xf numFmtId="166" fontId="134" fillId="28" borderId="133" xfId="46499" applyNumberFormat="true" applyFont="true" applyFill="true" applyBorder="true" applyAlignment="true">
      <alignment horizontal="right" vertical="top" wrapText="true"/>
    </xf>
    <xf numFmtId="0" fontId="134" fillId="3" borderId="130" xfId="46504" applyFont="true" applyBorder="true" applyAlignment="true">
      <alignment horizontal="right" vertical="top" wrapText="true"/>
    </xf>
    <xf numFmtId="0" fontId="134" fillId="3" borderId="54" xfId="46505" applyFont="true" applyBorder="true" applyAlignment="true">
      <alignment horizontal="right" vertical="top" wrapText="true"/>
    </xf>
    <xf numFmtId="0" fontId="134" fillId="3" borderId="55" xfId="46506" applyFont="true" applyBorder="true" applyAlignment="true">
      <alignment horizontal="right" vertical="top" wrapText="true"/>
    </xf>
    <xf numFmtId="166" fontId="134" fillId="28" borderId="131" xfId="46508" applyNumberFormat="true" applyFont="true" applyFill="true" applyBorder="true" applyAlignment="true">
      <alignment horizontal="right" vertical="top" wrapText="true"/>
    </xf>
    <xf numFmtId="166" fontId="134" fillId="28" borderId="132" xfId="46509" applyNumberFormat="true" applyFont="true" applyFill="true" applyBorder="true" applyAlignment="true">
      <alignment horizontal="right" vertical="top" wrapText="true"/>
    </xf>
    <xf numFmtId="166" fontId="134" fillId="28" borderId="133" xfId="46510" applyNumberFormat="true" applyFont="true" applyFill="true" applyBorder="true" applyAlignment="true">
      <alignment horizontal="right" vertical="top" wrapText="true"/>
    </xf>
    <xf numFmtId="169" fontId="187" fillId="28" borderId="78" xfId="40357" applyNumberFormat="true" applyFont="true" applyFill="true" applyBorder="true" applyAlignment="true">
      <alignment horizontal="center" vertical="center"/>
    </xf>
    <xf numFmtId="169" fontId="187" fillId="28" borderId="85" xfId="40377" applyNumberFormat="true" applyFont="true" applyFill="true" applyBorder="true" applyAlignment="true">
      <alignment horizontal="center" vertical="center"/>
    </xf>
    <xf numFmtId="169" fontId="187" fillId="28" borderId="56" xfId="40358" applyNumberFormat="true" applyFont="true" applyFill="true" applyBorder="true" applyAlignment="true">
      <alignment horizontal="center" vertical="center"/>
    </xf>
    <xf numFmtId="169" fontId="187" fillId="28" borderId="86" xfId="40378" applyNumberFormat="true" applyFont="true" applyFill="true" applyBorder="true" applyAlignment="true">
      <alignment horizontal="center" vertical="center"/>
    </xf>
    <xf numFmtId="0" fontId="187" fillId="28" borderId="56" xfId="40367" applyFont="true" applyFill="true" applyBorder="true" applyAlignment="true">
      <alignment horizontal="center" vertical="center"/>
    </xf>
    <xf numFmtId="169" fontId="187" fillId="28" borderId="93" xfId="40359" applyNumberFormat="true" applyFont="true" applyFill="true" applyBorder="true" applyAlignment="true">
      <alignment horizontal="center" vertical="center"/>
    </xf>
    <xf numFmtId="169" fontId="187" fillId="28" borderId="98" xfId="40379" applyNumberFormat="true" applyFont="true" applyFill="true" applyBorder="true" applyAlignment="true">
      <alignment horizontal="center" vertical="center"/>
    </xf>
    <xf numFmtId="0" fontId="187" fillId="28" borderId="78" xfId="40367" applyFont="true" applyFill="true" applyBorder="true" applyAlignment="true">
      <alignment horizontal="center" vertical="center"/>
    </xf>
    <xf numFmtId="169" fontId="187" fillId="28" borderId="78" xfId="40358" applyNumberFormat="true" applyFont="true" applyFill="true" applyBorder="true" applyAlignment="true">
      <alignment horizontal="center" vertical="center"/>
    </xf>
    <xf numFmtId="169" fontId="187" fillId="28" borderId="85" xfId="40378" applyNumberFormat="true" applyFont="true" applyFill="true" applyBorder="true" applyAlignment="true">
      <alignment horizontal="center" vertical="center"/>
    </xf>
    <xf numFmtId="0" fontId="187" fillId="28" borderId="93" xfId="40367" applyFont="true" applyFill="true" applyBorder="true" applyAlignment="true">
      <alignment horizontal="center" vertical="center"/>
    </xf>
    <xf numFmtId="169" fontId="187" fillId="28" borderId="64" xfId="40359" applyNumberFormat="true" applyFont="true" applyFill="true" applyBorder="true" applyAlignment="true">
      <alignment horizontal="center" vertical="center"/>
    </xf>
    <xf numFmtId="169" fontId="187" fillId="28" borderId="87" xfId="40379" applyNumberFormat="true" applyFont="true" applyFill="true" applyBorder="true" applyAlignment="true">
      <alignment horizontal="center" vertical="center"/>
    </xf>
    <xf numFmtId="169" fontId="187" fillId="28" borderId="64" xfId="40360" applyNumberFormat="true" applyFont="true" applyFill="true" applyBorder="true" applyAlignment="true">
      <alignment horizontal="center" vertical="center"/>
    </xf>
    <xf numFmtId="169" fontId="187" fillId="28" borderId="87" xfId="40380"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70" fontId="156" fillId="27" borderId="153"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0" fontId="152" fillId="3" borderId="53" xfId="40094" applyFont="true" applyBorder="true" applyAlignment="true">
      <alignment horizontal="center" vertical="center" wrapText="true"/>
    </xf>
    <xf numFmtId="170" fontId="156" fillId="27" borderId="154" xfId="19344" applyNumberFormat="true" applyFont="true" applyFill="true" applyBorder="true" applyAlignment="true">
      <alignment horizontal="center" vertical="center"/>
    </xf>
    <xf numFmtId="170" fontId="156" fillId="27" borderId="155" xfId="19344" applyNumberFormat="true" applyFont="true" applyFill="true" applyBorder="true" applyAlignment="true">
      <alignment horizontal="center" vertical="center"/>
    </xf>
    <xf numFmtId="170" fontId="156"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69" fontId="116" fillId="0" borderId="10" xfId="39988" applyNumberFormat="true" applyFont="true" applyFill="true" applyBorder="true" applyAlignment="true">
      <alignment horizontal="center" vertical="center"/>
    </xf>
    <xf numFmtId="169" fontId="116" fillId="0" borderId="10" xfId="40000" applyNumberFormat="true" applyFont="true" applyFill="true" applyBorder="true" applyAlignment="true">
      <alignment horizontal="center" vertical="center"/>
    </xf>
    <xf numFmtId="169" fontId="116" fillId="0" borderId="10" xfId="40012" applyNumberFormat="true" applyFont="true" applyFill="true" applyBorder="true" applyAlignment="true">
      <alignment horizontal="center" vertical="center"/>
    </xf>
    <xf numFmtId="170" fontId="156" fillId="0" borderId="10" xfId="19344" applyNumberFormat="true"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169" fontId="116" fillId="0" borderId="10" xfId="40048" applyNumberFormat="true" applyFont="true" applyFill="true" applyBorder="true" applyAlignment="true">
      <alignment horizontal="center" vertical="center"/>
    </xf>
    <xf numFmtId="169" fontId="116" fillId="0" borderId="10" xfId="40060" applyNumberFormat="true" applyFont="true" applyFill="true" applyBorder="true" applyAlignment="true">
      <alignment horizontal="center" vertical="center"/>
    </xf>
    <xf numFmtId="169" fontId="116" fillId="0" borderId="10" xfId="40072" applyNumberFormat="true" applyFont="true" applyFill="true" applyBorder="true" applyAlignment="true">
      <alignment horizontal="center" vertical="center"/>
    </xf>
    <xf numFmtId="0" fontId="152" fillId="0" borderId="10" xfId="40094" applyFont="true" applyFill="true" applyBorder="true" applyAlignment="true">
      <alignment horizontal="center" vertical="center" wrapText="true"/>
    </xf>
    <xf numFmtId="169" fontId="151" fillId="0" borderId="10" xfId="4010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56" applyFont="true" applyFill="true" applyBorder="true" applyAlignment="true">
      <alignment horizontal="center" vertical="center" wrapText="true"/>
    </xf>
    <xf numFmtId="169" fontId="116" fillId="0" borderId="10" xfId="40168" applyNumberFormat="true" applyFont="true" applyFill="true" applyBorder="true" applyAlignment="true">
      <alignment horizontal="center" vertical="center"/>
    </xf>
    <xf numFmtId="169" fontId="116" fillId="0" borderId="10" xfId="40180" applyNumberFormat="true" applyFont="true" applyFill="true" applyBorder="true" applyAlignment="true">
      <alignment horizontal="center" vertical="center"/>
    </xf>
    <xf numFmtId="169" fontId="116" fillId="0" borderId="10" xfId="40192" applyNumberFormat="true" applyFont="true" applyFill="true" applyBorder="true" applyAlignment="true">
      <alignment horizontal="center" vertical="center"/>
    </xf>
    <xf numFmtId="0" fontId="152" fillId="0" borderId="10" xfId="40216" applyFont="true" applyFill="true" applyBorder="true" applyAlignment="true">
      <alignment horizontal="center" vertical="center" wrapText="true"/>
    </xf>
    <xf numFmtId="169" fontId="116" fillId="0" borderId="10" xfId="40228" applyNumberFormat="true" applyFont="true" applyFill="true" applyBorder="true" applyAlignment="true">
      <alignment horizontal="center" vertical="center"/>
    </xf>
    <xf numFmtId="169" fontId="151" fillId="0" borderId="10" xfId="40240" applyNumberFormat="true" applyFont="true" applyFill="true" applyBorder="true" applyAlignment="true">
      <alignment horizontal="center" vertical="center"/>
    </xf>
    <xf numFmtId="0" fontId="152" fillId="0" borderId="10" xfId="40276" applyFont="true" applyFill="true" applyBorder="true" applyAlignment="true">
      <alignment horizontal="center" vertical="center" wrapText="true"/>
    </xf>
    <xf numFmtId="169" fontId="116" fillId="0" borderId="10" xfId="40288" applyNumberFormat="true" applyFont="true" applyFill="true" applyBorder="true" applyAlignment="true">
      <alignment horizontal="center" vertical="center"/>
    </xf>
    <xf numFmtId="169" fontId="116" fillId="0" borderId="10" xfId="40300" applyNumberFormat="true" applyFont="true" applyFill="true" applyBorder="true" applyAlignment="true">
      <alignment horizontal="center" vertical="center"/>
    </xf>
    <xf numFmtId="169" fontId="151" fillId="0" borderId="10" xfId="40300" applyNumberFormat="true" applyFont="true" applyFill="true" applyBorder="true" applyAlignment="true">
      <alignment horizontal="center" vertical="center"/>
    </xf>
    <xf numFmtId="0" fontId="152" fillId="0" borderId="10" xfId="40336" applyFont="true" applyFill="true" applyBorder="true" applyAlignment="true">
      <alignment horizontal="center" vertical="center" wrapText="true"/>
    </xf>
    <xf numFmtId="169" fontId="116" fillId="0" borderId="10" xfId="40348" applyNumberFormat="true" applyFont="true" applyFill="true" applyBorder="true" applyAlignment="true">
      <alignment horizontal="center" vertical="center"/>
    </xf>
    <xf numFmtId="169" fontId="116" fillId="0" borderId="10" xfId="40360" applyNumberFormat="true" applyFont="true" applyFill="true" applyBorder="true" applyAlignment="true">
      <alignment horizontal="center" vertical="center"/>
    </xf>
    <xf numFmtId="169" fontId="187" fillId="0" borderId="10" xfId="40360" applyNumberFormat="true" applyFont="true" applyFill="true" applyBorder="true" applyAlignment="true">
      <alignment horizontal="center" vertical="center"/>
    </xf>
    <xf numFmtId="169" fontId="187" fillId="0" borderId="10" xfId="40380" applyNumberFormat="true" applyFont="true" applyFill="true" applyBorder="true" applyAlignment="true">
      <alignment horizontal="center" vertical="center"/>
    </xf>
    <xf numFmtId="0" fontId="152" fillId="0" borderId="10" xfId="40404" applyFont="true" applyFill="true" applyBorder="true" applyAlignment="true">
      <alignment horizontal="center" vertical="center" wrapText="true"/>
    </xf>
    <xf numFmtId="169" fontId="116" fillId="0" borderId="10" xfId="40416" applyNumberFormat="true" applyFont="true" applyFill="true" applyBorder="true" applyAlignment="true">
      <alignment horizontal="center" vertical="center"/>
    </xf>
    <xf numFmtId="169" fontId="116" fillId="0" borderId="10" xfId="40428" applyNumberFormat="true" applyFont="true" applyFill="true" applyBorder="true" applyAlignment="true">
      <alignment horizontal="center" vertical="center"/>
    </xf>
    <xf numFmtId="169" fontId="116" fillId="0" borderId="10" xfId="40440" applyNumberFormat="true" applyFont="true" applyFill="true" applyBorder="true" applyAlignment="true">
      <alignment horizontal="center" vertical="center"/>
    </xf>
    <xf numFmtId="168" fontId="116" fillId="0" borderId="10" xfId="39994" applyNumberFormat="true" applyFont="true" applyFill="true" applyBorder="true" applyAlignment="true">
      <alignment horizontal="center" vertical="center"/>
    </xf>
    <xf numFmtId="168" fontId="116" fillId="0" borderId="10" xfId="40006" applyNumberFormat="true" applyFont="true" applyFill="true" applyBorder="true" applyAlignment="true">
      <alignment horizontal="center" vertical="center"/>
    </xf>
    <xf numFmtId="168" fontId="116" fillId="0" borderId="10" xfId="40018" applyNumberFormat="true" applyFont="true" applyFill="true" applyBorder="true" applyAlignment="true">
      <alignment horizontal="center" vertical="center"/>
    </xf>
    <xf numFmtId="168" fontId="116" fillId="0" borderId="10" xfId="40054" applyNumberFormat="true" applyFont="true" applyFill="true" applyBorder="true" applyAlignment="true">
      <alignment horizontal="center" vertical="center"/>
    </xf>
    <xf numFmtId="168" fontId="116" fillId="0" borderId="10" xfId="40066" applyNumberFormat="true" applyFont="true" applyFill="true" applyBorder="true" applyAlignment="true">
      <alignment horizontal="center" vertical="center"/>
    </xf>
    <xf numFmtId="168" fontId="116" fillId="0" borderId="10" xfId="40078" applyNumberFormat="true" applyFont="true" applyFill="true" applyBorder="true" applyAlignment="true">
      <alignment horizontal="center" vertical="center"/>
    </xf>
    <xf numFmtId="168" fontId="116" fillId="0" borderId="10" xfId="4017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168" fontId="116" fillId="0" borderId="10" xfId="40198" applyNumberFormat="true" applyFont="true" applyFill="true" applyBorder="true" applyAlignment="true">
      <alignment horizontal="center" vertical="center"/>
    </xf>
    <xf numFmtId="168" fontId="116" fillId="0" borderId="10" xfId="40234" applyNumberFormat="true" applyFont="true" applyFill="true" applyBorder="true" applyAlignment="true">
      <alignment horizontal="center" vertical="center"/>
    </xf>
    <xf numFmtId="168" fontId="116" fillId="0" borderId="10" xfId="40246" applyNumberFormat="true" applyFont="true" applyFill="true" applyBorder="true" applyAlignment="true">
      <alignment horizontal="center" vertical="center"/>
    </xf>
    <xf numFmtId="168" fontId="116" fillId="0" borderId="10" xfId="40258" applyNumberFormat="true" applyFont="true" applyFill="true" applyBorder="true" applyAlignment="true">
      <alignment horizontal="center" vertical="center"/>
    </xf>
    <xf numFmtId="168" fontId="116" fillId="0" borderId="10" xfId="40536" applyNumberFormat="true" applyFont="true" applyFill="true" applyBorder="true" applyAlignment="true">
      <alignment horizontal="center" vertical="center"/>
    </xf>
    <xf numFmtId="168" fontId="116" fillId="0" borderId="10" xfId="40542" applyNumberFormat="true" applyFont="true" applyFill="true" applyBorder="true" applyAlignment="true">
      <alignment horizontal="center" vertical="center"/>
    </xf>
    <xf numFmtId="168" fontId="116" fillId="0" borderId="10" xfId="40422" applyNumberFormat="true" applyFont="true" applyFill="true" applyBorder="true" applyAlignment="true">
      <alignment horizontal="center" vertical="center"/>
    </xf>
    <xf numFmtId="168" fontId="116" fillId="0" borderId="10" xfId="40434" applyNumberFormat="true" applyFont="true" applyFill="true" applyBorder="true" applyAlignment="true">
      <alignment horizontal="center" vertical="center"/>
    </xf>
    <xf numFmtId="168" fontId="116" fillId="0" borderId="10" xfId="40446" applyNumberFormat="true" applyFont="true" applyFill="true" applyBorder="true" applyAlignment="true">
      <alignment horizontal="center" vertical="center"/>
    </xf>
    <xf numFmtId="0" fontId="114" fillId="4" borderId="15" xfId="19344" applyFont="true" applyFill="true" applyBorder="true" applyAlignment="true" applyProtection="true">
      <alignment horizontal="center" wrapText="true"/>
      <protection locked="fals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62" fillId="3" borderId="10" xfId="19344" applyFont="true" applyBorder="true" applyAlignment="true">
      <alignment wrapText="true"/>
    </xf>
    <xf numFmtId="0" fontId="118" fillId="3" borderId="10" xfId="19344" applyFont="true" applyBorder="true" applyAlignment="true">
      <alignment wrapText="tru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2" xfId="19344" applyFont="true" applyFill="true" applyBorder="true" applyAlignment="true" applyProtection="true">
      <alignment horizontal="center" vertical="center"/>
      <protection locked="false"/>
    </xf>
    <xf numFmtId="164" fontId="121" fillId="3" borderId="10" xfId="19344" applyNumberFormat="true" applyFont="true" applyAlignment="true" applyProtection="true">
      <alignment horizontal="center"/>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 fontId="25" fillId="4" borderId="2" xfId="19344" applyNumberFormat="true" applyFont="true" applyFill="true" applyBorder="true" applyAlignment="true" applyProtection="true">
      <alignment horizontal="center" vertical="center"/>
      <protection locked="false"/>
    </xf>
    <xf numFmtId="1" fontId="25" fillId="4" borderId="6"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0" fontId="152" fillId="26" borderId="59" xfId="40537"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3" borderId="84" xfId="40397" applyFont="true" applyBorder="true" applyAlignment="true">
      <alignment horizontal="center" vertical="center" wrapText="true"/>
    </xf>
    <xf numFmtId="0" fontId="179" fillId="26" borderId="58" xfId="40417" applyFont="true" applyFill="true" applyBorder="true" applyAlignment="true">
      <alignment horizontal="left" vertical="center" wrapText="true"/>
    </xf>
    <xf numFmtId="0" fontId="152" fillId="26" borderId="59" xfId="40429" applyFont="true" applyFill="true" applyBorder="true" applyAlignment="true">
      <alignment horizontal="left" vertical="center" wrapText="true"/>
    </xf>
    <xf numFmtId="0" fontId="179"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152" fillId="26" borderId="58" xfId="45050" applyFont="true" applyFill="true" applyBorder="true" applyAlignment="true">
      <alignment horizontal="left" vertical="center" wrapText="true"/>
    </xf>
    <xf numFmtId="0" fontId="152" fillId="26" borderId="59" xfId="45056" applyFont="true" applyFill="true" applyBorder="true" applyAlignment="true">
      <alignment horizontal="left" vertical="center" wrapText="true"/>
    </xf>
    <xf numFmtId="0" fontId="152" fillId="26" borderId="60" xfId="45062" applyFont="true" applyFill="true" applyBorder="true" applyAlignment="true">
      <alignment horizontal="left" vertical="center" wrapText="true"/>
    </xf>
    <xf numFmtId="0" fontId="152" fillId="3" borderId="1" xfId="40209"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3" borderId="84" xfId="40209" applyFont="true" applyBorder="true" applyAlignment="true">
      <alignment horizontal="center" vertical="center" wrapText="true"/>
    </xf>
    <xf numFmtId="0" fontId="152" fillId="26" borderId="58" xfId="40229"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3" borderId="84" xfId="40269" applyFont="true" applyBorder="true" applyAlignment="true">
      <alignment horizontal="center" vertical="center" wrapText="true"/>
    </xf>
    <xf numFmtId="0" fontId="152" fillId="26" borderId="58" xfId="40289"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3" borderId="84" xfId="40329" applyFont="true" applyBorder="true" applyAlignment="true">
      <alignment horizontal="center" vertical="center" wrapText="true"/>
    </xf>
    <xf numFmtId="0" fontId="152" fillId="26" borderId="58" xfId="40531" applyFont="true" applyFill="true" applyBorder="true" applyAlignment="true">
      <alignment horizontal="left" vertical="center" wrapText="true"/>
    </xf>
    <xf numFmtId="0" fontId="152" fillId="26" borderId="59" xfId="40061" applyFont="true" applyFill="true" applyBorder="true" applyAlignment="true">
      <alignment horizontal="left" vertical="center" wrapText="true"/>
    </xf>
    <xf numFmtId="0" fontId="152" fillId="26" borderId="102" xfId="40055"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26" borderId="102" xfId="40235" applyFont="true" applyFill="true" applyBorder="true" applyAlignment="true">
      <alignment horizontal="left" vertical="center" wrapText="true"/>
    </xf>
    <xf numFmtId="0" fontId="152" fillId="26" borderId="102"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39967"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84" xfId="39969" applyFont="true" applyBorder="true" applyAlignment="true">
      <alignment horizontal="center"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xf numFmtId="0" fontId="152" fillId="3" borderId="1" xfId="40027"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4" xfId="40029" applyFont="true" applyBorder="true" applyAlignment="true">
      <alignment horizontal="center"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3" borderId="53" xfId="40089"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3" borderId="1" xfId="40149" applyFont="true" applyBorder="true" applyAlignment="true">
      <alignment horizontal="center" vertical="center" wrapText="true"/>
    </xf>
    <xf numFmtId="0" fontId="152" fillId="3" borderId="84" xfId="40149" applyFont="true" applyBorder="true" applyAlignment="true">
      <alignment horizontal="center"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52" fillId="3" borderId="1" xfId="40207" applyFont="true" applyBorder="true" applyAlignment="true">
      <alignment horizontal="center" vertical="center" wrapText="true"/>
    </xf>
    <xf numFmtId="0" fontId="152" fillId="26" borderId="58" xfId="40049" applyFont="true" applyFill="true" applyBorder="true" applyAlignment="true">
      <alignment horizontal="left" vertical="center" wrapText="true"/>
    </xf>
    <xf numFmtId="0" fontId="25" fillId="3" borderId="10" xfId="19344" applyAlignment="true">
      <alignment horizontal="right" vertical="top" wrapText="true"/>
    </xf>
    <xf numFmtId="0" fontId="25" fillId="15" borderId="10" xfId="19344" applyFill="true" applyAlignment="true">
      <alignment horizontal="right" vertical="top" wrapText="true"/>
    </xf>
    <xf numFmtId="0" fontId="152" fillId="3" borderId="10" xfId="45173" applyFont="true" applyAlignment="true">
      <alignment horizontal="right" vertical="top" wrapText="true"/>
    </xf>
    <xf numFmtId="0" fontId="152" fillId="3" borderId="52" xfId="45174" applyFont="true" applyBorder="true" applyAlignment="true">
      <alignment horizontal="right" vertical="top" wrapText="true"/>
    </xf>
    <xf numFmtId="0" fontId="152" fillId="3" borderId="53" xfId="45175" applyFont="true" applyBorder="true" applyAlignment="true">
      <alignment horizontal="right" vertical="top" wrapText="true"/>
    </xf>
    <xf numFmtId="0" fontId="152" fillId="3" borderId="10" xfId="45164" applyFont="true" applyAlignment="true">
      <alignment horizontal="right" vertical="top" wrapText="true"/>
    </xf>
    <xf numFmtId="0" fontId="152" fillId="3" borderId="52" xfId="45165" applyFont="true" applyBorder="true" applyAlignment="true">
      <alignment horizontal="right" vertical="top" wrapText="true"/>
    </xf>
    <xf numFmtId="0" fontId="152" fillId="3" borderId="53" xfId="45166" applyFont="true" applyBorder="true" applyAlignment="true">
      <alignment horizontal="right" vertical="top" wrapText="true"/>
    </xf>
    <xf numFmtId="0" fontId="152" fillId="3" borderId="10" xfId="45158" applyFont="true" applyAlignment="true">
      <alignment horizontal="right" vertical="top" wrapText="true"/>
    </xf>
    <xf numFmtId="0" fontId="152" fillId="3" borderId="52" xfId="45159" applyFont="true" applyBorder="true" applyAlignment="true">
      <alignment horizontal="right" vertical="top" wrapText="true"/>
    </xf>
    <xf numFmtId="0" fontId="152" fillId="3" borderId="53" xfId="45160" applyFont="true" applyBorder="true" applyAlignment="true">
      <alignment horizontal="right" vertical="top" wrapText="true"/>
    </xf>
    <xf numFmtId="0" fontId="71" fillId="15" borderId="10" xfId="19344" applyFont="true" applyFill="true"/>
    <xf numFmtId="0" fontId="71" fillId="3" borderId="10" xfId="19344" applyFont="true"/>
    <xf numFmtId="0" fontId="25" fillId="15" borderId="10" xfId="19344" applyFill="true" applyAlignment="true">
      <alignment wrapText="true"/>
    </xf>
    <xf numFmtId="0" fontId="25" fillId="3" borderId="10" xfId="19344" applyAlignment="true">
      <alignment wrapText="true"/>
    </xf>
    <xf numFmtId="0" fontId="25" fillId="3" borderId="10" xfId="19344"/>
    <xf numFmtId="0" fontId="152" fillId="26" borderId="102" xfId="45056" applyFont="true" applyFill="true" applyBorder="true" applyAlignment="true">
      <alignment horizontal="left" vertical="center" wrapText="true"/>
    </xf>
    <xf numFmtId="0" fontId="152" fillId="26" borderId="107" xfId="45056"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0" xfId="45042" applyFont="true" applyBorder="true" applyAlignment="true">
      <alignment horizontal="center" vertical="center" wrapText="true"/>
    </xf>
    <xf numFmtId="0" fontId="152" fillId="3" borderId="52" xfId="45041" applyFont="true" applyBorder="true" applyAlignment="true">
      <alignment horizontal="center" vertical="center" wrapText="true"/>
    </xf>
    <xf numFmtId="0" fontId="152" fillId="3" borderId="53" xfId="45042" applyFont="true" applyBorder="true" applyAlignment="true">
      <alignment horizontal="center" vertical="center" wrapText="true"/>
    </xf>
    <xf numFmtId="0" fontId="152" fillId="3" borderId="3" xfId="45042" applyFont="true" applyBorder="true" applyAlignment="true">
      <alignment horizontal="center" vertical="center" wrapText="true"/>
    </xf>
    <xf numFmtId="0" fontId="152" fillId="26" borderId="104" xfId="45050" applyFont="true" applyFill="true" applyBorder="true" applyAlignment="true">
      <alignment horizontal="left" vertical="center" wrapText="true"/>
    </xf>
    <xf numFmtId="0" fontId="152" fillId="3" borderId="1" xfId="45021" applyFont="true" applyBorder="true" applyAlignment="true">
      <alignment horizontal="center" vertical="center" wrapText="true"/>
    </xf>
    <xf numFmtId="0" fontId="152" fillId="3" borderId="83" xfId="45020" applyFont="true" applyBorder="true" applyAlignment="true">
      <alignment horizontal="center" vertical="center" wrapText="true"/>
    </xf>
    <xf numFmtId="0" fontId="152" fillId="3" borderId="84" xfId="45021" applyFont="true" applyBorder="true" applyAlignment="true">
      <alignment horizontal="center" vertical="center" wrapText="true"/>
    </xf>
    <xf numFmtId="0" fontId="152" fillId="26" borderId="104" xfId="45029" applyFont="true" applyFill="true" applyBorder="true" applyAlignment="true">
      <alignment horizontal="left" vertical="center" wrapText="true"/>
    </xf>
    <xf numFmtId="0" fontId="152" fillId="26" borderId="102" xfId="45032" applyFont="true" applyFill="true" applyBorder="true" applyAlignment="true">
      <alignment horizontal="left" vertical="center" wrapText="true"/>
    </xf>
    <xf numFmtId="0" fontId="152" fillId="26" borderId="107" xfId="45035"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wrapText="true"/>
    </xf>
    <xf numFmtId="0" fontId="158" fillId="2" borderId="10" xfId="19344" applyFont="true" applyFill="true" applyAlignment="true">
      <alignment vertical="center" wrapText="true"/>
    </xf>
    <xf numFmtId="0" fontId="158" fillId="2" borderId="8" xfId="19344" applyFont="true" applyFill="true" applyBorder="true" applyAlignment="true">
      <alignment vertical="center" wrapText="true"/>
    </xf>
    <xf numFmtId="0" fontId="165" fillId="27" borderId="1" xfId="19344" applyFont="true" applyFill="true" applyBorder="true" applyAlignment="true"/>
    <xf numFmtId="0" fontId="137" fillId="3" borderId="2" xfId="19344" applyFont="true" applyBorder="true" applyAlignment="true"/>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5021" applyFont="true" applyBorder="true" applyAlignment="true">
      <alignment horizontal="center" vertical="center" wrapText="true"/>
    </xf>
    <xf numFmtId="0" fontId="152" fillId="3" borderId="52" xfId="45020" applyFont="true" applyBorder="true" applyAlignment="true">
      <alignment horizontal="center" vertical="center" wrapText="true"/>
    </xf>
    <xf numFmtId="0" fontId="152" fillId="3" borderId="53" xfId="45021" applyFont="true" applyBorder="true" applyAlignment="true">
      <alignment horizontal="center" vertical="center" wrapText="true"/>
    </xf>
    <xf numFmtId="0" fontId="159" fillId="3" borderId="10" xfId="45122" applyFont="true" applyAlignment="true">
      <alignment horizontal="center" vertical="center" wrapText="true"/>
    </xf>
    <xf numFmtId="0" fontId="159" fillId="3" borderId="10" xfId="45123" applyFont="true" applyAlignment="true">
      <alignment horizontal="center" vertical="center" wrapText="true"/>
    </xf>
    <xf numFmtId="0" fontId="159" fillId="3" borderId="10" xfId="45124" applyFont="true" applyAlignment="true">
      <alignment horizontal="center" vertical="center" wrapText="true"/>
    </xf>
    <xf numFmtId="0" fontId="182" fillId="3" borderId="57" xfId="45125" applyFont="true" applyBorder="true" applyAlignment="true">
      <alignment horizontal="left" wrapText="true"/>
    </xf>
    <xf numFmtId="0" fontId="182" fillId="3" borderId="57" xfId="45126" applyFont="true" applyBorder="true" applyAlignment="true">
      <alignment horizontal="left" wrapText="true"/>
    </xf>
    <xf numFmtId="0" fontId="152" fillId="26" borderId="59" xfId="45131" applyFont="true" applyFill="true" applyBorder="true" applyAlignment="true">
      <alignment horizontal="left" vertical="top" wrapText="true"/>
    </xf>
    <xf numFmtId="0" fontId="152" fillId="26" borderId="60" xfId="45134" applyFont="true" applyFill="true" applyBorder="true" applyAlignment="true">
      <alignment horizontal="left" vertical="top" wrapText="true"/>
    </xf>
    <xf numFmtId="0" fontId="151" fillId="3" borderId="10" xfId="45137" applyFont="true" applyAlignment="true">
      <alignment horizontal="left" vertical="top" wrapText="true"/>
    </xf>
    <xf numFmtId="0" fontId="151" fillId="3" borderId="10" xfId="45138" applyFont="true" applyAlignment="true">
      <alignment horizontal="left" vertical="top" wrapText="true"/>
    </xf>
    <xf numFmtId="0" fontId="151" fillId="3" borderId="10" xfId="45139" applyFont="true" applyAlignment="true">
      <alignment horizontal="left" vertical="top" wrapText="true"/>
    </xf>
    <xf numFmtId="0" fontId="71" fillId="15" borderId="10" xfId="19344" applyFont="true" applyFill="true" applyAlignment="true"/>
    <xf numFmtId="0" fontId="71" fillId="3" borderId="10" xfId="19344" applyFont="true" applyAlignment="true"/>
    <xf numFmtId="0" fontId="152" fillId="3" borderId="10" xfId="45084" applyFont="true" applyBorder="true" applyAlignment="true">
      <alignment horizontal="center" vertical="center" wrapText="true"/>
    </xf>
    <xf numFmtId="0" fontId="152" fillId="3" borderId="52" xfId="45083" applyFont="true" applyBorder="true" applyAlignment="true">
      <alignment horizontal="center" vertical="center" wrapText="true"/>
    </xf>
    <xf numFmtId="0" fontId="152" fillId="3" borderId="53" xfId="45084" applyFont="true" applyBorder="true" applyAlignment="true">
      <alignment horizontal="center" vertical="center" wrapText="true"/>
    </xf>
    <xf numFmtId="0" fontId="152" fillId="3" borderId="1" xfId="45084" applyFont="true" applyBorder="true" applyAlignment="true">
      <alignment horizontal="center" vertical="center" wrapText="true"/>
    </xf>
    <xf numFmtId="0" fontId="152" fillId="3" borderId="83" xfId="45083" applyFont="true" applyBorder="true" applyAlignment="true">
      <alignment horizontal="center" vertical="center" wrapText="true"/>
    </xf>
    <xf numFmtId="0" fontId="152" fillId="3" borderId="84" xfId="45084" applyFont="true" applyBorder="true" applyAlignment="true">
      <alignment horizontal="center" vertical="center" wrapText="true"/>
    </xf>
    <xf numFmtId="0" fontId="152" fillId="26" borderId="104" xfId="45092" applyFont="true" applyFill="true" applyBorder="true" applyAlignment="true">
      <alignment horizontal="left" vertical="center" wrapText="true"/>
    </xf>
    <xf numFmtId="0" fontId="152" fillId="26" borderId="102" xfId="45098" applyFont="true" applyFill="true" applyBorder="true" applyAlignment="true">
      <alignment horizontal="left" vertical="center" wrapText="true"/>
    </xf>
    <xf numFmtId="0" fontId="152" fillId="26" borderId="107" xfId="45104" applyFont="true" applyFill="true" applyBorder="true" applyAlignment="true">
      <alignment horizontal="left"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25" fillId="15" borderId="10" xfId="19344" applyFill="true" applyAlignment="true">
      <alignment vertical="top" wrapText="true"/>
    </xf>
    <xf numFmtId="0" fontId="152" fillId="26" borderId="104" xfId="44999" applyFont="true" applyFill="true" applyBorder="true" applyAlignment="true">
      <alignment horizontal="left" vertical="center" wrapText="true"/>
    </xf>
    <xf numFmtId="0" fontId="152" fillId="26" borderId="102" xfId="45005" applyFont="true" applyFill="true" applyBorder="true" applyAlignment="true">
      <alignment horizontal="left"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4991" applyFont="true" applyBorder="true" applyAlignment="true">
      <alignment horizontal="center" vertical="center" wrapText="true"/>
    </xf>
    <xf numFmtId="0" fontId="152" fillId="3" borderId="52" xfId="44990" applyFont="true" applyBorder="true" applyAlignment="true">
      <alignment horizontal="center" vertical="center" wrapText="true"/>
    </xf>
    <xf numFmtId="0" fontId="152" fillId="3" borderId="53" xfId="44991" applyFont="true" applyBorder="true" applyAlignment="true">
      <alignment horizontal="center" vertical="center" wrapText="true"/>
    </xf>
    <xf numFmtId="0" fontId="152" fillId="3" borderId="3" xfId="44991" applyFont="true" applyBorder="true" applyAlignment="true">
      <alignment horizontal="center" vertical="center" wrapText="true"/>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44931" applyFont="true" applyBorder="true" applyAlignment="true">
      <alignment horizontal="center" vertical="center" wrapText="true"/>
    </xf>
    <xf numFmtId="0" fontId="152" fillId="3" borderId="52" xfId="44930" applyFont="true" applyBorder="true" applyAlignment="true">
      <alignment horizontal="center" vertical="center" wrapText="true"/>
    </xf>
    <xf numFmtId="0" fontId="152" fillId="3" borderId="53" xfId="44931" applyFont="true" applyBorder="true" applyAlignment="true">
      <alignment horizontal="center" vertical="center" wrapText="true"/>
    </xf>
    <xf numFmtId="0" fontId="152" fillId="26" borderId="104" xfId="44975" applyFont="true" applyFill="true" applyBorder="true" applyAlignment="true">
      <alignment horizontal="left" vertical="center" wrapText="true"/>
    </xf>
    <xf numFmtId="0" fontId="152" fillId="26" borderId="102" xfId="44975" applyFont="true" applyFill="true" applyBorder="true" applyAlignment="true">
      <alignment horizontal="left" vertical="center" wrapText="true"/>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4961" applyFont="true" applyBorder="true" applyAlignment="true">
      <alignment horizontal="center" vertical="center" wrapText="true"/>
    </xf>
    <xf numFmtId="0" fontId="152" fillId="3" borderId="52" xfId="44960" applyFont="true" applyBorder="true" applyAlignment="true">
      <alignment horizontal="center" vertical="center" wrapText="true"/>
    </xf>
    <xf numFmtId="0" fontId="152" fillId="3" borderId="53" xfId="44961" applyFont="true" applyBorder="true" applyAlignment="true">
      <alignment horizontal="center" vertical="center" wrapText="true"/>
    </xf>
    <xf numFmtId="0" fontId="152" fillId="3" borderId="3" xfId="44961" applyFont="true" applyBorder="true" applyAlignment="true">
      <alignment horizontal="center" vertical="center" wrapText="true"/>
    </xf>
    <xf numFmtId="0" fontId="152" fillId="3" borderId="1" xfId="44931" applyFont="true" applyBorder="true" applyAlignment="true">
      <alignment horizontal="center" vertical="center" wrapText="true"/>
    </xf>
    <xf numFmtId="0" fontId="152" fillId="3" borderId="83" xfId="44930" applyFont="true" applyBorder="true" applyAlignment="true">
      <alignment horizontal="center" vertical="center" wrapText="true"/>
    </xf>
    <xf numFmtId="0" fontId="152" fillId="3" borderId="84" xfId="44931" applyFont="true" applyBorder="true" applyAlignment="true">
      <alignment horizontal="center" vertical="center" wrapText="true"/>
    </xf>
    <xf numFmtId="0" fontId="152" fillId="26" borderId="104" xfId="44939" applyFont="true" applyFill="true" applyBorder="true" applyAlignment="true">
      <alignment horizontal="left" vertical="center" wrapText="true"/>
    </xf>
    <xf numFmtId="0" fontId="152" fillId="26" borderId="102" xfId="44945" applyFont="true" applyFill="true" applyBorder="true" applyAlignment="true">
      <alignment horizontal="left" vertical="center" wrapText="true"/>
    </xf>
    <xf numFmtId="0" fontId="152" fillId="26" borderId="107" xfId="44951" applyFont="true" applyFill="true" applyBorder="true" applyAlignment="true">
      <alignment horizontal="left" vertical="center" wrapText="true"/>
    </xf>
    <xf numFmtId="0" fontId="152" fillId="26" borderId="59" xfId="45317" applyFont="true" applyFill="true" applyBorder="true" applyAlignment="true">
      <alignment horizontal="left" vertical="center" wrapText="true"/>
    </xf>
    <xf numFmtId="0" fontId="152" fillId="26" borderId="60" xfId="45323" applyFont="true" applyFill="true" applyBorder="true" applyAlignment="true">
      <alignment horizontal="left" vertical="center" wrapText="true"/>
    </xf>
    <xf numFmtId="0" fontId="152" fillId="26" borderId="103" xfId="40247" applyFont="true" applyFill="true" applyBorder="true" applyAlignment="true">
      <alignment horizontal="left" vertical="center" wrapText="true"/>
    </xf>
    <xf numFmtId="0" fontId="152" fillId="3" borderId="10" xfId="45408" applyFont="true" applyAlignment="true">
      <alignment horizontal="right" vertical="top" wrapText="true"/>
    </xf>
    <xf numFmtId="0" fontId="152" fillId="3" borderId="52" xfId="45409" applyFont="true" applyBorder="true" applyAlignment="true">
      <alignment horizontal="right" vertical="top" wrapText="true"/>
    </xf>
    <xf numFmtId="0" fontId="152" fillId="3" borderId="53" xfId="45410" applyFont="true" applyBorder="true" applyAlignment="true">
      <alignment horizontal="right" vertical="top" wrapText="true"/>
    </xf>
    <xf numFmtId="0" fontId="152" fillId="3" borderId="10" xfId="45411" applyFont="true" applyAlignment="true">
      <alignment horizontal="right" vertical="top" wrapText="true"/>
    </xf>
    <xf numFmtId="0" fontId="152" fillId="3" borderId="52" xfId="45412" applyFont="true" applyBorder="true" applyAlignment="true">
      <alignment horizontal="right" vertical="top" wrapText="true"/>
    </xf>
    <xf numFmtId="0" fontId="152" fillId="3" borderId="53" xfId="45413" applyFont="true" applyBorder="true" applyAlignment="true">
      <alignment horizontal="right" vertical="top" wrapText="true"/>
    </xf>
    <xf numFmtId="0" fontId="152" fillId="3" borderId="10" xfId="45399" applyFont="true" applyAlignment="true">
      <alignment horizontal="right" vertical="top" wrapText="true"/>
    </xf>
    <xf numFmtId="0" fontId="152" fillId="3" borderId="52" xfId="45400" applyFont="true" applyBorder="true" applyAlignment="true">
      <alignment horizontal="right" vertical="top" wrapText="true"/>
    </xf>
    <xf numFmtId="0" fontId="152" fillId="3" borderId="53" xfId="45401" applyFont="true" applyBorder="true" applyAlignment="true">
      <alignment horizontal="right" vertical="top" wrapText="true"/>
    </xf>
    <xf numFmtId="0" fontId="159" fillId="3" borderId="10" xfId="45363" applyFont="true" applyAlignment="true">
      <alignment horizontal="center" vertical="center" wrapText="true"/>
    </xf>
    <xf numFmtId="0" fontId="159" fillId="3" borderId="10" xfId="45364" applyFont="true" applyAlignment="true">
      <alignment horizontal="center" vertical="center" wrapText="true"/>
    </xf>
    <xf numFmtId="0" fontId="159" fillId="3" borderId="10" xfId="45365" applyFont="true" applyAlignment="true">
      <alignment horizontal="center" vertical="center" wrapText="true"/>
    </xf>
    <xf numFmtId="0" fontId="182" fillId="3" borderId="57" xfId="45366" applyFont="true" applyBorder="true" applyAlignment="true">
      <alignment horizontal="left" wrapText="true"/>
    </xf>
    <xf numFmtId="0" fontId="182" fillId="3" borderId="57" xfId="45367" applyFont="true" applyBorder="true" applyAlignment="true">
      <alignment horizontal="left" wrapText="true"/>
    </xf>
    <xf numFmtId="0" fontId="152" fillId="26" borderId="59" xfId="45372" applyFont="true" applyFill="true" applyBorder="true" applyAlignment="true">
      <alignment horizontal="left" vertical="top" wrapText="true"/>
    </xf>
    <xf numFmtId="0" fontId="152" fillId="26" borderId="60" xfId="45375" applyFont="true" applyFill="true" applyBorder="true" applyAlignment="true">
      <alignment horizontal="left" vertical="top" wrapText="true"/>
    </xf>
    <xf numFmtId="0" fontId="151" fillId="3" borderId="10" xfId="45378" applyFont="true" applyAlignment="true">
      <alignment horizontal="left" vertical="top" wrapText="true"/>
    </xf>
    <xf numFmtId="0" fontId="151" fillId="3" borderId="10" xfId="45379" applyFont="true" applyAlignment="true">
      <alignment horizontal="left" vertical="top" wrapText="true"/>
    </xf>
    <xf numFmtId="0" fontId="151" fillId="3" borderId="10" xfId="45380" applyFont="true" applyAlignment="true">
      <alignment horizontal="left" vertical="top" wrapText="true"/>
    </xf>
    <xf numFmtId="0" fontId="152" fillId="26" borderId="104" xfId="45354" applyFont="true" applyFill="true" applyBorder="true" applyAlignment="true">
      <alignment horizontal="left" vertical="center" wrapText="true"/>
    </xf>
    <xf numFmtId="0" fontId="152" fillId="26" borderId="102" xfId="45357" applyFont="true" applyFill="true" applyBorder="true" applyAlignment="true">
      <alignment horizontal="left" vertical="center" wrapText="true"/>
    </xf>
    <xf numFmtId="0" fontId="152" fillId="26" borderId="107" xfId="45360" applyFont="true" applyFill="true" applyBorder="true" applyAlignment="true">
      <alignment horizontal="left" vertical="center" wrapText="true"/>
    </xf>
    <xf numFmtId="0" fontId="152" fillId="3" borderId="10" xfId="45346" applyFont="true" applyBorder="true" applyAlignment="true">
      <alignment horizontal="center" vertical="center" wrapText="true"/>
    </xf>
    <xf numFmtId="0" fontId="152" fillId="3" borderId="52" xfId="45345" applyFont="true" applyBorder="true" applyAlignment="true">
      <alignment horizontal="center" vertical="center" wrapText="true"/>
    </xf>
    <xf numFmtId="0" fontId="152" fillId="3" borderId="53" xfId="45346" applyFont="true" applyBorder="true" applyAlignment="true">
      <alignment horizontal="center" vertical="center" wrapText="true"/>
    </xf>
    <xf numFmtId="0" fontId="152" fillId="3" borderId="1" xfId="45346" applyFont="true" applyBorder="true" applyAlignment="true">
      <alignment horizontal="center" vertical="center" wrapText="true"/>
    </xf>
    <xf numFmtId="0" fontId="152" fillId="3" borderId="83" xfId="45345" applyFont="true" applyBorder="true" applyAlignment="true">
      <alignment horizontal="center" vertical="center" wrapText="true"/>
    </xf>
    <xf numFmtId="0" fontId="152" fillId="3" borderId="84" xfId="45346" applyFont="true" applyBorder="true" applyAlignment="true">
      <alignment horizontal="center" vertical="center" wrapText="true"/>
    </xf>
    <xf numFmtId="0" fontId="152" fillId="26" borderId="104" xfId="45317" applyFont="true" applyFill="true" applyBorder="true" applyAlignment="true">
      <alignment horizontal="left" vertical="center" wrapText="true"/>
    </xf>
    <xf numFmtId="0" fontId="152" fillId="26" borderId="102" xfId="45317" applyFont="true" applyFill="true" applyBorder="true" applyAlignment="true">
      <alignment horizontal="left" vertical="center" wrapText="true"/>
    </xf>
    <xf numFmtId="0" fontId="152" fillId="26" borderId="107" xfId="45317" applyFont="true" applyFill="true" applyBorder="true" applyAlignment="true">
      <alignment horizontal="left" vertical="center" wrapText="true"/>
    </xf>
    <xf numFmtId="0" fontId="152" fillId="15" borderId="102" xfId="45317" applyFont="true" applyFill="true" applyBorder="true" applyAlignment="true">
      <alignment horizontal="left" vertical="center" wrapText="true"/>
    </xf>
    <xf numFmtId="0" fontId="152" fillId="15" borderId="107" xfId="45317" applyFont="true" applyFill="true" applyBorder="true" applyAlignment="true">
      <alignment horizontal="left" vertical="center" wrapText="true"/>
    </xf>
    <xf numFmtId="0" fontId="152" fillId="3" borderId="10" xfId="45303" applyFont="true" applyBorder="true" applyAlignment="true">
      <alignment horizontal="center" vertical="center" wrapText="true"/>
    </xf>
    <xf numFmtId="0" fontId="152" fillId="3" borderId="52" xfId="45302" applyFont="true" applyBorder="true" applyAlignment="true">
      <alignment horizontal="center" vertical="center" wrapText="true"/>
    </xf>
    <xf numFmtId="0" fontId="152" fillId="3" borderId="53" xfId="45303" applyFont="true" applyBorder="true" applyAlignment="true">
      <alignment horizontal="center" vertical="center" wrapText="true"/>
    </xf>
    <xf numFmtId="0" fontId="152" fillId="3" borderId="3" xfId="45303" applyFont="true" applyBorder="true" applyAlignment="true">
      <alignment horizontal="center" vertical="center" wrapText="true"/>
    </xf>
    <xf numFmtId="0" fontId="152" fillId="26" borderId="104" xfId="45311" applyFont="true" applyFill="true" applyBorder="true" applyAlignment="true">
      <alignment horizontal="left" vertical="center" wrapText="true"/>
    </xf>
    <xf numFmtId="0" fontId="152" fillId="3" borderId="10" xfId="45195" applyFont="true" applyBorder="true" applyAlignment="true">
      <alignment horizontal="center" vertical="center" wrapText="true"/>
    </xf>
    <xf numFmtId="0" fontId="152" fillId="3" borderId="52" xfId="45194" applyFont="true" applyBorder="true" applyAlignment="true">
      <alignment horizontal="center" vertical="center" wrapText="true"/>
    </xf>
    <xf numFmtId="0" fontId="152" fillId="3" borderId="53" xfId="45195" applyFont="true" applyBorder="true" applyAlignment="true">
      <alignment horizontal="center" vertical="center" wrapText="true"/>
    </xf>
    <xf numFmtId="0" fontId="152" fillId="3" borderId="10" xfId="45252" applyFont="true" applyBorder="true" applyAlignment="true">
      <alignment horizontal="center" vertical="center" wrapText="true"/>
    </xf>
    <xf numFmtId="0" fontId="152" fillId="3" borderId="52" xfId="45251" applyFont="true" applyBorder="true" applyAlignment="true">
      <alignment horizontal="center" vertical="center" wrapText="true"/>
    </xf>
    <xf numFmtId="0" fontId="152" fillId="3" borderId="53" xfId="45252" applyFont="true" applyBorder="true" applyAlignment="true">
      <alignment horizontal="center" vertical="center" wrapText="true"/>
    </xf>
    <xf numFmtId="0" fontId="152" fillId="3" borderId="3" xfId="45252" applyFont="true" applyBorder="true" applyAlignment="true">
      <alignment horizontal="center" vertical="center" wrapText="true"/>
    </xf>
    <xf numFmtId="0" fontId="152" fillId="26" borderId="104" xfId="45239" applyFont="true" applyFill="true" applyBorder="true" applyAlignment="true">
      <alignment horizontal="left" vertical="center" wrapText="true"/>
    </xf>
    <xf numFmtId="0" fontId="152" fillId="26" borderId="102" xfId="45239" applyFont="true" applyFill="true" applyBorder="true" applyAlignment="true">
      <alignment horizontal="left" vertical="center" wrapText="true"/>
    </xf>
    <xf numFmtId="0" fontId="152" fillId="3" borderId="10" xfId="45225" applyFont="true" applyBorder="true" applyAlignment="true">
      <alignment horizontal="center" vertical="center" wrapText="true"/>
    </xf>
    <xf numFmtId="0" fontId="152" fillId="3" borderId="52" xfId="45224" applyFont="true" applyBorder="true" applyAlignment="true">
      <alignment horizontal="center" vertical="center" wrapText="true"/>
    </xf>
    <xf numFmtId="0" fontId="152" fillId="3" borderId="53" xfId="45225" applyFont="true" applyBorder="true" applyAlignment="true">
      <alignment horizontal="center" vertical="center" wrapText="true"/>
    </xf>
    <xf numFmtId="0" fontId="152" fillId="3" borderId="3" xfId="45225" applyFont="true" applyBorder="true" applyAlignment="true">
      <alignment horizontal="center" vertical="center" wrapText="true"/>
    </xf>
    <xf numFmtId="0" fontId="152" fillId="3" borderId="1" xfId="45282" applyFont="true" applyBorder="true" applyAlignment="true">
      <alignment horizontal="center" vertical="center" wrapText="true"/>
    </xf>
    <xf numFmtId="0" fontId="152" fillId="3" borderId="83" xfId="45281" applyFont="true" applyBorder="true" applyAlignment="true">
      <alignment horizontal="center" vertical="center" wrapText="true"/>
    </xf>
    <xf numFmtId="0" fontId="152" fillId="3" borderId="84" xfId="45282" applyFont="true" applyBorder="true" applyAlignment="true">
      <alignment horizontal="center" vertical="center" wrapText="true"/>
    </xf>
    <xf numFmtId="0" fontId="152" fillId="26" borderId="104" xfId="45290" applyFont="true" applyFill="true" applyBorder="true" applyAlignment="true">
      <alignment horizontal="left" vertical="center" wrapText="true"/>
    </xf>
    <xf numFmtId="0" fontId="152" fillId="26" borderId="102" xfId="45293" applyFont="true" applyFill="true" applyBorder="true" applyAlignment="true">
      <alignment horizontal="left" vertical="center" wrapText="true"/>
    </xf>
    <xf numFmtId="0" fontId="152" fillId="3" borderId="10" xfId="45282" applyFont="true" applyBorder="true" applyAlignment="true">
      <alignment horizontal="center" vertical="center" wrapText="true"/>
    </xf>
    <xf numFmtId="0" fontId="152" fillId="3" borderId="52" xfId="45281" applyFont="true" applyBorder="true" applyAlignment="true">
      <alignment horizontal="center" vertical="center" wrapText="true"/>
    </xf>
    <xf numFmtId="0" fontId="152" fillId="3" borderId="53" xfId="45282" applyFont="true" applyBorder="true" applyAlignment="true">
      <alignment horizontal="center" vertical="center" wrapText="true"/>
    </xf>
    <xf numFmtId="0" fontId="152" fillId="26" borderId="104" xfId="45260" applyFont="true" applyFill="true" applyBorder="true" applyAlignment="true">
      <alignment horizontal="left" vertical="center" wrapText="true"/>
    </xf>
    <xf numFmtId="0" fontId="152" fillId="26" borderId="102" xfId="45266" applyFont="true" applyFill="true" applyBorder="true" applyAlignment="true">
      <alignment horizontal="left" vertical="center" wrapText="true"/>
    </xf>
    <xf numFmtId="0" fontId="152" fillId="3" borderId="1" xfId="45195" applyFont="true" applyBorder="true" applyAlignment="true">
      <alignment horizontal="center" vertical="center" wrapText="true"/>
    </xf>
    <xf numFmtId="0" fontId="152" fillId="3" borderId="83" xfId="45194" applyFont="true" applyBorder="true" applyAlignment="true">
      <alignment horizontal="center" vertical="center" wrapText="true"/>
    </xf>
    <xf numFmtId="0" fontId="152" fillId="3" borderId="84" xfId="45195" applyFont="true" applyBorder="true" applyAlignment="true">
      <alignment horizontal="center" vertical="center" wrapText="true"/>
    </xf>
    <xf numFmtId="0" fontId="152" fillId="26" borderId="104" xfId="45203" applyFont="true" applyFill="true" applyBorder="true" applyAlignment="true">
      <alignment horizontal="left" vertical="center" wrapText="true"/>
    </xf>
    <xf numFmtId="0" fontId="152" fillId="26" borderId="102" xfId="45209" applyFont="true" applyFill="true" applyBorder="true" applyAlignment="true">
      <alignment horizontal="left" vertical="center" wrapText="true"/>
    </xf>
    <xf numFmtId="0" fontId="152" fillId="26" borderId="107" xfId="45215" applyFont="true" applyFill="true" applyBorder="true" applyAlignment="true">
      <alignment horizontal="left" vertical="center" wrapText="true"/>
    </xf>
    <xf numFmtId="0" fontId="184" fillId="26" borderId="102" xfId="45293" applyFont="true" applyFill="true" applyBorder="true" applyAlignment="true">
      <alignment horizontal="left" vertical="center" wrapText="true"/>
    </xf>
    <xf numFmtId="0" fontId="184" fillId="26" borderId="107" xfId="45296" applyFont="true" applyFill="true" applyBorder="true" applyAlignment="true">
      <alignment horizontal="left" vertical="center" wrapText="true"/>
    </xf>
    <xf numFmtId="0" fontId="152" fillId="3" borderId="10" xfId="45657" applyFont="true" applyAlignment="true">
      <alignment horizontal="right" vertical="top" wrapText="true"/>
    </xf>
    <xf numFmtId="0" fontId="152" fillId="3" borderId="52" xfId="45658" applyFont="true" applyBorder="true" applyAlignment="true">
      <alignment horizontal="right" vertical="top" wrapText="true"/>
    </xf>
    <xf numFmtId="0" fontId="152" fillId="3" borderId="53" xfId="45659" applyFont="true" applyBorder="true" applyAlignment="true">
      <alignment horizontal="right" vertical="top" wrapText="true"/>
    </xf>
    <xf numFmtId="0" fontId="152" fillId="3" borderId="10" xfId="45648" applyFont="true" applyAlignment="true">
      <alignment horizontal="right" vertical="top" wrapText="true"/>
    </xf>
    <xf numFmtId="0" fontId="152" fillId="3" borderId="52" xfId="45649" applyFont="true" applyBorder="true" applyAlignment="true">
      <alignment horizontal="right" vertical="top" wrapText="true"/>
    </xf>
    <xf numFmtId="0" fontId="152" fillId="3" borderId="53" xfId="45650" applyFont="true" applyBorder="true" applyAlignment="true">
      <alignment horizontal="right" vertical="top" wrapText="true"/>
    </xf>
    <xf numFmtId="0" fontId="152" fillId="3" borderId="10" xfId="45639" applyFont="true" applyAlignment="true">
      <alignment horizontal="right" vertical="top" wrapText="true"/>
    </xf>
    <xf numFmtId="0" fontId="152" fillId="3" borderId="52" xfId="45640" applyFont="true" applyBorder="true" applyAlignment="true">
      <alignment horizontal="right" vertical="top" wrapText="true"/>
    </xf>
    <xf numFmtId="0" fontId="152" fillId="3" borderId="53" xfId="45641" applyFont="true" applyBorder="true" applyAlignment="true">
      <alignment horizontal="right" vertical="top" wrapText="true"/>
    </xf>
    <xf numFmtId="0" fontId="159" fillId="3" borderId="10" xfId="45603" applyFont="true" applyAlignment="true">
      <alignment horizontal="center" vertical="center" wrapText="true"/>
    </xf>
    <xf numFmtId="0" fontId="159" fillId="3" borderId="10" xfId="45604" applyFont="true" applyAlignment="true">
      <alignment horizontal="center" vertical="center" wrapText="true"/>
    </xf>
    <xf numFmtId="0" fontId="159" fillId="3" borderId="10" xfId="45605" applyFont="true" applyAlignment="true">
      <alignment horizontal="center" vertical="center" wrapText="true"/>
    </xf>
    <xf numFmtId="0" fontId="182" fillId="3" borderId="57" xfId="45606" applyFont="true" applyBorder="true" applyAlignment="true">
      <alignment horizontal="left" wrapText="true"/>
    </xf>
    <xf numFmtId="0" fontId="182" fillId="3" borderId="57" xfId="45607" applyFont="true" applyBorder="true" applyAlignment="true">
      <alignment horizontal="left" wrapText="true"/>
    </xf>
    <xf numFmtId="0" fontId="152" fillId="26" borderId="59" xfId="45612" applyFont="true" applyFill="true" applyBorder="true" applyAlignment="true">
      <alignment horizontal="left" vertical="top" wrapText="true"/>
    </xf>
    <xf numFmtId="0" fontId="152" fillId="26" borderId="60" xfId="45615" applyFont="true" applyFill="true" applyBorder="true" applyAlignment="true">
      <alignment horizontal="left" vertical="top" wrapText="true"/>
    </xf>
    <xf numFmtId="0" fontId="151" fillId="3" borderId="10" xfId="45618" applyFont="true" applyAlignment="true">
      <alignment horizontal="left" vertical="top" wrapText="true"/>
    </xf>
    <xf numFmtId="0" fontId="151" fillId="3" borderId="10" xfId="45619" applyFont="true" applyAlignment="true">
      <alignment horizontal="left" vertical="top" wrapText="true"/>
    </xf>
    <xf numFmtId="0" fontId="151" fillId="3" borderId="10" xfId="45620" applyFont="true" applyAlignment="true">
      <alignment horizontal="left" vertical="top" wrapText="true"/>
    </xf>
    <xf numFmtId="0" fontId="152" fillId="26" borderId="104" xfId="45594" applyFont="true" applyFill="true" applyBorder="true" applyAlignment="true">
      <alignment horizontal="left" vertical="center" wrapText="true"/>
    </xf>
    <xf numFmtId="0" fontId="152" fillId="26" borderId="102" xfId="45597" applyFont="true" applyFill="true" applyBorder="true" applyAlignment="true">
      <alignment horizontal="left" vertical="center" wrapText="true"/>
    </xf>
    <xf numFmtId="0" fontId="152" fillId="26" borderId="107" xfId="45600" applyFont="true" applyFill="true" applyBorder="true" applyAlignment="true">
      <alignment horizontal="left" vertical="center" wrapText="true"/>
    </xf>
    <xf numFmtId="0" fontId="184" fillId="15" borderId="102" xfId="45534" applyFont="true" applyFill="true" applyBorder="true" applyAlignment="true">
      <alignment horizontal="left" vertical="center" wrapText="true"/>
    </xf>
    <xf numFmtId="0" fontId="184" fillId="15" borderId="102" xfId="45537" applyFont="true" applyFill="true" applyBorder="true" applyAlignment="true">
      <alignment horizontal="left" vertical="center" wrapText="true"/>
    </xf>
    <xf numFmtId="0" fontId="152" fillId="3" borderId="10" xfId="45523" applyFont="true" applyBorder="true" applyAlignment="true">
      <alignment horizontal="center" vertical="center" wrapText="true"/>
    </xf>
    <xf numFmtId="0" fontId="152" fillId="3" borderId="52" xfId="45522" applyFont="true" applyBorder="true" applyAlignment="true">
      <alignment horizontal="center" vertical="center" wrapText="true"/>
    </xf>
    <xf numFmtId="0" fontId="152" fillId="3" borderId="53" xfId="45523" applyFont="true" applyBorder="true" applyAlignment="true">
      <alignment horizontal="center" vertical="center" wrapText="true"/>
    </xf>
    <xf numFmtId="0" fontId="152" fillId="26" borderId="104" xfId="45501" applyFont="true" applyFill="true" applyBorder="true" applyAlignment="true">
      <alignment horizontal="left" vertical="center" wrapText="true"/>
    </xf>
    <xf numFmtId="0" fontId="152" fillId="26" borderId="102" xfId="45507" applyFont="true" applyFill="true" applyBorder="true" applyAlignment="true">
      <alignment horizontal="left" vertical="center" wrapText="true"/>
    </xf>
    <xf numFmtId="0" fontId="152" fillId="3" borderId="10" xfId="45493" applyFont="true" applyBorder="true" applyAlignment="true">
      <alignment horizontal="center" vertical="center" wrapText="true"/>
    </xf>
    <xf numFmtId="0" fontId="152" fillId="3" borderId="52" xfId="45492" applyFont="true" applyBorder="true" applyAlignment="true">
      <alignment horizontal="center" vertical="center" wrapText="true"/>
    </xf>
    <xf numFmtId="0" fontId="152" fillId="3" borderId="53" xfId="45493" applyFont="true" applyBorder="true" applyAlignment="true">
      <alignment horizontal="center" vertical="center" wrapText="true"/>
    </xf>
    <xf numFmtId="0" fontId="152" fillId="3" borderId="3" xfId="45493" applyFont="true" applyBorder="true" applyAlignment="true">
      <alignment horizontal="center" vertical="center" wrapText="true"/>
    </xf>
    <xf numFmtId="0" fontId="152" fillId="3" borderId="10" xfId="45586" applyFont="true" applyBorder="true" applyAlignment="true">
      <alignment horizontal="center" vertical="center" wrapText="true"/>
    </xf>
    <xf numFmtId="0" fontId="152" fillId="3" borderId="52" xfId="45585" applyFont="true" applyBorder="true" applyAlignment="true">
      <alignment horizontal="center" vertical="center" wrapText="true"/>
    </xf>
    <xf numFmtId="0" fontId="152" fillId="3" borderId="53" xfId="45586" applyFont="true" applyBorder="true" applyAlignment="true">
      <alignment horizontal="center" vertical="center" wrapText="true"/>
    </xf>
    <xf numFmtId="0" fontId="152" fillId="3" borderId="1" xfId="45586" applyFont="true" applyBorder="true" applyAlignment="true">
      <alignment horizontal="center" vertical="center" wrapText="true"/>
    </xf>
    <xf numFmtId="0" fontId="152" fillId="3" borderId="83" xfId="45585" applyFont="true" applyBorder="true" applyAlignment="true">
      <alignment horizontal="center" vertical="center" wrapText="true"/>
    </xf>
    <xf numFmtId="0" fontId="152" fillId="3" borderId="84" xfId="45586" applyFont="true" applyBorder="true" applyAlignment="true">
      <alignment horizontal="center" vertical="center" wrapText="true"/>
    </xf>
    <xf numFmtId="0" fontId="152" fillId="26" borderId="102" xfId="45558" applyFont="true" applyFill="true" applyBorder="true" applyAlignment="true">
      <alignment horizontal="left" vertical="center" wrapText="true"/>
    </xf>
    <xf numFmtId="0" fontId="152" fillId="26" borderId="107" xfId="45558" applyFont="true" applyFill="true" applyBorder="true" applyAlignment="true">
      <alignment horizontal="left" vertical="center" wrapText="true"/>
    </xf>
    <xf numFmtId="0" fontId="152" fillId="3" borderId="10" xfId="45544" applyFont="true" applyBorder="true" applyAlignment="true">
      <alignment horizontal="center" vertical="center" wrapText="true"/>
    </xf>
    <xf numFmtId="0" fontId="152" fillId="3" borderId="52" xfId="45543" applyFont="true" applyBorder="true" applyAlignment="true">
      <alignment horizontal="center" vertical="center" wrapText="true"/>
    </xf>
    <xf numFmtId="0" fontId="152" fillId="3" borderId="53" xfId="45544" applyFont="true" applyBorder="true" applyAlignment="true">
      <alignment horizontal="center" vertical="center" wrapText="true"/>
    </xf>
    <xf numFmtId="0" fontId="152" fillId="3" borderId="3" xfId="45544" applyFont="true" applyBorder="true" applyAlignment="true">
      <alignment horizontal="center" vertical="center" wrapText="true"/>
    </xf>
    <xf numFmtId="0" fontId="152" fillId="26" borderId="104" xfId="45552" applyFont="true" applyFill="true" applyBorder="true" applyAlignment="true">
      <alignment horizontal="left" vertical="center" wrapText="true"/>
    </xf>
    <xf numFmtId="0" fontId="152" fillId="3" borderId="10" xfId="45436" applyFont="true" applyBorder="true" applyAlignment="true">
      <alignment horizontal="center" vertical="center" wrapText="true"/>
    </xf>
    <xf numFmtId="0" fontId="152" fillId="3" borderId="52" xfId="45435" applyFont="true" applyBorder="true" applyAlignment="true">
      <alignment horizontal="center" vertical="center" wrapText="true"/>
    </xf>
    <xf numFmtId="0" fontId="152" fillId="3" borderId="53" xfId="45436" applyFont="true" applyBorder="true" applyAlignment="true">
      <alignment horizontal="center" vertical="center" wrapText="true"/>
    </xf>
    <xf numFmtId="0" fontId="184" fillId="26" borderId="102" xfId="45534" applyFont="true" applyFill="true" applyBorder="true" applyAlignment="true">
      <alignment horizontal="left" vertical="center" wrapText="true"/>
    </xf>
    <xf numFmtId="0" fontId="184" fillId="26" borderId="107" xfId="45537" applyFont="true" applyFill="true" applyBorder="true" applyAlignment="true">
      <alignment horizontal="left" vertical="center" wrapText="true"/>
    </xf>
    <xf numFmtId="0" fontId="152" fillId="26" borderId="58" xfId="45552" applyFont="true" applyFill="true" applyBorder="true" applyAlignment="true">
      <alignment horizontal="left" vertical="center" wrapText="true"/>
    </xf>
    <xf numFmtId="0" fontId="152" fillId="26" borderId="59" xfId="45558" applyFont="true" applyFill="true" applyBorder="true" applyAlignment="true">
      <alignment horizontal="left" vertical="center" wrapText="true"/>
    </xf>
    <xf numFmtId="0" fontId="152" fillId="26" borderId="60" xfId="45564" applyFont="true" applyFill="true" applyBorder="true" applyAlignment="true">
      <alignment horizontal="left" vertical="center" wrapText="true"/>
    </xf>
    <xf numFmtId="0" fontId="152" fillId="26" borderId="104" xfId="45480" applyFont="true" applyFill="true" applyBorder="true" applyAlignment="true">
      <alignment horizontal="left" vertical="center" wrapText="true"/>
    </xf>
    <xf numFmtId="0" fontId="152" fillId="26" borderId="102" xfId="45480" applyFont="true" applyFill="true" applyBorder="true" applyAlignment="true">
      <alignment horizontal="left" vertical="center" wrapText="true"/>
    </xf>
    <xf numFmtId="0" fontId="152" fillId="3" borderId="10" xfId="45466" applyFont="true" applyBorder="true" applyAlignment="true">
      <alignment horizontal="center" vertical="center" wrapText="true"/>
    </xf>
    <xf numFmtId="0" fontId="152" fillId="3" borderId="52" xfId="45465" applyFont="true" applyBorder="true" applyAlignment="true">
      <alignment horizontal="center" vertical="center" wrapText="true"/>
    </xf>
    <xf numFmtId="0" fontId="152" fillId="3" borderId="53" xfId="45466" applyFont="true" applyBorder="true" applyAlignment="true">
      <alignment horizontal="center" vertical="center" wrapText="true"/>
    </xf>
    <xf numFmtId="0" fontId="152" fillId="3" borderId="3" xfId="45466" applyFont="true" applyBorder="true" applyAlignment="true">
      <alignment horizontal="center" vertical="center" wrapText="true"/>
    </xf>
    <xf numFmtId="0" fontId="152" fillId="3" borderId="1" xfId="45436" applyFont="true" applyBorder="true" applyAlignment="true">
      <alignment horizontal="center" vertical="center" wrapText="true"/>
    </xf>
    <xf numFmtId="0" fontId="152" fillId="3" borderId="83" xfId="45435" applyFont="true" applyBorder="true" applyAlignment="true">
      <alignment horizontal="center" vertical="center" wrapText="true"/>
    </xf>
    <xf numFmtId="0" fontId="152" fillId="3" borderId="84" xfId="45436" applyFont="true" applyBorder="true" applyAlignment="true">
      <alignment horizontal="center" vertical="center" wrapText="true"/>
    </xf>
    <xf numFmtId="0" fontId="152" fillId="26" borderId="104" xfId="45444" applyFont="true" applyFill="true" applyBorder="true" applyAlignment="true">
      <alignment horizontal="left" vertical="center" wrapText="true"/>
    </xf>
    <xf numFmtId="0" fontId="152" fillId="26" borderId="102" xfId="45450" applyFont="true" applyFill="true" applyBorder="true" applyAlignment="true">
      <alignment horizontal="left" vertical="center" wrapText="true"/>
    </xf>
    <xf numFmtId="0" fontId="152" fillId="26" borderId="107" xfId="45456" applyFont="true" applyFill="true" applyBorder="true" applyAlignment="true">
      <alignment horizontal="left" vertical="center" wrapText="true"/>
    </xf>
    <xf numFmtId="0" fontId="152" fillId="3" borderId="1" xfId="45523" applyFont="true" applyBorder="true" applyAlignment="true">
      <alignment horizontal="center" vertical="center" wrapText="true"/>
    </xf>
    <xf numFmtId="0" fontId="152" fillId="3" borderId="83" xfId="45522" applyFont="true" applyBorder="true" applyAlignment="true">
      <alignment horizontal="center" vertical="center" wrapText="true"/>
    </xf>
    <xf numFmtId="0" fontId="152" fillId="3" borderId="84" xfId="45523" applyFont="true" applyBorder="true" applyAlignment="true">
      <alignment horizontal="center" vertical="center" wrapText="true"/>
    </xf>
    <xf numFmtId="0" fontId="152" fillId="26" borderId="104" xfId="45531" applyFont="true" applyFill="true" applyBorder="true" applyAlignment="true">
      <alignment horizontal="left" vertical="center" wrapText="true"/>
    </xf>
    <xf numFmtId="0" fontId="152" fillId="26" borderId="102" xfId="45534" applyFont="true" applyFill="true" applyBorder="true" applyAlignment="true">
      <alignment horizontal="left" vertical="center" wrapText="true"/>
    </xf>
    <xf numFmtId="0" fontId="152" fillId="26" borderId="59" xfId="45836" applyFont="true" applyFill="true" applyBorder="true" applyAlignment="true">
      <alignment horizontal="left" vertical="center" wrapText="true"/>
    </xf>
    <xf numFmtId="0" fontId="152" fillId="26" borderId="60" xfId="45842" applyFont="true" applyFill="true" applyBorder="true" applyAlignment="true">
      <alignment horizontal="left" vertical="center" wrapText="true"/>
    </xf>
    <xf numFmtId="0" fontId="152" fillId="3" borderId="1" xfId="45759" applyFont="true" applyBorder="true" applyAlignment="true">
      <alignment horizontal="center" vertical="center" wrapText="true"/>
    </xf>
    <xf numFmtId="0" fontId="152" fillId="3" borderId="83" xfId="45758" applyFont="true" applyBorder="true" applyAlignment="true">
      <alignment horizontal="center" vertical="center" wrapText="true"/>
    </xf>
    <xf numFmtId="0" fontId="152" fillId="3" borderId="84" xfId="45759" applyFont="true" applyBorder="true" applyAlignment="true">
      <alignment horizontal="center" vertical="center" wrapText="true"/>
    </xf>
    <xf numFmtId="0" fontId="152" fillId="26" borderId="104" xfId="45767" applyFont="true" applyFill="true" applyBorder="true" applyAlignment="true">
      <alignment horizontal="left" vertical="center" wrapText="true"/>
    </xf>
    <xf numFmtId="0" fontId="152" fillId="26" borderId="102" xfId="45770" applyFont="true" applyFill="true" applyBorder="true" applyAlignment="true">
      <alignment horizontal="left" vertical="center" wrapText="true"/>
    </xf>
    <xf numFmtId="0" fontId="152" fillId="3" borderId="10" xfId="45759" applyFont="true" applyBorder="true" applyAlignment="true">
      <alignment horizontal="center" vertical="center" wrapText="true"/>
    </xf>
    <xf numFmtId="0" fontId="152" fillId="3" borderId="52" xfId="45758" applyFont="true" applyBorder="true" applyAlignment="true">
      <alignment horizontal="center" vertical="center" wrapText="true"/>
    </xf>
    <xf numFmtId="0" fontId="152" fillId="3" borderId="53" xfId="45759" applyFont="true" applyBorder="true" applyAlignment="true">
      <alignment horizontal="center" vertical="center" wrapText="true"/>
    </xf>
    <xf numFmtId="0" fontId="152" fillId="26" borderId="104" xfId="45737" applyFont="true" applyFill="true" applyBorder="true" applyAlignment="true">
      <alignment horizontal="left" vertical="center" wrapText="true"/>
    </xf>
    <xf numFmtId="0" fontId="152" fillId="26" borderId="102" xfId="45743" applyFont="true" applyFill="true" applyBorder="true" applyAlignment="true">
      <alignment horizontal="left" vertical="center" wrapText="true"/>
    </xf>
    <xf numFmtId="0" fontId="152" fillId="3" borderId="10" xfId="45729" applyFont="true" applyBorder="true" applyAlignment="true">
      <alignment horizontal="center" vertical="center" wrapText="true"/>
    </xf>
    <xf numFmtId="0" fontId="152" fillId="3" borderId="52" xfId="45728" applyFont="true" applyBorder="true" applyAlignment="true">
      <alignment horizontal="center" vertical="center" wrapText="true"/>
    </xf>
    <xf numFmtId="0" fontId="152" fillId="3" borderId="53" xfId="45729" applyFont="true" applyBorder="true" applyAlignment="true">
      <alignment horizontal="center" vertical="center" wrapText="true"/>
    </xf>
    <xf numFmtId="0" fontId="152" fillId="3" borderId="3" xfId="45729" applyFont="true" applyBorder="true" applyAlignment="true">
      <alignment horizontal="center" vertical="center" wrapText="true"/>
    </xf>
    <xf numFmtId="0" fontId="152" fillId="26" borderId="104" xfId="45717" applyFont="true" applyFill="true" applyBorder="true" applyAlignment="true">
      <alignment horizontal="left" vertical="center" wrapText="true"/>
    </xf>
    <xf numFmtId="0" fontId="152" fillId="26" borderId="102" xfId="45717" applyFont="true" applyFill="true" applyBorder="true" applyAlignment="true">
      <alignment horizontal="left" vertical="center" wrapText="true"/>
    </xf>
    <xf numFmtId="0" fontId="183" fillId="3" borderId="10" xfId="45879" applyFont="true" applyAlignment="true">
      <alignment horizontal="right" vertical="top" wrapText="true"/>
    </xf>
    <xf numFmtId="0" fontId="152" fillId="3" borderId="10" xfId="45950" applyFont="true" applyAlignment="true">
      <alignment horizontal="right" vertical="top" wrapText="true"/>
    </xf>
    <xf numFmtId="0" fontId="152" fillId="3" borderId="10" xfId="45947" applyFont="true" applyAlignment="true">
      <alignment horizontal="right" vertical="top" wrapText="true"/>
    </xf>
    <xf numFmtId="0" fontId="152" fillId="26" borderId="10" xfId="45940" applyFont="true" applyFill="true" applyAlignment="true">
      <alignment horizontal="right" vertical="top" wrapText="true"/>
    </xf>
    <xf numFmtId="0" fontId="152" fillId="26" borderId="10" xfId="45933" applyFont="true" applyFill="true" applyAlignment="true">
      <alignment horizontal="right" vertical="top" wrapText="true"/>
    </xf>
    <xf numFmtId="0" fontId="152" fillId="26" borderId="10" xfId="45895" applyFont="true" applyFill="true" applyAlignment="true">
      <alignment horizontal="right" vertical="top" wrapText="true"/>
    </xf>
    <xf numFmtId="0" fontId="152" fillId="26" borderId="10" xfId="45897" applyFont="true" applyFill="true" applyAlignment="true">
      <alignment horizontal="right" vertical="top" wrapText="true"/>
    </xf>
    <xf numFmtId="0" fontId="152" fillId="26" borderId="10" xfId="45904" applyFont="true" applyFill="true" applyAlignment="true">
      <alignment horizontal="right" vertical="top" wrapText="true"/>
    </xf>
    <xf numFmtId="0" fontId="183" fillId="3" borderId="10" xfId="45880" applyFont="true" applyAlignment="true">
      <alignment horizontal="right" vertical="top" wrapText="true"/>
    </xf>
    <xf numFmtId="0" fontId="152" fillId="26" borderId="10" xfId="45902" applyFont="true" applyFill="true" applyAlignment="true">
      <alignment horizontal="right" vertical="top" wrapText="true"/>
    </xf>
    <xf numFmtId="0" fontId="183" fillId="3" borderId="10" xfId="45878" applyFont="true" applyAlignment="true">
      <alignment horizontal="right" vertical="top" wrapText="true"/>
    </xf>
    <xf numFmtId="0" fontId="152" fillId="3" borderId="10" xfId="45944" applyFont="true" applyAlignment="true">
      <alignment horizontal="right" vertical="top" wrapText="true"/>
    </xf>
    <xf numFmtId="0" fontId="152" fillId="26" borderId="10" xfId="45917" applyFont="true" applyFill="true" applyAlignment="true">
      <alignment horizontal="right" vertical="top" wrapText="true"/>
    </xf>
    <xf numFmtId="0" fontId="152" fillId="26" borderId="10" xfId="45893" applyFont="true" applyFill="true" applyAlignment="true">
      <alignment horizontal="right" vertical="top" wrapText="true"/>
    </xf>
    <xf numFmtId="0" fontId="152" fillId="26" borderId="10" xfId="45899" applyFont="true" applyFill="true" applyAlignment="true">
      <alignment horizontal="right" vertical="top" wrapText="true"/>
    </xf>
    <xf numFmtId="0" fontId="152" fillId="26" borderId="10" xfId="45891" applyFont="true" applyFill="true" applyAlignment="true">
      <alignment horizontal="right" vertical="top" wrapText="true"/>
    </xf>
    <xf numFmtId="0" fontId="152" fillId="3" borderId="10" xfId="45929" applyFont="true" applyAlignment="true">
      <alignment horizontal="right" vertical="top" wrapText="true"/>
    </xf>
    <xf numFmtId="0" fontId="152" fillId="3" borderId="10" xfId="45930" applyFont="true" applyAlignment="true">
      <alignment horizontal="right" vertical="top" wrapText="true"/>
    </xf>
    <xf numFmtId="0" fontId="152" fillId="3" borderId="52" xfId="45931" applyFont="true" applyBorder="true" applyAlignment="true">
      <alignment horizontal="right" vertical="top" wrapText="true"/>
    </xf>
    <xf numFmtId="0" fontId="152" fillId="3" borderId="53" xfId="45932" applyFont="true" applyBorder="true" applyAlignment="true">
      <alignment horizontal="right" vertical="top" wrapText="true"/>
    </xf>
    <xf numFmtId="0" fontId="152" fillId="26" borderId="10" xfId="45889" applyFont="true" applyFill="true" applyAlignment="true">
      <alignment horizontal="right" vertical="top" wrapText="true"/>
    </xf>
    <xf numFmtId="0" fontId="152" fillId="3" borderId="10" xfId="45922" applyFont="true" applyAlignment="true">
      <alignment horizontal="right" vertical="top" wrapText="true"/>
    </xf>
    <xf numFmtId="0" fontId="152" fillId="3" borderId="10" xfId="45923" applyFont="true" applyAlignment="true">
      <alignment horizontal="right" vertical="top" wrapText="true"/>
    </xf>
    <xf numFmtId="0" fontId="152" fillId="3" borderId="52" xfId="45924" applyFont="true" applyBorder="true" applyAlignment="true">
      <alignment horizontal="right" vertical="top" wrapText="true"/>
    </xf>
    <xf numFmtId="0" fontId="152" fillId="3" borderId="53" xfId="45925" applyFont="true" applyBorder="true" applyAlignment="true">
      <alignment horizontal="right" vertical="top" wrapText="true"/>
    </xf>
    <xf numFmtId="0" fontId="152" fillId="26" borderId="10" xfId="45887" applyFont="true" applyFill="true" applyAlignment="true">
      <alignment horizontal="right" vertical="top" wrapText="true"/>
    </xf>
    <xf numFmtId="0" fontId="152" fillId="3" borderId="10" xfId="45910" applyFont="true" applyAlignment="true">
      <alignment horizontal="right" vertical="top" wrapText="true"/>
    </xf>
    <xf numFmtId="0" fontId="152" fillId="3" borderId="10" xfId="45911" applyFont="true" applyAlignment="true">
      <alignment horizontal="right" vertical="top" wrapText="true"/>
    </xf>
    <xf numFmtId="0" fontId="152" fillId="3" borderId="52" xfId="45912" applyFont="true" applyBorder="true" applyAlignment="true">
      <alignment horizontal="right" vertical="top" wrapText="true"/>
    </xf>
    <xf numFmtId="0" fontId="152" fillId="3" borderId="53" xfId="45913" applyFont="true" applyBorder="true" applyAlignment="true">
      <alignment horizontal="right" vertical="top" wrapText="true"/>
    </xf>
    <xf numFmtId="0" fontId="151" fillId="3" borderId="10" xfId="45875" applyFont="true" applyAlignment="true">
      <alignment horizontal="left" vertical="top" wrapText="true"/>
    </xf>
    <xf numFmtId="0" fontId="151" fillId="3" borderId="10" xfId="45876" applyFont="true" applyAlignment="true">
      <alignment horizontal="left" vertical="top" wrapText="true"/>
    </xf>
    <xf numFmtId="0" fontId="151" fillId="3" borderId="10" xfId="45877" applyFont="true" applyAlignment="true">
      <alignment horizontal="left" vertical="top" wrapText="true"/>
    </xf>
    <xf numFmtId="0" fontId="183" fillId="3" borderId="10" xfId="45878" applyFont="true" applyAlignment="true">
      <alignment horizontal="center" vertical="center" wrapText="true"/>
    </xf>
    <xf numFmtId="0" fontId="183" fillId="3" borderId="10" xfId="45879" applyFont="true" applyAlignment="true">
      <alignment horizontal="center" vertical="center" wrapText="true"/>
    </xf>
    <xf numFmtId="0" fontId="183" fillId="3" borderId="10" xfId="45880" applyFont="true" applyAlignment="true">
      <alignment horizontal="center" vertical="center" wrapText="true"/>
    </xf>
    <xf numFmtId="0" fontId="183" fillId="3" borderId="10" xfId="45860" applyFont="true" applyAlignment="true">
      <alignment horizontal="center" vertical="center" wrapText="true"/>
    </xf>
    <xf numFmtId="0" fontId="183" fillId="3" borderId="10" xfId="45861" applyFont="true" applyAlignment="true">
      <alignment horizontal="center" vertical="center" wrapText="true"/>
    </xf>
    <xf numFmtId="0" fontId="183" fillId="3" borderId="10" xfId="45862" applyFont="true" applyAlignment="true">
      <alignment horizontal="center" vertical="center" wrapText="true"/>
    </xf>
    <xf numFmtId="0" fontId="182" fillId="3" borderId="57" xfId="45863" applyFont="true" applyBorder="true" applyAlignment="true">
      <alignment horizontal="left" wrapText="true"/>
    </xf>
    <xf numFmtId="0" fontId="182" fillId="3" borderId="57" xfId="45864" applyFont="true" applyBorder="true" applyAlignment="true">
      <alignment horizontal="left" wrapText="true"/>
    </xf>
    <xf numFmtId="0" fontId="152" fillId="26" borderId="59" xfId="45869" applyFont="true" applyFill="true" applyBorder="true" applyAlignment="true">
      <alignment horizontal="left" vertical="top" wrapText="true"/>
    </xf>
    <xf numFmtId="0" fontId="152" fillId="26" borderId="60" xfId="45872" applyFont="true" applyFill="true" applyBorder="true" applyAlignment="true">
      <alignment horizontal="left" vertical="top" wrapText="true"/>
    </xf>
    <xf numFmtId="0" fontId="152" fillId="26" borderId="104" xfId="45830" applyFont="true" applyFill="true" applyBorder="true" applyAlignment="true">
      <alignment horizontal="left" vertical="center" wrapText="true"/>
    </xf>
    <xf numFmtId="0" fontId="152" fillId="26" borderId="102" xfId="45836" applyFont="true" applyFill="true" applyBorder="true" applyAlignment="true">
      <alignment horizontal="left" vertical="center" wrapText="true"/>
    </xf>
    <xf numFmtId="0" fontId="152" fillId="26" borderId="107" xfId="45836" applyFont="true" applyFill="true" applyBorder="true" applyAlignment="true">
      <alignment horizontal="left" vertical="center" wrapText="true"/>
    </xf>
    <xf numFmtId="0" fontId="152" fillId="26" borderId="104" xfId="45836" applyFont="true" applyFill="true" applyBorder="true" applyAlignment="true">
      <alignment horizontal="left" vertical="center" wrapText="true"/>
    </xf>
    <xf numFmtId="0" fontId="152" fillId="26" borderId="102" xfId="45842" applyFont="true" applyFill="true" applyBorder="true" applyAlignment="true">
      <alignment horizontal="left" vertical="center" wrapText="true"/>
    </xf>
    <xf numFmtId="0" fontId="152" fillId="3" borderId="10" xfId="45822" applyFont="true" applyBorder="true" applyAlignment="true">
      <alignment horizontal="center" vertical="center" wrapText="true"/>
    </xf>
    <xf numFmtId="0" fontId="152" fillId="3" borderId="52" xfId="45821" applyFont="true" applyBorder="true" applyAlignment="true">
      <alignment horizontal="center" vertical="center" wrapText="true"/>
    </xf>
    <xf numFmtId="0" fontId="152" fillId="3" borderId="53" xfId="45822" applyFont="true" applyBorder="true" applyAlignment="true">
      <alignment horizontal="center" vertical="center" wrapText="true"/>
    </xf>
    <xf numFmtId="0" fontId="152" fillId="3" borderId="1" xfId="45822" applyFont="true" applyBorder="true" applyAlignment="true">
      <alignment horizontal="center" vertical="center" wrapText="true"/>
    </xf>
    <xf numFmtId="0" fontId="152" fillId="3" borderId="83" xfId="45821" applyFont="true" applyBorder="true" applyAlignment="true">
      <alignment horizontal="center" vertical="center" wrapText="true"/>
    </xf>
    <xf numFmtId="0" fontId="152" fillId="3" borderId="84" xfId="45822" applyFont="true" applyBorder="true" applyAlignment="true">
      <alignment horizontal="center" vertical="center" wrapText="true"/>
    </xf>
    <xf numFmtId="0" fontId="152" fillId="26" borderId="102" xfId="45794" applyFont="true" applyFill="true" applyBorder="true" applyAlignment="true">
      <alignment horizontal="left" vertical="center" wrapText="true"/>
    </xf>
    <xf numFmtId="0" fontId="152" fillId="26" borderId="107" xfId="45794" applyFont="true" applyFill="true" applyBorder="true" applyAlignment="true">
      <alignment horizontal="left" vertical="center" wrapText="true"/>
    </xf>
    <xf numFmtId="0" fontId="152" fillId="3" borderId="10" xfId="45780" applyFont="true" applyBorder="true" applyAlignment="true">
      <alignment horizontal="center" vertical="center" wrapText="true"/>
    </xf>
    <xf numFmtId="0" fontId="152" fillId="3" borderId="52" xfId="45779" applyFont="true" applyBorder="true" applyAlignment="true">
      <alignment horizontal="center" vertical="center" wrapText="true"/>
    </xf>
    <xf numFmtId="0" fontId="152" fillId="3" borderId="53" xfId="45780" applyFont="true" applyBorder="true" applyAlignment="true">
      <alignment horizontal="center" vertical="center" wrapText="true"/>
    </xf>
    <xf numFmtId="0" fontId="152" fillId="3" borderId="3" xfId="45780" applyFont="true" applyBorder="true" applyAlignment="true">
      <alignment horizontal="center" vertical="center" wrapText="true"/>
    </xf>
    <xf numFmtId="0" fontId="152" fillId="26" borderId="104" xfId="45788" applyFont="true" applyFill="true" applyBorder="true" applyAlignment="true">
      <alignment horizontal="left" vertical="center" wrapText="true"/>
    </xf>
    <xf numFmtId="0" fontId="184" fillId="15" borderId="102" xfId="45770" applyFont="true" applyFill="true" applyBorder="true" applyAlignment="true">
      <alignment horizontal="left" vertical="center" wrapText="true"/>
    </xf>
    <xf numFmtId="0" fontId="184" fillId="15" borderId="102" xfId="45773" applyFont="true" applyFill="true" applyBorder="true" applyAlignment="true">
      <alignment horizontal="left" vertical="center" wrapText="true"/>
    </xf>
    <xf numFmtId="0" fontId="152" fillId="3" borderId="10" xfId="45676" applyFont="true" applyBorder="true" applyAlignment="true">
      <alignment horizontal="center" vertical="center" wrapText="true"/>
    </xf>
    <xf numFmtId="0" fontId="152" fillId="3" borderId="52" xfId="45675" applyFont="true" applyBorder="true" applyAlignment="true">
      <alignment horizontal="center" vertical="center" wrapText="true"/>
    </xf>
    <xf numFmtId="0" fontId="152" fillId="3" borderId="53" xfId="45676" applyFont="true" applyBorder="true" applyAlignment="true">
      <alignment horizontal="center" vertical="center" wrapText="true"/>
    </xf>
    <xf numFmtId="0" fontId="152" fillId="3" borderId="3" xfId="45703" applyFont="true" applyBorder="true" applyAlignment="true">
      <alignment horizontal="center" vertical="center" wrapText="true"/>
    </xf>
    <xf numFmtId="0" fontId="152" fillId="3" borderId="52" xfId="45702" applyFont="true" applyBorder="true" applyAlignment="true">
      <alignment horizontal="center" vertical="center" wrapText="true"/>
    </xf>
    <xf numFmtId="0" fontId="152" fillId="3" borderId="53" xfId="45703" applyFont="true" applyBorder="true" applyAlignment="true">
      <alignment horizontal="center" vertical="center" wrapText="true"/>
    </xf>
    <xf numFmtId="0" fontId="152" fillId="3" borderId="1" xfId="45676" applyFont="true" applyBorder="true" applyAlignment="true">
      <alignment horizontal="center" vertical="center" wrapText="true"/>
    </xf>
    <xf numFmtId="0" fontId="152" fillId="3" borderId="83" xfId="45675" applyFont="true" applyBorder="true" applyAlignment="true">
      <alignment horizontal="center" vertical="center" wrapText="true"/>
    </xf>
    <xf numFmtId="0" fontId="152" fillId="3" borderId="84" xfId="45676" applyFont="true" applyBorder="true" applyAlignment="true">
      <alignment horizontal="center" vertical="center" wrapText="true"/>
    </xf>
    <xf numFmtId="0" fontId="152" fillId="26" borderId="104" xfId="45684" applyFont="true" applyFill="true" applyBorder="true" applyAlignment="true">
      <alignment horizontal="left" vertical="center" wrapText="true"/>
    </xf>
    <xf numFmtId="0" fontId="152" fillId="26" borderId="102" xfId="45687" applyFont="true" applyFill="true" applyBorder="true" applyAlignment="true">
      <alignment horizontal="left" vertical="center" wrapText="true"/>
    </xf>
    <xf numFmtId="0" fontId="152" fillId="26" borderId="107" xfId="45693" applyFont="true" applyFill="true" applyBorder="true" applyAlignment="true">
      <alignment horizontal="left" vertical="center" wrapText="true"/>
    </xf>
    <xf numFmtId="0" fontId="152" fillId="26" borderId="58" xfId="45788" applyFont="true" applyFill="true" applyBorder="true" applyAlignment="true">
      <alignment horizontal="left" vertical="center" wrapText="true"/>
    </xf>
    <xf numFmtId="0" fontId="152" fillId="26" borderId="59" xfId="45794" applyFont="true" applyFill="true" applyBorder="true" applyAlignment="true">
      <alignment horizontal="left" vertical="center" wrapText="true"/>
    </xf>
    <xf numFmtId="0" fontId="152" fillId="26" borderId="60" xfId="45800" applyFont="true" applyFill="true" applyBorder="true" applyAlignment="true">
      <alignment horizontal="left" vertical="center" wrapText="true"/>
    </xf>
    <xf numFmtId="0" fontId="184" fillId="26" borderId="102" xfId="45770" applyFont="true" applyFill="true" applyBorder="true" applyAlignment="true">
      <alignment horizontal="left" vertical="center" wrapText="true"/>
    </xf>
    <xf numFmtId="0" fontId="184" fillId="26" borderId="107" xfId="45773" applyFont="true" applyFill="true" applyBorder="true" applyAlignment="true">
      <alignment horizontal="left" vertical="center" wrapText="true"/>
    </xf>
    <xf numFmtId="0" fontId="152" fillId="3" borderId="10" xfId="45703" applyFont="true" applyBorder="true" applyAlignment="true">
      <alignment horizontal="center" vertical="center" wrapText="true"/>
    </xf>
    <xf numFmtId="0" fontId="159" fillId="3" borderId="10" xfId="46511" applyFont="true" applyAlignment="true">
      <alignment horizontal="center" vertical="center" wrapText="true"/>
    </xf>
    <xf numFmtId="0" fontId="159" fillId="3" borderId="10" xfId="46512" applyFont="true" applyAlignment="true">
      <alignment horizontal="center" vertical="center" wrapText="true"/>
    </xf>
    <xf numFmtId="0" fontId="159" fillId="3" borderId="10" xfId="46513" applyFont="true" applyAlignment="true">
      <alignment horizontal="center" vertical="center" wrapText="true"/>
    </xf>
    <xf numFmtId="0" fontId="152" fillId="3" borderId="57" xfId="46514" applyFont="true" applyBorder="true" applyAlignment="true">
      <alignment horizontal="left" wrapText="true"/>
    </xf>
    <xf numFmtId="0" fontId="152" fillId="3" borderId="57" xfId="46515" applyFont="true" applyBorder="true" applyAlignment="true">
      <alignment horizontal="left" wrapText="true"/>
    </xf>
    <xf numFmtId="0" fontId="152" fillId="26" borderId="59" xfId="46520" applyFont="true" applyFill="true" applyBorder="true" applyAlignment="true">
      <alignment horizontal="left" vertical="top" wrapText="true"/>
    </xf>
    <xf numFmtId="0" fontId="151" fillId="3" borderId="10" xfId="46526" applyFont="true" applyAlignment="true">
      <alignment horizontal="left" vertical="top" wrapText="true"/>
    </xf>
    <xf numFmtId="0" fontId="151" fillId="3" borderId="10" xfId="46527" applyFont="true" applyAlignment="true">
      <alignment horizontal="left" vertical="top" wrapText="true"/>
    </xf>
    <xf numFmtId="0" fontId="151" fillId="3" borderId="10" xfId="46528" applyFont="true" applyAlignment="true">
      <alignment horizontal="left" vertical="top" wrapText="true"/>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34" fillId="3" borderId="10" xfId="46480" applyFont="true" applyAlignment="true">
      <alignment horizontal="right" vertical="top" wrapText="true"/>
    </xf>
    <xf numFmtId="0" fontId="134" fillId="3" borderId="52" xfId="46481" applyFont="true" applyBorder="true" applyAlignment="true">
      <alignment horizontal="right" vertical="top" wrapText="true"/>
    </xf>
    <xf numFmtId="0" fontId="134" fillId="3" borderId="53" xfId="46482" applyFont="true" applyBorder="true" applyAlignment="true">
      <alignment horizontal="right" vertical="top" wrapText="true"/>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58" xfId="40411" applyFont="true" applyFill="true" applyBorder="true" applyAlignment="true">
      <alignment horizontal="left" vertical="center"/>
    </xf>
    <xf numFmtId="0" fontId="152" fillId="26" borderId="102" xfId="40295" applyFont="true" applyFill="true" applyBorder="true" applyAlignment="true">
      <alignment horizontal="left" vertical="center"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26" borderId="58" xfId="40343" applyFont="true" applyFill="true" applyBorder="true" applyAlignment="true">
      <alignment horizontal="left"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26" borderId="58" xfId="46097" applyFont="true" applyFill="true" applyBorder="true" applyAlignment="true">
      <alignment horizontal="left" vertical="center" wrapText="true"/>
    </xf>
    <xf numFmtId="0" fontId="152" fillId="26" borderId="59" xfId="46109" applyFont="true" applyFill="true" applyBorder="true" applyAlignment="true">
      <alignment horizontal="left" vertical="center" wrapText="true"/>
    </xf>
    <xf numFmtId="0" fontId="152" fillId="26" borderId="60" xfId="46121" applyFont="true" applyFill="true" applyBorder="true" applyAlignment="true">
      <alignment horizontal="left" vertical="center" wrapText="true"/>
    </xf>
    <xf numFmtId="0" fontId="152" fillId="26" borderId="59" xfId="46229" applyFont="true" applyFill="true" applyBorder="true" applyAlignment="true">
      <alignment horizontal="left" vertical="center" wrapText="true"/>
    </xf>
    <xf numFmtId="0" fontId="152" fillId="26" borderId="60" xfId="46241" applyFont="true" applyFill="true" applyBorder="true" applyAlignment="true">
      <alignment horizontal="left" vertical="center" wrapText="true"/>
    </xf>
    <xf numFmtId="0" fontId="152" fillId="26" borderId="59" xfId="46289" applyFont="true" applyFill="true" applyBorder="true" applyAlignment="true">
      <alignment horizontal="left" vertical="center" wrapText="true"/>
    </xf>
    <xf numFmtId="0" fontId="152" fillId="26" borderId="60" xfId="46301" applyFont="true" applyFill="true" applyBorder="true" applyAlignment="true">
      <alignment horizontal="left" vertical="center" wrapText="true"/>
    </xf>
    <xf numFmtId="0" fontId="152" fillId="26" borderId="58" xfId="46103" applyFont="true" applyFill="true" applyBorder="true" applyAlignment="true">
      <alignment horizontal="left" vertical="center" wrapText="true"/>
    </xf>
    <xf numFmtId="0" fontId="152" fillId="26" borderId="59" xfId="46115" applyFont="true" applyFill="true" applyBorder="true" applyAlignment="true">
      <alignment horizontal="left" vertical="center" wrapText="true"/>
    </xf>
    <xf numFmtId="0" fontId="152" fillId="26" borderId="60" xfId="46127" applyFont="true" applyFill="true" applyBorder="true" applyAlignment="true">
      <alignment horizontal="left" vertical="center" wrapText="true"/>
    </xf>
    <xf numFmtId="0" fontId="152" fillId="26" borderId="59" xfId="46235" applyFont="true" applyFill="true" applyBorder="true" applyAlignment="true">
      <alignment horizontal="left" vertical="center" wrapText="true"/>
    </xf>
    <xf numFmtId="0" fontId="152" fillId="26" borderId="60" xfId="46247" applyFont="true" applyFill="true" applyBorder="true" applyAlignment="true">
      <alignment horizontal="left" vertical="center" wrapText="true"/>
    </xf>
    <xf numFmtId="0" fontId="152" fillId="26" borderId="59" xfId="46295" applyFont="true" applyFill="true" applyBorder="true" applyAlignment="true">
      <alignment horizontal="left" vertical="center" wrapText="true"/>
    </xf>
    <xf numFmtId="0" fontId="152" fillId="26" borderId="60" xfId="46307" applyFont="true" applyFill="true" applyBorder="true" applyAlignment="true">
      <alignment horizontal="left"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34" fillId="0" borderId="10" xfId="0" applyFont="true" applyBorder="true" applyAlignment="true">
      <alignment horizontal="right" vertical="top" wrapText="true"/>
    </xf>
    <xf numFmtId="0" fontId="134" fillId="0" borderId="10" xfId="40573" applyFont="true" applyFill="true" applyBorder="true" applyAlignment="true">
      <alignment horizontal="right" vertical="top" wrapText="true"/>
    </xf>
    <xf numFmtId="0" fontId="134" fillId="3" borderId="10" xfId="46483" applyFont="true" applyAlignment="true">
      <alignment horizontal="right" vertical="top" wrapText="true"/>
    </xf>
    <xf numFmtId="0" fontId="134" fillId="3" borderId="52" xfId="46484" applyFont="true" applyBorder="true" applyAlignment="true">
      <alignment horizontal="right" vertical="top" wrapText="true"/>
    </xf>
    <xf numFmtId="0" fontId="134" fillId="3" borderId="53" xfId="46485" applyFont="true" applyBorder="true" applyAlignment="true">
      <alignment horizontal="right" vertical="top" wrapText="true"/>
    </xf>
    <xf numFmtId="0" fontId="134" fillId="3" borderId="10" xfId="46501" applyFont="true" applyAlignment="true">
      <alignment horizontal="right" vertical="top" wrapText="true"/>
    </xf>
    <xf numFmtId="0" fontId="134" fillId="3" borderId="52" xfId="46502" applyFont="true" applyBorder="true" applyAlignment="true">
      <alignment horizontal="right" vertical="top" wrapText="true"/>
    </xf>
    <xf numFmtId="0" fontId="134" fillId="3" borderId="53" xfId="46503" applyFont="true" applyBorder="true" applyAlignment="true">
      <alignment horizontal="right" vertical="top" wrapText="true"/>
    </xf>
    <xf numFmtId="0" fontId="174" fillId="0" borderId="10" xfId="40549" applyFont="true" applyFill="true" applyBorder="true" applyAlignment="true">
      <alignment vertical="top"/>
    </xf>
    <xf numFmtId="0" fontId="0" fillId="0" borderId="10" xfId="0" applyBorder="true" applyAlignment="true"/>
    <xf numFmtId="0" fontId="134" fillId="0" borderId="10" xfId="40555"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0" borderId="0" xfId="0" applyFont="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19344" applyFont="true" applyFill="true" applyBorder="true" applyAlignment="true">
      <alignment horizontal="right" vertical="top" wrapText="true"/>
    </xf>
    <xf numFmtId="0" fontId="134" fillId="3" borderId="10" xfId="19344" applyFont="true" applyAlignment="true">
      <alignment horizontal="right" vertical="top" wrapText="true"/>
    </xf>
  </cellXfs>
  <cellStyles count="46529">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594261862" xfId="45878" xr:uid="{A9603A3B-466D-41BE-B8B7-3EEC3179609F}"/>
    <cellStyle name="style1489594261972" xfId="45910" xr:uid="{2C526712-2E53-4E4A-8E69-0F127E57B21D}"/>
    <cellStyle name="style1489594262176" xfId="45881" xr:uid="{3CCF7A4D-CD16-4662-8314-B23DF2D3A6E9}"/>
    <cellStyle name="style1489594262395" xfId="45884" xr:uid="{C2464B87-91A3-4BE8-A9EB-CB0831B6E52F}"/>
    <cellStyle name="style1489594262473" xfId="45887" xr:uid="{0F533DEB-7A1A-4C1E-9019-02577E139E69}"/>
    <cellStyle name="style1489594262582" xfId="45893" xr:uid="{FB7061DA-D0E7-428C-843F-5D89D1BB1F55}"/>
    <cellStyle name="style1489594262740" xfId="45899" xr:uid="{F20B1771-60A4-4122-8942-E32EA5823862}"/>
    <cellStyle name="style1489594262849" xfId="45888" xr:uid="{5BDE17E3-2ED9-48F1-85FD-4CA7BA4AD4F7}"/>
    <cellStyle name="style1489594262927" xfId="45894" xr:uid="{B3D4C153-6F98-49E7-9B5F-F59926D81193}"/>
    <cellStyle name="style1489594263005" xfId="45900" xr:uid="{479D56B3-ABCE-4732-9260-229D853EBA62}"/>
    <cellStyle name="style1489594263083" xfId="45944" xr:uid="{B5E7FEE1-B317-4EE3-8895-C931A1BEEABB}"/>
    <cellStyle name="style1489594263224" xfId="45901" xr:uid="{DAC4AA25-849B-4911-9E0E-1B92FD0C765E}"/>
    <cellStyle name="style1489594263537" xfId="45912" xr:uid="{6A07B76E-3ADD-4C54-8746-A560049A6571}"/>
    <cellStyle name="style1489594263646" xfId="45913" xr:uid="{37E07C79-5F9C-4846-A288-0C3DD3A0F172}"/>
    <cellStyle name="style1489594263741" xfId="45911" xr:uid="{5D9A8412-66CD-4CBA-9342-638DFB07F6E5}"/>
    <cellStyle name="style1489594263850" xfId="45914" xr:uid="{C79E8337-263A-43BE-93AA-D5D0B15DD645}"/>
    <cellStyle name="style1489594263944" xfId="45915" xr:uid="{DE4EFB90-B7D5-4E89-99FE-E45E75CFCEB6}"/>
    <cellStyle name="style1489594264054" xfId="45916" xr:uid="{FC929446-E64C-41B0-8A01-E4AE3C5D937A}"/>
    <cellStyle name="style1489594264288" xfId="45917" xr:uid="{E52B71BA-83D5-4E38-BBD2-B3518EC5267B}"/>
    <cellStyle name="style1489594264366" xfId="45918" xr:uid="{FCE50C45-BFC9-4183-9BB0-5D7A51B078F3}"/>
    <cellStyle name="style1489594264460" xfId="45919" xr:uid="{E12377C1-DBBA-4761-BB65-BC83C346C123}"/>
    <cellStyle name="style1489594264569" xfId="45920" xr:uid="{F3655FC4-32B1-43C5-80BC-EE0761F6F07F}"/>
    <cellStyle name="style1489594264711" xfId="45945" xr:uid="{85053FB3-8E20-4832-8DB0-9B130939C355}"/>
    <cellStyle name="style1489594264773" xfId="45946" xr:uid="{471EFEC5-0F43-49FD-A84E-AD3ED58D8FA1}"/>
    <cellStyle name="style1489594302561" xfId="45879" xr:uid="{6444B772-4E0F-4F97-8876-D54D94D99433}"/>
    <cellStyle name="style1489594302671" xfId="45929" xr:uid="{409B26A4-DC4E-4AA0-AEF1-6E5F0FF6F482}"/>
    <cellStyle name="style1489594302859" xfId="45882" xr:uid="{6E03FED5-9028-4057-8582-21C13F5AD8EF}"/>
    <cellStyle name="style1489594303031" xfId="45885" xr:uid="{B4693EC6-7EC7-405D-8431-600378E87699}"/>
    <cellStyle name="style1489594303109" xfId="45889" xr:uid="{3F6E6A0F-9C9A-4EDF-B1AA-3F0D728C8A76}"/>
    <cellStyle name="style1489594303203" xfId="45895" xr:uid="{525169CD-10D9-4B57-B64C-8CB9AEAC12DC}"/>
    <cellStyle name="style1489594303313" xfId="45904" xr:uid="{D38FF0E0-34BB-4E0A-AC03-7E7017CDD46F}"/>
    <cellStyle name="style1489594303421" xfId="45890" xr:uid="{091E349C-999B-4E95-BF9F-B2AB00029BEF}"/>
    <cellStyle name="style1489594303499" xfId="45896" xr:uid="{1531742D-D430-4E6D-B8C8-D5C8C0E54D21}"/>
    <cellStyle name="style1489594303577" xfId="45905" xr:uid="{955193B6-5F33-4E6D-BD9C-6CF53195C1E7}"/>
    <cellStyle name="style1489594303671" xfId="45950" xr:uid="{3E93C38F-F333-4CBF-AA6B-37520F199D4D}"/>
    <cellStyle name="style1489594303749" xfId="45907" xr:uid="{08BFE57B-8945-4B80-BCF2-295F397BB15B}"/>
    <cellStyle name="style1489594303859" xfId="45908" xr:uid="{A9A1B055-F032-424E-817A-5BFBBF468307}"/>
    <cellStyle name="style1489594303954" xfId="45921" xr:uid="{AD6893FF-AE1C-4B65-B3C6-9BA1C540673D}"/>
    <cellStyle name="style1489594304219" xfId="45931" xr:uid="{1FC8AC87-A310-440F-B39E-3C3116BAC593}"/>
    <cellStyle name="style1489594304313" xfId="45932" xr:uid="{DFD0169C-1ACB-4901-96F9-FEBE0CEFEE16}"/>
    <cellStyle name="style1489594304407" xfId="45930" xr:uid="{3F33AD55-195D-4227-B852-8635507DFC0F}"/>
    <cellStyle name="style1489594304501" xfId="45937" xr:uid="{8F3030BC-37A9-46A3-A35B-5F308F127D80}"/>
    <cellStyle name="style1489594304579" xfId="45938" xr:uid="{65789141-998A-4ABB-B857-48FE0B08A5DE}"/>
    <cellStyle name="style1489594304672" xfId="45939" xr:uid="{57789CE8-919D-47EA-A636-2AD13C53B76C}"/>
    <cellStyle name="style1489594304864" xfId="45940" xr:uid="{7602052D-A6FA-491A-93AE-456AD81491E9}"/>
    <cellStyle name="style1489594304939" xfId="45941" xr:uid="{B58F4FBD-516E-4EB4-A67D-E59DD616E6D6}"/>
    <cellStyle name="style1489594305017" xfId="45942" xr:uid="{04E4F76F-4BD9-4905-AE09-6F51268650A0}"/>
    <cellStyle name="style1489594305111" xfId="45943" xr:uid="{C57C29EB-1E62-449F-BC82-0E56934BEE1B}"/>
    <cellStyle name="style1489594305236" xfId="45951" xr:uid="{E4953EF0-0A8E-4DE5-9002-54CCE71F8EE1}"/>
    <cellStyle name="style1489594305314" xfId="45952" xr:uid="{9E0E3C07-FC55-416A-B31A-BF0CB9F882EC}"/>
    <cellStyle name="style1489594342881" xfId="45880" xr:uid="{7D11C94D-1F2A-4D88-9D04-BE48FDB0079C}"/>
    <cellStyle name="style1489594342989" xfId="45922" xr:uid="{09E485FE-9B0F-4E00-881B-8EDC4AA4F2D7}"/>
    <cellStyle name="style1489594343163" xfId="45883" xr:uid="{0AE5DB8C-05FD-44E3-BB99-99A26B51BBD0}"/>
    <cellStyle name="style1489594343335" xfId="45886" xr:uid="{C3C66A1D-5089-47D2-8BCC-F681A8659B23}"/>
    <cellStyle name="style1489594343413" xfId="45891" xr:uid="{F498D8C2-83C2-4C88-A738-6DE82E8323FE}"/>
    <cellStyle name="style1489594343508" xfId="45897" xr:uid="{094ABEDB-0478-4CBD-97B8-E0CC397037AF}"/>
    <cellStyle name="style1489594343617" xfId="45902" xr:uid="{B4F829F7-CEB6-4B05-B0FF-871C1F4F64F1}"/>
    <cellStyle name="style1489594343726" xfId="45892" xr:uid="{D145FE79-6432-40D0-81AD-185EF1B22B3A}"/>
    <cellStyle name="style1489594343789" xfId="45898" xr:uid="{B62D376C-4168-4BED-AAC3-99E09D2B2168}"/>
    <cellStyle name="style1489594343883" xfId="45903" xr:uid="{960EFEE6-D7E3-4E2A-91AA-A8FA01A77E7A}"/>
    <cellStyle name="style1489594343961" xfId="45947" xr:uid="{CB2D304A-007C-4C71-841C-AE98FF774916}"/>
    <cellStyle name="style1489594344055" xfId="45906" xr:uid="{00A01269-67BE-4A88-8015-D9CF6565AE08}"/>
    <cellStyle name="style1489594344164" xfId="45909" xr:uid="{6AF91CAC-04B9-472D-856F-3C952A400E6E}"/>
    <cellStyle name="style1489594344445" xfId="45924" xr:uid="{7E9BE9C1-2DDE-4EBA-9C64-A6F614E6AC68}"/>
    <cellStyle name="style1489594344540" xfId="45925" xr:uid="{895A947A-6373-44E7-B57C-F7B9354136EA}"/>
    <cellStyle name="style1489594344634" xfId="45923" xr:uid="{782FD9B3-3926-4178-9C5D-3D35C4B7A9CE}"/>
    <cellStyle name="style1489594344712" xfId="45926" xr:uid="{BC4C857F-7DE6-485F-B68C-782496F8D4D9}"/>
    <cellStyle name="style1489594344806" xfId="45927" xr:uid="{E2EE1D17-C4FB-4D5B-A86B-06C679E5B51F}"/>
    <cellStyle name="style1489594344899" xfId="45928" xr:uid="{8B67110D-67D6-4388-97EE-83A927818A88}"/>
    <cellStyle name="style1489594345070" xfId="45933" xr:uid="{39215B31-9C92-4784-A84F-E6607837B41A}"/>
    <cellStyle name="style1489594345149" xfId="45934" xr:uid="{2384FA9D-0753-4A8D-9E6A-8D791A4F10E0}"/>
    <cellStyle name="style1489594345242" xfId="45935" xr:uid="{9E32347A-D189-49DD-AACB-2EC932308AD1}"/>
    <cellStyle name="style1489594345320" xfId="45936" xr:uid="{4038537B-7894-40B4-8703-DB46A3C68540}"/>
    <cellStyle name="style1489594345461" xfId="45948" xr:uid="{02BEAFC7-FFC4-4188-A629-E9DB26FF2D26}"/>
    <cellStyle name="style1489594345540" xfId="45949" xr:uid="{3D1535F7-1DF8-46BD-B9E5-951315047C5D}"/>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4814567602" xfId="45672" xr:uid="{328C0CAF-4BC2-495C-9450-19711EED0548}"/>
    <cellStyle name="style1524814567727" xfId="45673" xr:uid="{24419710-DF99-4713-9527-BDD1E7D3F761}"/>
    <cellStyle name="style1524814567821" xfId="45678" xr:uid="{F1CEC653-E869-425F-AC2D-1F3D2BFAC919}"/>
    <cellStyle name="style1524814567930" xfId="45679" xr:uid="{D6EF7A59-6CDD-4CF6-A5C9-84E89B604E3F}"/>
    <cellStyle name="style1524814568149" xfId="45675" xr:uid="{089B6680-FF68-4916-9346-09761C03DDEC}"/>
    <cellStyle name="style1524814568258" xfId="45676" xr:uid="{85097F3E-CEEA-43C6-8D50-CF5AC4DEF6FD}"/>
    <cellStyle name="style1524814568368" xfId="45674" xr:uid="{0A293E18-EA17-4A82-9480-250AEAE6F60F}"/>
    <cellStyle name="style1524814568493" xfId="45677" xr:uid="{5CF9A8A7-D5BE-4373-BA88-707623177964}"/>
    <cellStyle name="style1524814568602" xfId="45680" xr:uid="{A3DE1044-BC36-4195-8222-5CACE04EBD70}"/>
    <cellStyle name="style1524814568712" xfId="45681" xr:uid="{C86ECAB7-742C-4A29-8DAA-71BC205073F2}"/>
    <cellStyle name="style1524814568805" xfId="45682" xr:uid="{ABFD8DD3-A6E5-4E6B-9510-ABA7C0ABA508}"/>
    <cellStyle name="style1524814568930" xfId="45683" xr:uid="{F482FF3B-2764-40AF-B5A0-8C52BB77BD2A}"/>
    <cellStyle name="style1524814569040" xfId="45684" xr:uid="{C0ED4801-7FCC-4254-AA2A-036774BC3FD7}"/>
    <cellStyle name="style1524814569149" xfId="45687" xr:uid="{80046B2C-AB6E-499B-ACAE-8124E6F9C26F}"/>
    <cellStyle name="style1524814569258" xfId="45685" xr:uid="{113D781C-F584-4A1F-964F-CDF7889B990A}"/>
    <cellStyle name="style1524814569368" xfId="45688" xr:uid="{95989173-3E8D-4114-8783-B66B0D511403}"/>
    <cellStyle name="style1524814569493" xfId="45693" xr:uid="{266D69DE-B224-425F-96DD-AF2901E933B3}"/>
    <cellStyle name="style1524814569602" xfId="45694" xr:uid="{F6506BD3-01AF-4E5B-989F-D995FF678C6C}"/>
    <cellStyle name="style1524814569712" xfId="45686" xr:uid="{95295FB7-9FF9-4860-A2C2-6DC70645801B}"/>
    <cellStyle name="style1524814570133" xfId="45689" xr:uid="{218CEDE9-D98E-4941-8798-84D413E57F50}"/>
    <cellStyle name="style1524814570243" xfId="45690" xr:uid="{C1E387A1-5839-4078-8A1A-08DDAB93D559}"/>
    <cellStyle name="style1524814570368" xfId="45691" xr:uid="{BC0FA0AE-FC72-4422-A9EE-BFD948936346}"/>
    <cellStyle name="style1524814570477" xfId="45692" xr:uid="{84409398-A9C8-4223-8555-BE81C4792CA0}"/>
    <cellStyle name="style1524814570602" xfId="45695" xr:uid="{9819BD14-2F1E-4D84-A0F6-EE0C43121F74}"/>
    <cellStyle name="style1524814570712" xfId="45696" xr:uid="{04585EF3-686A-48DD-8003-E91FDCA24D0B}"/>
    <cellStyle name="style1524814570821" xfId="45697" xr:uid="{1FA7B593-6DF3-4D6A-989E-8AE8D97F713B}"/>
    <cellStyle name="style1524814570931" xfId="45698" xr:uid="{05F7AF51-E2F0-446E-93AE-0BF4377D90DA}"/>
    <cellStyle name="style1524814610657" xfId="45699" xr:uid="{2C3FA4D7-8E2D-4B16-BD97-CBE1DAFE25AB}"/>
    <cellStyle name="style1524814610766" xfId="45700" xr:uid="{BF4443F7-8CA9-4FB8-B465-327C9CDA8A07}"/>
    <cellStyle name="style1524814610844" xfId="45705" xr:uid="{81078BA9-1053-4E2D-A629-942B22D3103C}"/>
    <cellStyle name="style1524814610938" xfId="45706" xr:uid="{4592B13C-E722-408B-9B43-463DC65258FA}"/>
    <cellStyle name="style1524814611141" xfId="45702" xr:uid="{3D1AC6CD-41C7-4365-90D2-E64310FC95A4}"/>
    <cellStyle name="style1524814611219" xfId="45703" xr:uid="{B1A5863B-7D5F-444F-8724-C4AFECE46207}"/>
    <cellStyle name="style1524814611313" xfId="45701" xr:uid="{6EBA1987-0A1C-4B54-B5AA-844FAA10AF71}"/>
    <cellStyle name="style1524814611407" xfId="45704" xr:uid="{C4D0CBF4-2CB4-4BDE-B845-3EDCE12B81F2}"/>
    <cellStyle name="style1524814611516" xfId="45707" xr:uid="{4FE8F83C-26EA-4C9A-9E03-44A1D2E15130}"/>
    <cellStyle name="style1524814611610" xfId="45708" xr:uid="{4FA224C0-5EB2-41CC-B231-FAEE6C11B502}"/>
    <cellStyle name="style1524814611704" xfId="45709" xr:uid="{E87FF1A5-E884-46D7-8E2D-3813F8F1118D}"/>
    <cellStyle name="style1524814611797" xfId="45710" xr:uid="{42D16BA4-CEB1-4EF7-AFDA-B763D04E7878}"/>
    <cellStyle name="style1524814611891" xfId="45711" xr:uid="{6C2BCF0A-8B91-4FD8-845E-3B684FB646F1}"/>
    <cellStyle name="style1524814611985" xfId="45717" xr:uid="{1B6D16D3-1CEB-46B9-AD38-C67C346BD395}"/>
    <cellStyle name="style1524814612079" xfId="45712" xr:uid="{13E13BBE-643E-49C7-8D8C-266C8F345809}"/>
    <cellStyle name="style1524814612172" xfId="45718" xr:uid="{556761EB-B8CD-4407-A348-E6B05626D599}"/>
    <cellStyle name="style1524814612282" xfId="45723" xr:uid="{B2D86602-0E20-4B74-9725-E206E70C4FA9}"/>
    <cellStyle name="style1524814612376" xfId="45724" xr:uid="{3240529F-5788-4F59-84BA-75591A0D68A5}"/>
    <cellStyle name="style1524814612469" xfId="45713" xr:uid="{7C407E7E-8772-4E61-8FDD-2DD1E0981A05}"/>
    <cellStyle name="style1524814612563" xfId="45714" xr:uid="{89D5B087-4E25-4D03-85FD-58DC73214A3A}"/>
    <cellStyle name="style1524814612657" xfId="45715" xr:uid="{9A12DEC3-70BC-48D4-B49D-3EF9D190228C}"/>
    <cellStyle name="style1524814612751" xfId="45716" xr:uid="{CEB06BBD-FD9C-4757-9BDF-1903784C9A7A}"/>
    <cellStyle name="style1524814612845" xfId="45719" xr:uid="{C40438B2-7571-4360-8339-FBDCE6FBFE03}"/>
    <cellStyle name="style1524814612938" xfId="45720" xr:uid="{CB9C5131-E16C-4955-A781-BB2E92D13BD1}"/>
    <cellStyle name="style1524814613032" xfId="45721" xr:uid="{C3212CD5-3675-4426-91A8-8F57C9FD5BFD}"/>
    <cellStyle name="style1524814613126" xfId="45722" xr:uid="{F2C1BD72-3571-48FA-83C6-70AE66B5B730}"/>
    <cellStyle name="style1524814653148" xfId="45725" xr:uid="{ACF44CCA-79E5-4F6A-8E6D-0133615461EA}"/>
    <cellStyle name="style1524814653273" xfId="45726" xr:uid="{620E2337-6A0F-40A8-82EE-2E6FB466866F}"/>
    <cellStyle name="style1524814653367" xfId="45731" xr:uid="{59FAF4F6-EB07-4E27-BF83-59B412B9BA8C}"/>
    <cellStyle name="style1524814653460" xfId="45732" xr:uid="{D437E69B-75D5-439F-8EDD-A3C6EEFD61A2}"/>
    <cellStyle name="style1524814653648" xfId="45728" xr:uid="{FCD66137-4726-4271-ADF7-4A7EEAC4CCE1}"/>
    <cellStyle name="style1524814653742" xfId="45729" xr:uid="{80698296-0DD8-42A4-B4C7-4AC344058A48}"/>
    <cellStyle name="style1524814653835" xfId="45727" xr:uid="{43C1CE65-837B-4270-9D26-E52AC07B2B2B}"/>
    <cellStyle name="style1524814653929" xfId="45730" xr:uid="{98527080-ABB4-460F-8836-2A01DF0BEA30}"/>
    <cellStyle name="style1524814654039" xfId="45733" xr:uid="{4E17D428-7ACD-43EC-9FBB-455856DD2D4F}"/>
    <cellStyle name="style1524814654132" xfId="45734" xr:uid="{F36CCA16-8A1F-4E30-859F-B1918254F181}"/>
    <cellStyle name="style1524814654226" xfId="45735" xr:uid="{9083CE79-00CC-4AE3-9323-950D317B47D2}"/>
    <cellStyle name="style1524814654320" xfId="45736" xr:uid="{EDD71C3D-5378-4BCF-827D-911AF4631A56}"/>
    <cellStyle name="style1524814654414" xfId="45737" xr:uid="{C5A5C032-59CD-40C7-A60D-BE7E0AC2B0EA}"/>
    <cellStyle name="style1524814654507" xfId="45743" xr:uid="{F1464F9F-F0AB-4570-B22E-CCA60EB4091B}"/>
    <cellStyle name="style1524814654601" xfId="45738" xr:uid="{B7AB3F57-15A1-4F35-A54B-D812D1CE1F52}"/>
    <cellStyle name="style1524814654695" xfId="45744" xr:uid="{BD40707B-5536-4EFE-A390-CA08D3E49DE6}"/>
    <cellStyle name="style1524814654804" xfId="45749" xr:uid="{8FF73F03-FB9D-4A9E-8D5F-989B264F674D}"/>
    <cellStyle name="style1524814654898" xfId="45750" xr:uid="{412E0C46-C114-42A8-B263-BE92D6459E25}"/>
    <cellStyle name="style1524814654992" xfId="45739" xr:uid="{87331575-BD64-4F9D-9922-7EAA9F216B99}"/>
    <cellStyle name="style1524814655086" xfId="45740" xr:uid="{FA5D3083-20BD-4B85-BE9B-D49DA42CEF25}"/>
    <cellStyle name="style1524814655180" xfId="45741" xr:uid="{C1EE53CB-F075-414B-A16C-BC4033385D4B}"/>
    <cellStyle name="style1524814655273" xfId="45742" xr:uid="{723156E5-16FE-430E-BF4C-6B89845E3672}"/>
    <cellStyle name="style1524814655367" xfId="45745" xr:uid="{EF17D436-B249-46BB-AA64-ACA1F1624AE4}"/>
    <cellStyle name="style1524814655461" xfId="45746" xr:uid="{EFD861C2-7DA6-438C-90AA-E20487A621E6}"/>
    <cellStyle name="style1524814655555" xfId="45747" xr:uid="{222DB65B-3B02-433F-98D7-045359DB8953}"/>
    <cellStyle name="style1524814655648" xfId="45748" xr:uid="{5AD7F61B-C9D4-444F-9743-7C5536F130B6}"/>
    <cellStyle name="style1524814655820" xfId="45751" xr:uid="{E6D90B35-3A23-48D7-BEA6-51A0952F305C}"/>
    <cellStyle name="style1524814655930" xfId="45752" xr:uid="{6256F1CD-6A8E-4AF6-AA15-31EB060690D2}"/>
    <cellStyle name="style1524814656023" xfId="45753" xr:uid="{E1A00279-F981-45CC-9B32-5EB2A5CA950D}"/>
    <cellStyle name="style1524814656117" xfId="45754" xr:uid="{2001BC11-E1F3-4578-ACF8-BA9C4AB98C2B}"/>
    <cellStyle name="style1524814695428" xfId="45755" xr:uid="{3461F59C-9199-49AF-B707-203446AFBDCC}"/>
    <cellStyle name="style1524814695538" xfId="45756" xr:uid="{EAC6A446-24BD-4F40-8618-8FE8A272B5F5}"/>
    <cellStyle name="style1524814695632" xfId="45761" xr:uid="{F58F2EA6-28ED-4752-9AE6-395227A718CB}"/>
    <cellStyle name="style1524814695725" xfId="45762" xr:uid="{7D781948-45F3-4108-8BDF-ADED1E8C8966}"/>
    <cellStyle name="style1524814695897" xfId="45758" xr:uid="{77002AE3-A949-464B-92FE-39957D164557}"/>
    <cellStyle name="style1524814695991" xfId="45759" xr:uid="{64DD2875-97E0-406F-AF07-8D56E02F964F}"/>
    <cellStyle name="style1524814696100" xfId="45757" xr:uid="{7AEA06C6-CD98-40EB-B6E4-22F9A1005BAD}"/>
    <cellStyle name="style1524814696194" xfId="45760" xr:uid="{298DF78B-334E-46FD-B603-0D0AD7870520}"/>
    <cellStyle name="style1524814696288" xfId="45763" xr:uid="{9525E929-D40E-4FB6-9CFA-01762DB2DA3A}"/>
    <cellStyle name="style1524814696382" xfId="45764" xr:uid="{02BF30E3-FDA5-4FEF-A113-B0EEB73F731D}"/>
    <cellStyle name="style1524814696475" xfId="45765" xr:uid="{91570D74-1082-44C5-94DE-E4161B44C6C5}"/>
    <cellStyle name="style1524814696569" xfId="45766" xr:uid="{1B3987C9-B14A-4445-A77B-0A2540066249}"/>
    <cellStyle name="style1524814696663" xfId="45767" xr:uid="{60FB3099-0DC5-4F55-B5AD-BF27CC4BD272}"/>
    <cellStyle name="style1524814696757" xfId="45770" xr:uid="{D3D31D38-8411-4E81-9CC6-418382D92120}"/>
    <cellStyle name="style1524814696850" xfId="45768" xr:uid="{3C3DC611-FC39-4260-804C-F03D99AE0DC8}"/>
    <cellStyle name="style1524814696944" xfId="45771" xr:uid="{412D3091-3BE0-4090-99ED-4B9901657E32}"/>
    <cellStyle name="style1524814697054" xfId="45773" xr:uid="{9820542F-1D47-4B4D-9489-FCC2DBF637C6}"/>
    <cellStyle name="style1524814697132" xfId="45774" xr:uid="{F8079406-C5B3-405A-AD51-F98EDAAF9462}"/>
    <cellStyle name="style1524814697225" xfId="45769" xr:uid="{415027E5-1400-49D0-BEB6-0C278E746CC6}"/>
    <cellStyle name="style1524814697616" xfId="45772" xr:uid="{733DE054-AE2F-44BF-AD9D-812A432C08C1}"/>
    <cellStyle name="style1524814697992" xfId="45775" xr:uid="{C737FA20-095E-4943-8971-D42F8B275CA4}"/>
    <cellStyle name="style1524814737532" xfId="45776" xr:uid="{D4D9E87E-65FB-41B9-87E6-597E568BF02F}"/>
    <cellStyle name="style1524814737641" xfId="45777" xr:uid="{ED250FA1-06A9-4127-ACAB-28B939EA9504}"/>
    <cellStyle name="style1524814737735" xfId="45782" xr:uid="{F84FB39E-262F-4252-AB6E-3015B9FE214D}"/>
    <cellStyle name="style1524814737829" xfId="45783" xr:uid="{C09B97CD-5E27-4B40-992A-A93D2B8A6F72}"/>
    <cellStyle name="style1524814738016" xfId="45779" xr:uid="{030ED6D8-EF4E-4853-916E-E576A3661A43}"/>
    <cellStyle name="style1524814738110" xfId="45780" xr:uid="{5AE5A673-D5E5-45C5-91EC-CF86CFF21DAB}"/>
    <cellStyle name="style1524814738204" xfId="45778" xr:uid="{05E4368E-4198-496B-A35F-FAC607C3496C}"/>
    <cellStyle name="style1524814738297" xfId="45781" xr:uid="{30CF4876-C942-4FCB-9282-8DE046184883}"/>
    <cellStyle name="style1524814738391" xfId="45784" xr:uid="{B065C6AD-09C7-40DB-80D5-30C709963EE3}"/>
    <cellStyle name="style1524814738485" xfId="45785" xr:uid="{225B1933-F8FE-45B4-9F31-895DCB1EB57B}"/>
    <cellStyle name="style1524814738579" xfId="45786" xr:uid="{AEF629BB-808E-4206-83E1-A6F4E2FE5B1D}"/>
    <cellStyle name="style1524814738672" xfId="45787" xr:uid="{82F6041D-5F42-4D04-95D2-CD005BE963DA}"/>
    <cellStyle name="style1524814738766" xfId="45788" xr:uid="{D9328081-CEF8-4551-8C24-FFDD4B978D6E}"/>
    <cellStyle name="style1524814738876" xfId="45794" xr:uid="{E89B4993-BDB1-4DB1-92F4-9BDDB4F8A902}"/>
    <cellStyle name="style1524814738969" xfId="45789" xr:uid="{540889D9-6E5E-47CF-8951-FB892DF12CBD}"/>
    <cellStyle name="style1524814739063" xfId="45795" xr:uid="{6021A878-5AA2-4299-9996-0AA67A0743DF}"/>
    <cellStyle name="style1524814739157" xfId="45800" xr:uid="{1B5B9244-2B27-4CFC-A6EC-2B1BC5FFCBA0}"/>
    <cellStyle name="style1524814739251" xfId="45801" xr:uid="{0248BE7D-14D3-44A8-813F-4D9ED9E38437}"/>
    <cellStyle name="style1524814739344" xfId="45790" xr:uid="{F2D70C63-5356-470D-9B25-EAF792C6E7B6}"/>
    <cellStyle name="style1524814739438" xfId="45791" xr:uid="{FF319DEE-54E2-4519-9459-AD78FB0619AE}"/>
    <cellStyle name="style1524814739532" xfId="45792" xr:uid="{FC11C5E2-012C-4E0B-B239-219EC441E1F7}"/>
    <cellStyle name="style1524814739626" xfId="45793" xr:uid="{2AF12CB0-741C-4F62-BD91-7469E71264B1}"/>
    <cellStyle name="style1524814739719" xfId="45796" xr:uid="{68E6FC2C-3764-41A8-A9E6-AFD6ADA9817F}"/>
    <cellStyle name="style1524814739813" xfId="45797" xr:uid="{0E844A07-A594-4AFF-8F39-A381A99489F9}"/>
    <cellStyle name="style1524814739907" xfId="45798" xr:uid="{A6F5974B-2EF4-4C43-9119-74F918B53EC2}"/>
    <cellStyle name="style1524814740001" xfId="45799" xr:uid="{AD1919B0-BF37-49C1-AF23-800B6B38BD47}"/>
    <cellStyle name="style1524814740142" xfId="45802" xr:uid="{4EE89CA6-DD17-4237-9B1E-B06C592005C0}"/>
    <cellStyle name="style1524814740235" xfId="45803" xr:uid="{246BC49D-6D9B-44E6-B24D-DFFA260C0028}"/>
    <cellStyle name="style1524814740329" xfId="45804" xr:uid="{D7A93634-749D-465C-8E44-6A554CD7B089}"/>
    <cellStyle name="style1524814740423" xfId="45805" xr:uid="{1047334F-D9FE-44BD-955B-4D52A0C6F86A}"/>
    <cellStyle name="style1524814740532" xfId="45806" xr:uid="{4273F4ED-16AD-4FEE-88D4-929D5D8231AC}"/>
    <cellStyle name="style1524814740610" xfId="45807" xr:uid="{F3BAFDC6-852F-4480-8A62-5A72E6F05D72}"/>
    <cellStyle name="style1524814740688" xfId="45808" xr:uid="{23891B83-91B2-4FFE-9B47-E086FFEAB421}"/>
    <cellStyle name="style1524814740767" xfId="45809" xr:uid="{7941BE53-D86A-411B-B7A7-108DCFE17F6A}"/>
    <cellStyle name="style1524814740845" xfId="45810" xr:uid="{A0CDA7CA-ABBA-44A2-B516-D2AAF55FDE28}"/>
    <cellStyle name="style1524814740923" xfId="45811" xr:uid="{5584294D-E584-4359-9180-8791B183BA88}"/>
    <cellStyle name="style1524814741001" xfId="45812" xr:uid="{8835BBAA-70B8-480F-A5DE-0B47E1F94866}"/>
    <cellStyle name="style1524814741079" xfId="45813" xr:uid="{9890582E-B345-42CC-B361-C67B206ABF9D}"/>
    <cellStyle name="style1524814741173" xfId="45814" xr:uid="{9479873D-299E-4079-A52B-5E503447706D}"/>
    <cellStyle name="style1524814741251" xfId="45815" xr:uid="{E717FC5B-497D-4882-8E27-9D741ED66649}"/>
    <cellStyle name="style1524814741329" xfId="45816" xr:uid="{DBE9277C-D0C2-43DB-829F-DF46EACA0838}"/>
    <cellStyle name="style1524814741407" xfId="45817" xr:uid="{D6104EB7-230D-45F9-A4ED-685C049BF08F}"/>
    <cellStyle name="style1524814780758" xfId="45818" xr:uid="{4D261883-5681-445B-BC27-D586D830570B}"/>
    <cellStyle name="style1524814780852" xfId="45819" xr:uid="{AAEDC461-224F-4E82-9307-EAAC156E8F6B}"/>
    <cellStyle name="style1524814780945" xfId="45824" xr:uid="{A48D5530-8AE8-4EAD-8FAF-684154D38446}"/>
    <cellStyle name="style1524814781039" xfId="45825" xr:uid="{DC8B8817-EB13-4982-BC90-AB4FD514B169}"/>
    <cellStyle name="style1524814781227" xfId="45821" xr:uid="{1058DD6B-D104-433D-ABBD-531E7A2F168B}"/>
    <cellStyle name="style1524814781320" xfId="45822" xr:uid="{A61E917B-9FDA-4907-81FF-4762CC9469CF}"/>
    <cellStyle name="style1524814781414" xfId="45820" xr:uid="{5EA57F99-6EBE-4206-87DE-6E8020C8FBCC}"/>
    <cellStyle name="style1524814781524" xfId="45823" xr:uid="{A5A82977-9865-4512-9004-15BCF3725CE6}"/>
    <cellStyle name="style1524814781617" xfId="45826" xr:uid="{AAE3CB3A-3F36-4F5B-BD17-50A61D9F83B1}"/>
    <cellStyle name="style1524814781711" xfId="45827" xr:uid="{1862FB21-6647-430F-B2DB-EDEDD181DDD2}"/>
    <cellStyle name="style1524814781805" xfId="45828" xr:uid="{1E13606D-0916-4D3D-BD62-12C41C09B09A}"/>
    <cellStyle name="style1524814781914" xfId="45829" xr:uid="{DC26A712-79E7-4A20-BB45-41AF88207E26}"/>
    <cellStyle name="style1524814782024" xfId="45830" xr:uid="{DA2795F9-66D1-4E9B-96A9-41AA59E15FB3}"/>
    <cellStyle name="style1524814782164" xfId="45836" xr:uid="{03EC448E-6EA0-404C-B311-70ADCEDBE017}"/>
    <cellStyle name="style1524814782274" xfId="45831" xr:uid="{9957CE24-2636-46D0-B139-D71B737E869C}"/>
    <cellStyle name="style1524814782368" xfId="45837" xr:uid="{5FCC4CC1-E7CE-42BE-BB8A-6CCCADC1F2E9}"/>
    <cellStyle name="style1524814782461" xfId="45842" xr:uid="{C46970C4-764E-42E0-A3DB-5D10DCEB7EEA}"/>
    <cellStyle name="style1524814782571" xfId="45843" xr:uid="{A9D813D8-AB2A-47E7-B2AB-9E64427EF73B}"/>
    <cellStyle name="style1524814782680" xfId="45832" xr:uid="{78AE8008-E3D8-49D8-A52F-B49EF87B03D4}"/>
    <cellStyle name="style1524814782790" xfId="45833" xr:uid="{AA4E95C4-5481-429B-926C-EF99FFE8C474}"/>
    <cellStyle name="style1524814782899" xfId="45834" xr:uid="{8B12D8A9-7400-4899-BCE2-57EA32BD2774}"/>
    <cellStyle name="style1524814783008" xfId="45835" xr:uid="{4D698756-1433-4DEF-B8E7-B782AB5D8346}"/>
    <cellStyle name="style1524814783102" xfId="45838" xr:uid="{E94D3AFD-E463-4EC0-8F09-C8994ED137A4}"/>
    <cellStyle name="style1524814783196" xfId="45839" xr:uid="{F131E812-E0B4-4A55-BF6B-E04060173AA6}"/>
    <cellStyle name="style1524814783290" xfId="45840" xr:uid="{8B34BA25-18CB-48B7-90F1-F66E64FE6FFA}"/>
    <cellStyle name="style1524814783383" xfId="45841" xr:uid="{24CB3461-855F-48D7-904F-8A8841A5F4E9}"/>
    <cellStyle name="style1524814783477" xfId="45844" xr:uid="{A369A370-B843-4C1F-81B5-692DFB85003B}"/>
    <cellStyle name="style1524814783571" xfId="45845" xr:uid="{A40F9D1F-624B-425A-B45B-DD44EB3B8332}"/>
    <cellStyle name="style1524814783680" xfId="45846" xr:uid="{BA6E426E-F7AF-439A-A004-18054B476C65}"/>
    <cellStyle name="style1524814783774" xfId="45847" xr:uid="{6D5DA2CC-BF82-4928-A69C-BBF68CFFF75E}"/>
    <cellStyle name="style1524814783868" xfId="45848" xr:uid="{7F049475-87EB-444C-A846-832C08C491B9}"/>
    <cellStyle name="style1524814783946" xfId="45849" xr:uid="{A73A612E-044A-4D0C-9212-FAE8FBA99BDC}"/>
    <cellStyle name="style1524814784040" xfId="45850" xr:uid="{5E8B5CD9-ED4E-4C9C-9D00-0E82818EE45C}"/>
    <cellStyle name="style1524814784118" xfId="45851" xr:uid="{7677296C-30AE-4116-8FD1-2E678A0F66EE}"/>
    <cellStyle name="style1524814784196" xfId="45852" xr:uid="{31CB1AC5-7B2F-4532-A7AD-67555C8BC7DA}"/>
    <cellStyle name="style1524814784274" xfId="45853" xr:uid="{84F06315-9661-4BFE-B770-C32AA81FE975}"/>
    <cellStyle name="style1524814784352" xfId="45854" xr:uid="{E7831CFC-E17F-4891-B9BF-CE7226AD4FF3}"/>
    <cellStyle name="style1524814784431" xfId="45855" xr:uid="{A70A4DAF-5C74-40AA-BD70-90CD6BDF59B2}"/>
    <cellStyle name="style1524814784524" xfId="45856" xr:uid="{698EE2FE-BF9B-49EA-AD00-82B1E17EA1AA}"/>
    <cellStyle name="style1524814784603" xfId="45857" xr:uid="{4A2BBC82-CA4D-41E8-AEFD-B8869F840E1F}"/>
    <cellStyle name="style1524814784681" xfId="45858" xr:uid="{6EBDBA57-E1A0-4CC0-A714-F1A7D9F0F4A3}"/>
    <cellStyle name="style1524814784759" xfId="45859" xr:uid="{3DC4EEB5-B84C-4961-921A-7DFA1D44D0B3}"/>
    <cellStyle name="style1524814823798" xfId="45861" xr:uid="{29B54831-9DC1-45D7-AFC6-6C60BD77CE6B}"/>
    <cellStyle name="style1524814823907" xfId="45862" xr:uid="{9214D332-14F0-41F3-B049-A9516F91C132}"/>
    <cellStyle name="style1524814824001" xfId="45860" xr:uid="{FBB6DC21-2A75-4332-B6FA-537B65C6E3B5}"/>
    <cellStyle name="style1524814824110" xfId="45863" xr:uid="{8FB60859-66CA-436F-8FB3-45C7082244DC}"/>
    <cellStyle name="style1524814824220" xfId="45864" xr:uid="{BB099D32-3679-4C3C-B1ED-6B81C9885009}"/>
    <cellStyle name="style1524814824329" xfId="45865" xr:uid="{7D3A123F-6342-4CD0-B62A-47C1BA1DB102}"/>
    <cellStyle name="style1524814824423" xfId="45866" xr:uid="{E714DF83-1534-4DE9-9C47-B5E571778389}"/>
    <cellStyle name="style1524814824532" xfId="45867" xr:uid="{A504DC90-1073-45F0-AE87-46010B5FACA3}"/>
    <cellStyle name="style1524814824626" xfId="45869" xr:uid="{36CA68D3-7F17-4DE3-BFBE-AF4F16561CD2}"/>
    <cellStyle name="style1524814824720" xfId="45870" xr:uid="{B3288B24-B469-423F-AFA7-1ED223FA250C}"/>
    <cellStyle name="style1524814824813" xfId="45872" xr:uid="{C0652D17-3F05-42C2-8C0D-524A978329E4}"/>
    <cellStyle name="style1524814824907" xfId="45873" xr:uid="{3DE922B6-B6DA-4C79-B255-30B5989C6FAC}"/>
    <cellStyle name="style1524814825001" xfId="45868" xr:uid="{FC7D35E4-DF20-4086-8239-ED50ACB81919}"/>
    <cellStyle name="style1524814825110" xfId="45871" xr:uid="{4182D4F9-3EC2-4022-B186-E0649FBD8C49}"/>
    <cellStyle name="style1524814825220" xfId="45874" xr:uid="{06FED2CC-F814-4C0A-92A9-0D6349B32444}"/>
    <cellStyle name="style1524814825438" xfId="45876" xr:uid="{7A2D0847-C97F-455E-8B27-9ACE8C1F496C}"/>
    <cellStyle name="style1524814825548" xfId="45877" xr:uid="{1C79F7A2-7C40-4CE4-90C7-CBC9F588E928}"/>
    <cellStyle name="style1524814825657" xfId="45875" xr:uid="{E2D73455-513D-41F3-9E76-FD9FF13C1BB2}"/>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136854025" xfId="45621" xr:uid="{9FBBD436-6E52-45EC-9CD3-643C4AA503FC}"/>
    <cellStyle name="style1542136854282" xfId="45624" xr:uid="{325A9C35-6F7B-4D29-9C9C-809A94EF6382}"/>
    <cellStyle name="style1542136854882" xfId="45627" xr:uid="{4B1B2C75-0A25-4BE5-8C84-4CBE40AF130D}"/>
    <cellStyle name="style1542136855011" xfId="45630" xr:uid="{41ACE36D-7E6A-4D64-B864-93DF98BDAF5F}"/>
    <cellStyle name="style1542136855129" xfId="45633" xr:uid="{3565B7D9-DB9D-4341-BB50-7FFB9F456C34}"/>
    <cellStyle name="style1542136855370" xfId="45634" xr:uid="{881033D6-9EAC-4E7B-A736-C122ECDC4BA4}"/>
    <cellStyle name="style1542136855797" xfId="45640" xr:uid="{D02DCCC5-D520-4547-B323-9407A14C90F4}"/>
    <cellStyle name="style1542136855935" xfId="45641" xr:uid="{E4AF93DB-3371-4838-BF26-9CE14D27005E}"/>
    <cellStyle name="style1542136856080" xfId="45639" xr:uid="{C423EADD-5B00-447B-BDC3-A665A9264986}"/>
    <cellStyle name="style1542136856213" xfId="45642" xr:uid="{41C970A2-AF37-4AB1-9959-7A15F966E438}"/>
    <cellStyle name="style1542136856344" xfId="45643" xr:uid="{FB0C90D4-CA28-44C7-A3FC-8DC1BB1A3B47}"/>
    <cellStyle name="style1542136856487" xfId="45644" xr:uid="{F8C9FD40-56EF-4E48-9B32-EAF06495AB34}"/>
    <cellStyle name="style1542136856866" xfId="45645" xr:uid="{CEBA1A34-A978-408B-ADA4-4D9ACC0D1CE4}"/>
    <cellStyle name="style1542136856999" xfId="45646" xr:uid="{35733B44-E587-498A-98BF-683734EAA7F0}"/>
    <cellStyle name="style1542136857140" xfId="45647" xr:uid="{5AD4B194-9B82-47FF-8516-81C4A14E85B5}"/>
    <cellStyle name="style1542136857317" xfId="45666" xr:uid="{B326E210-6748-48DD-A2BE-3D98519A7751}"/>
    <cellStyle name="style1542136857421" xfId="45667" xr:uid="{58AFA58D-5733-43E2-8422-BBAFC43E8940}"/>
    <cellStyle name="style1542136861506" xfId="45622" xr:uid="{1AD0C91E-CD28-4894-B7F9-FCB1FA2032FB}"/>
    <cellStyle name="style1542136861758" xfId="45625" xr:uid="{29DE749C-0AA6-4E05-9D00-5B5D4FD63A50}"/>
    <cellStyle name="style1542136862271" xfId="45628" xr:uid="{8EFB518A-9C89-4C33-B61C-D3BE9C744945}"/>
    <cellStyle name="style1542136862366" xfId="45631" xr:uid="{38C94EEE-F8E0-45C3-9444-C1CA367EF9BF}"/>
    <cellStyle name="style1542136862477" xfId="45635" xr:uid="{504F951F-9E02-4CA6-B247-3183E779E3E6}"/>
    <cellStyle name="style1542136862689" xfId="45636" xr:uid="{40083C79-A012-4AF8-800A-D899058264AC}"/>
    <cellStyle name="style1542136863050" xfId="45649" xr:uid="{5272A8B6-3D5F-42E8-820E-82775AAC0DCA}"/>
    <cellStyle name="style1542136863163" xfId="45650" xr:uid="{BBADD2F2-5875-4121-8CFD-F5E02C68E3AD}"/>
    <cellStyle name="style1542136863274" xfId="45648" xr:uid="{74A21427-A7FA-480B-8668-11DC5727906F}"/>
    <cellStyle name="style1542136863406" xfId="45651" xr:uid="{33F7E695-ADAE-4671-A78B-7627DD88E899}"/>
    <cellStyle name="style1542136863516" xfId="45652" xr:uid="{375F0F84-E80C-44F9-8208-64094AF01853}"/>
    <cellStyle name="style1542136863627" xfId="45653" xr:uid="{54FF4BB1-9938-4FA6-9258-02D0B7769EE1}"/>
    <cellStyle name="style1542136863951" xfId="45654" xr:uid="{9394EA34-721D-4239-AE35-BE668C0E9533}"/>
    <cellStyle name="style1542136864063" xfId="45655" xr:uid="{7CF909E3-4D0F-4374-A1CF-E562163B2C60}"/>
    <cellStyle name="style1542136864179" xfId="45656" xr:uid="{DE5B4F8B-B18A-4441-B1D4-FF640567060E}"/>
    <cellStyle name="style1542136864354" xfId="45668" xr:uid="{BB5318D7-8A8E-4E19-8159-1C7FCFFADDF0}"/>
    <cellStyle name="style1542136864450" xfId="45669" xr:uid="{C6A9EDD6-E427-40EC-AA54-E0D849F18023}"/>
    <cellStyle name="style1542136868244" xfId="45623" xr:uid="{9B58E319-9614-43FE-91BD-9968EA740D18}"/>
    <cellStyle name="style1542136868483" xfId="45626" xr:uid="{15D0CD0F-4493-4699-85BF-435C4EE12E36}"/>
    <cellStyle name="style1542136868950" xfId="45629" xr:uid="{6EFC2724-7F58-4E41-B4BE-5D4B1D586E52}"/>
    <cellStyle name="style1542136869043" xfId="45632" xr:uid="{2BCD1F87-8BBE-453D-BB3D-70C7ABB65223}"/>
    <cellStyle name="style1542136869158" xfId="45637" xr:uid="{CD707691-3D87-48D1-8A25-37A501B403F5}"/>
    <cellStyle name="style1542136869364" xfId="45638" xr:uid="{665134A9-F872-4156-A0E0-83A83757B235}"/>
    <cellStyle name="style1542136869732" xfId="45658" xr:uid="{316BE431-666F-4D4A-A7C9-84A3196D9DC9}"/>
    <cellStyle name="style1542136869844" xfId="45659" xr:uid="{E3D57072-4D2E-4DF8-9357-17E25573B4D8}"/>
    <cellStyle name="style1542136869953" xfId="45657" xr:uid="{294BD12F-BAB1-4BE6-8D91-66C0CB8FB833}"/>
    <cellStyle name="style1542136870062" xfId="45660" xr:uid="{5B5BCDFC-0FA0-4B8F-92DC-F7303142459A}"/>
    <cellStyle name="style1542136870173" xfId="45661" xr:uid="{D8E82CE1-9BBF-4EAE-A0D7-1C3619744D9C}"/>
    <cellStyle name="style1542136870283" xfId="45662" xr:uid="{FF34D326-666B-46EC-AFBE-2204099A04D3}"/>
    <cellStyle name="style1542136870596" xfId="45663" xr:uid="{4FA6AA62-9490-4709-BA7A-C6E9357077AB}"/>
    <cellStyle name="style1542136870709" xfId="45664" xr:uid="{6BD352B3-DBB1-44F2-BA93-0F7A58D97E27}"/>
    <cellStyle name="style1542136870819" xfId="45665" xr:uid="{3C37F0E8-A71E-4CAA-B0FF-934851751FF2}"/>
    <cellStyle name="style1542136870979" xfId="45670" xr:uid="{E9F6F5C9-A6AC-4937-8AC9-163EB1B359C2}"/>
    <cellStyle name="style1542136871073" xfId="45671" xr:uid="{FBCE1D71-CA34-42A6-BC41-FFD95CF4A929}"/>
    <cellStyle name="style1542137999506" xfId="45432" xr:uid="{CEB0F65D-43E4-4127-A545-E20C2F520235}"/>
    <cellStyle name="style1542137999655" xfId="45433" xr:uid="{C9E40E47-C9E7-4662-BCF0-2A4A8FCC87B1}"/>
    <cellStyle name="style1542137999781" xfId="45438" xr:uid="{119D728B-F084-4455-8DFC-FD182ED42911}"/>
    <cellStyle name="style1542137999909" xfId="45439" xr:uid="{BAF92EC5-71E6-49FC-AF90-82355A8F7BA5}"/>
    <cellStyle name="style1542138000221" xfId="45435" xr:uid="{B6568598-270E-41D8-97F7-FB81C55029F8}"/>
    <cellStyle name="style1542138000358" xfId="45436" xr:uid="{D6AF0852-7656-404A-BBD6-624E79E048EA}"/>
    <cellStyle name="style1542138000490" xfId="45434" xr:uid="{047F1763-1958-435D-819C-56B760E136B7}"/>
    <cellStyle name="style1542138000618" xfId="45437" xr:uid="{8D1B7BFD-5D10-43B5-BA53-C7DC8D1D9570}"/>
    <cellStyle name="style1542138000745" xfId="45440" xr:uid="{EB10C4B2-955E-4218-9FCA-555DCCE2BECB}"/>
    <cellStyle name="style1542138000876" xfId="45441" xr:uid="{E7B1A40D-CD18-4EE2-9788-028BEC5E71A2}"/>
    <cellStyle name="style1542138001004" xfId="45442" xr:uid="{DDC1346A-63D7-47BA-B45A-8F1768EC95D1}"/>
    <cellStyle name="style1542138001134" xfId="45443" xr:uid="{4BF91893-C47F-4144-84CA-84A7290E0AB8}"/>
    <cellStyle name="style1542138001262" xfId="45444" xr:uid="{29AED486-E2F4-40F1-9347-7EDF009E9C46}"/>
    <cellStyle name="style1542138001412" xfId="45450" xr:uid="{89562157-8F49-4030-9739-8A3C683EE6E0}"/>
    <cellStyle name="style1542138001537" xfId="45445" xr:uid="{0C12CE09-545F-430F-A215-456CB9B7070A}"/>
    <cellStyle name="style1542138001670" xfId="45451" xr:uid="{B545EC75-D0C5-4417-BC25-E92090BB6F25}"/>
    <cellStyle name="style1542138001802" xfId="45456" xr:uid="{F85469DB-B221-46CB-B24C-923C9FDFE86C}"/>
    <cellStyle name="style1542138001932" xfId="45457" xr:uid="{61FF8629-628B-4C8A-8168-7F3EFBE052D6}"/>
    <cellStyle name="style1542138002064" xfId="45446" xr:uid="{5845273E-FC10-44F2-A65C-FBF872686E93}"/>
    <cellStyle name="style1542138002192" xfId="45447" xr:uid="{D31E8003-1269-4202-A6EC-EAFE10CF4ABF}"/>
    <cellStyle name="style1542138002326" xfId="45448" xr:uid="{A3CC8091-E26B-4DB4-BECA-713D689BF7A5}"/>
    <cellStyle name="style1542138002470" xfId="45449" xr:uid="{FD5734E1-BD9C-49A9-8A39-5969BD26E80C}"/>
    <cellStyle name="style1542138002601" xfId="45452" xr:uid="{1182E265-BB54-4CA6-B17B-13D035D3781E}"/>
    <cellStyle name="style1542138002725" xfId="45453" xr:uid="{15DAE716-5873-4B4F-89BE-4A2D8C10EAAA}"/>
    <cellStyle name="style1542138002877" xfId="45454" xr:uid="{276B5E5B-653C-42F7-8728-23C15833F766}"/>
    <cellStyle name="style1542138003003" xfId="45455" xr:uid="{03C5B871-1E21-4205-A0BD-E3EDAADCCD40}"/>
    <cellStyle name="style1542138003180" xfId="45458" xr:uid="{97517E34-0DCE-4BA3-AD99-C933BBF5F7F8}"/>
    <cellStyle name="style1542138003305" xfId="45459" xr:uid="{46C3586B-FFA0-4C5E-B3C0-91918C2A5CBC}"/>
    <cellStyle name="style1542138003432" xfId="45460" xr:uid="{83611F2E-C397-4A27-A5CE-ED9F5D63428D}"/>
    <cellStyle name="style1542138003558" xfId="45461" xr:uid="{C9DCB04C-6805-4020-9F5A-09D92EA3C58E}"/>
    <cellStyle name="style1542138005779" xfId="45462" xr:uid="{DB99CC3A-7DA4-45B8-994D-7627A9AF1ED3}"/>
    <cellStyle name="style1542138005943" xfId="45463" xr:uid="{DC844E95-3577-4437-9B80-21682108312C}"/>
    <cellStyle name="style1542138006068" xfId="45468" xr:uid="{EEC169DB-2756-4149-890A-729AF3D813CE}"/>
    <cellStyle name="style1542138006179" xfId="45469" xr:uid="{9AEB99FB-F34C-481D-B116-0DD76B694338}"/>
    <cellStyle name="style1542138006402" xfId="45465" xr:uid="{05DF4A36-657B-4546-824C-95242ED0E1D3}"/>
    <cellStyle name="style1542138006510" xfId="45466" xr:uid="{F6A567D1-A75A-4056-A6F5-B0D6D5EEC38C}"/>
    <cellStyle name="style1542138006618" xfId="45464" xr:uid="{4B6F5786-C4C4-415C-97B9-1ED647DC0881}"/>
    <cellStyle name="style1542138006731" xfId="45467" xr:uid="{E87E0F69-1DC1-402D-BD90-2FA19BF9453B}"/>
    <cellStyle name="style1542138006842" xfId="45470" xr:uid="{35C9FEFF-B61F-45EB-ACA6-561CF55206EB}"/>
    <cellStyle name="style1542138006952" xfId="45471" xr:uid="{3A56D29B-EBC9-4FCA-AEB4-65773F6BA9D8}"/>
    <cellStyle name="style1542138007093" xfId="45472" xr:uid="{E7C364B7-B3FE-4F54-B5B3-E737B7239B96}"/>
    <cellStyle name="style1542138007214" xfId="45473" xr:uid="{AE5B6A7D-8A7F-488D-8D0F-BA8F0AC0393D}"/>
    <cellStyle name="style1542138007331" xfId="45474" xr:uid="{B0117F94-B698-4624-AC87-BE5F0DBE5F13}"/>
    <cellStyle name="style1542138007449" xfId="45480" xr:uid="{6F5A6C73-6AC2-4B3A-9884-7AB9505DD4D8}"/>
    <cellStyle name="style1542138007557" xfId="45475" xr:uid="{C76FA989-A271-4198-B227-8AF9946587F3}"/>
    <cellStyle name="style1542138007666" xfId="45481" xr:uid="{A7FE9B7C-4CBF-47C7-BAEF-8C0AF1A7E50F}"/>
    <cellStyle name="style1542138007779" xfId="45486" xr:uid="{D6588474-AA58-403B-95C8-CDB54A55272B}"/>
    <cellStyle name="style1542138007904" xfId="45487" xr:uid="{ADB3196D-3D27-4A68-B955-2B0FB5F8D68F}"/>
    <cellStyle name="style1542138008011" xfId="45476" xr:uid="{F0CB56A2-4BA0-4AB0-BC85-313EB5F5839D}"/>
    <cellStyle name="style1542138008119" xfId="45477" xr:uid="{4CE576FD-D33D-4B69-BEFB-947C6EB791A1}"/>
    <cellStyle name="style1542138008231" xfId="45478" xr:uid="{3E4E63F6-F684-4E02-BCC9-93A9EDAEA4FD}"/>
    <cellStyle name="style1542138008350" xfId="45479" xr:uid="{B6BD623D-F380-448B-9A56-617D252933F2}"/>
    <cellStyle name="style1542138008458" xfId="45482" xr:uid="{ECDEEE72-0F9E-4F99-B6AA-FAD010315143}"/>
    <cellStyle name="style1542138008568" xfId="45483" xr:uid="{FB31EC85-7160-4239-AAA1-2068526CD007}"/>
    <cellStyle name="style1542138008677" xfId="45484" xr:uid="{C8B75C1E-C1A2-430B-9629-480F4C28F8C8}"/>
    <cellStyle name="style1542138008788" xfId="45485" xr:uid="{893C7D2B-CA3E-41BE-91AE-FA6515276DE5}"/>
    <cellStyle name="style1542138008937" xfId="45488" xr:uid="{726B8796-CA64-4D7D-B7B1-19F7D73CBA66}"/>
    <cellStyle name="style1542138011283" xfId="45489" xr:uid="{24A505FE-0CEE-4EE9-BAA0-2873AE6F6791}"/>
    <cellStyle name="style1542138011424" xfId="45490" xr:uid="{310C2ABA-F728-4F20-9112-221EBD1E1969}"/>
    <cellStyle name="style1542138011532" xfId="45495" xr:uid="{3B64CB98-BE22-4362-BA72-53A032515D21}"/>
    <cellStyle name="style1542138011740" xfId="45496" xr:uid="{5679BA9A-BA7F-42FF-B0A2-789456A91EDB}"/>
    <cellStyle name="style1542138011956" xfId="45492" xr:uid="{85A7E975-0D34-45B2-B25C-8F22C30478D2}"/>
    <cellStyle name="style1542138012064" xfId="45493" xr:uid="{3965CC10-A29C-451B-A12A-364A54BE6F9C}"/>
    <cellStyle name="style1542138012173" xfId="45491" xr:uid="{43ACD741-4551-4D31-925E-FE1F98176E66}"/>
    <cellStyle name="style1542138012287" xfId="45494" xr:uid="{23255C32-F401-407D-AE58-6D01F9297D30}"/>
    <cellStyle name="style1542138012397" xfId="45497" xr:uid="{E7C0166A-1315-460E-A62E-09E07B8A7EC1}"/>
    <cellStyle name="style1542138012507" xfId="45498" xr:uid="{20168A90-2D1C-4CEB-AE5D-D241BAC7DEC9}"/>
    <cellStyle name="style1542138012622" xfId="45499" xr:uid="{4BE3BD58-FBD4-481A-8BE3-0CD3C969547F}"/>
    <cellStyle name="style1542138012735" xfId="45500" xr:uid="{7C29CF07-04EE-4087-8E5C-2549F2AD6AD1}"/>
    <cellStyle name="style1542138012845" xfId="45501" xr:uid="{2A382E8A-965B-4D1F-9C49-A7900D456A05}"/>
    <cellStyle name="style1542138012962" xfId="45507" xr:uid="{9556F727-1855-44EE-819D-DA60C729F86A}"/>
    <cellStyle name="style1542138013073" xfId="45502" xr:uid="{E5E7A983-119D-4490-B364-77FF067078C9}"/>
    <cellStyle name="style1542138013186" xfId="45508" xr:uid="{D9B7EDA6-F336-47C7-A0DC-D0FF412AD452}"/>
    <cellStyle name="style1542138013307" xfId="45513" xr:uid="{28C2D2F2-3B5C-4523-B144-B4CCA998CDCA}"/>
    <cellStyle name="style1542138013417" xfId="45514" xr:uid="{07048F33-950A-4B2A-B85C-C6C0A554E7CC}"/>
    <cellStyle name="style1542138013527" xfId="45503" xr:uid="{D894E455-558D-408F-899F-CF6F564A79F4}"/>
    <cellStyle name="style1542138013656" xfId="45504" xr:uid="{8DCF5FEC-CE35-43EC-A7EC-7E56B0C04D41}"/>
    <cellStyle name="style1542138013770" xfId="45505" xr:uid="{BA8B690E-992B-4862-8810-76161F7FD498}"/>
    <cellStyle name="style1542138013881" xfId="45506" xr:uid="{D2BA6F94-7474-43DE-87EE-0889E1BC1757}"/>
    <cellStyle name="style1542138013992" xfId="45509" xr:uid="{7D60ED78-4675-45B5-87F4-FCE09D9F1F33}"/>
    <cellStyle name="style1542138014102" xfId="45510" xr:uid="{B1E8EE8E-579B-41E4-AAED-7BAF3ECD004E}"/>
    <cellStyle name="style1542138014211" xfId="45511" xr:uid="{330D9FAD-DAEC-4AB8-B2FC-E1DB5D921C4B}"/>
    <cellStyle name="style1542138014330" xfId="45512" xr:uid="{3AA730DB-6F13-4403-A7F2-8B14C48121DF}"/>
    <cellStyle name="style1542138014509" xfId="45515" xr:uid="{BB82E31E-6FD5-490D-9563-F5E55B19D126}"/>
    <cellStyle name="style1542138014619" xfId="45516" xr:uid="{6EA88762-39A4-4C4A-81E9-CEA895372F2B}"/>
    <cellStyle name="style1542138014733" xfId="45517" xr:uid="{1DB29DEF-2E17-4FC4-9D4C-57C4C2D9AFA5}"/>
    <cellStyle name="style1542138014846" xfId="45518" xr:uid="{73EF7AD9-29E7-4F0D-AF35-3BAF89A8F483}"/>
    <cellStyle name="style1542138017285" xfId="45519" xr:uid="{D0247913-1D66-4A4D-A955-9BCA18E2BF5E}"/>
    <cellStyle name="style1542138017406" xfId="45520" xr:uid="{7AEF6F83-B987-4E31-9563-58965CE5462D}"/>
    <cellStyle name="style1542138017514" xfId="45525" xr:uid="{1AFC8633-7DB9-4704-B748-3BB3957AC3E9}"/>
    <cellStyle name="style1542138017627" xfId="45526" xr:uid="{C86F24A9-828C-44A7-8C07-683D9AB19FCC}"/>
    <cellStyle name="style1542138017846" xfId="45522" xr:uid="{F5498344-CD2E-4D57-AD8D-F1EA02CC54BD}"/>
    <cellStyle name="style1542138017960" xfId="45523" xr:uid="{55092748-42BA-4465-906A-1375641F1BCB}"/>
    <cellStyle name="style1542138018128" xfId="45521" xr:uid="{88D2E793-931D-4065-B78B-5C414E69003C}"/>
    <cellStyle name="style1542138018239" xfId="45524" xr:uid="{AB7324F7-506D-4DE0-9AB9-65C7C5BC67D5}"/>
    <cellStyle name="style1542138018351" xfId="45527" xr:uid="{1D5D1F6F-EE41-4F47-8FD8-6BADB515D83C}"/>
    <cellStyle name="style1542138018460" xfId="45528" xr:uid="{4973D9B4-7B4B-4F38-A72C-85DDE83B9648}"/>
    <cellStyle name="style1542138018569" xfId="45529" xr:uid="{D5FA9EFF-7BB8-4346-8DCE-CE04FEC3BBF6}"/>
    <cellStyle name="style1542138018681" xfId="45530" xr:uid="{19212FF2-B210-4941-B675-3FD47AF5C4A1}"/>
    <cellStyle name="style1542138018793" xfId="45531" xr:uid="{4064F290-FDF4-4038-A2CB-FEBACD82C2AA}"/>
    <cellStyle name="style1542138018910" xfId="45534" xr:uid="{C97D72AF-B971-4F35-85D2-B1AAEA97251A}"/>
    <cellStyle name="style1542138019018" xfId="45532" xr:uid="{0E114ACD-853A-41AB-9FC3-38E2A2B5417A}"/>
    <cellStyle name="style1542138019127" xfId="45535" xr:uid="{DD70FD5F-DBA9-4234-AEC6-09A05861EBF6}"/>
    <cellStyle name="style1542138019252" xfId="45537" xr:uid="{DA03EF68-18B8-4E78-AF59-AC3F26D867D6}"/>
    <cellStyle name="style1542138019361" xfId="45538" xr:uid="{1F2E703F-905F-4CE3-BB99-FD5A18B9F422}"/>
    <cellStyle name="style1542138019469" xfId="45533" xr:uid="{ED1ADDF7-79B4-4608-84CB-2114C6E042C8}"/>
    <cellStyle name="style1542138019928" xfId="45536" xr:uid="{4AF9B921-6AFA-40E5-9F37-39B454A711F0}"/>
    <cellStyle name="style1542138020384" xfId="45539" xr:uid="{22E862B6-3B9F-4C7D-85DA-332D8F2E16A8}"/>
    <cellStyle name="style1542138022740" xfId="45540" xr:uid="{E038727C-08F1-40EC-A7ED-5C1AA3AEBA75}"/>
    <cellStyle name="style1542138022858" xfId="45541" xr:uid="{7AC52BB0-7F93-4752-BB8E-2E6455C04B8C}"/>
    <cellStyle name="style1542138022967" xfId="45546" xr:uid="{9E1739F0-F9C1-4BAA-96DB-DF8DE86B8F90}"/>
    <cellStyle name="style1542138023078" xfId="45547" xr:uid="{91EC68FF-D255-4D1E-A3DD-1AEEE05B51DB}"/>
    <cellStyle name="style1542138023300" xfId="45543" xr:uid="{1681BECB-442D-424D-8636-ACC0A49CD929}"/>
    <cellStyle name="style1542138023411" xfId="45544" xr:uid="{3F8AB35D-CB95-4FFF-92DB-F800D4D67C59}"/>
    <cellStyle name="style1542138023520" xfId="45542" xr:uid="{DFCC19AB-29B6-437E-9F97-6277B7D28DED}"/>
    <cellStyle name="style1542138023630" xfId="45545" xr:uid="{2B39A5DB-B037-4A69-B824-B97F51B62961}"/>
    <cellStyle name="style1542138023740" xfId="45548" xr:uid="{B85155CF-AFBB-41A4-967B-AC5D20D16CF2}"/>
    <cellStyle name="style1542138023852" xfId="45549" xr:uid="{194BB925-9ACD-45B7-BA8E-763BD01034F9}"/>
    <cellStyle name="style1542138023962" xfId="45550" xr:uid="{8A8B1C8E-5A58-4820-9447-106C42EB0EBC}"/>
    <cellStyle name="style1542138024084" xfId="45551" xr:uid="{3656DAC8-60F6-4615-BE7F-B1DFD37E657E}"/>
    <cellStyle name="style1542138024196" xfId="45552" xr:uid="{039F4B98-4E50-43D9-B24C-45595A84FE41}"/>
    <cellStyle name="style1542138024339" xfId="45558" xr:uid="{EF8F8A87-A1A1-43F1-ACDC-B87FB782B857}"/>
    <cellStyle name="style1542138024448" xfId="45553" xr:uid="{6F7F5050-ECC1-465B-944B-9970D0C02770}"/>
    <cellStyle name="style1542138024557" xfId="45559" xr:uid="{1C49A378-33DE-428B-9D3F-6CF384B94081}"/>
    <cellStyle name="style1542138024672" xfId="45564" xr:uid="{DFBB93E8-ECAC-40EC-852B-A9221060646C}"/>
    <cellStyle name="style1542138024782" xfId="45565" xr:uid="{8D5DFFA4-A571-4A1A-A43F-D7DE49ED4F29}"/>
    <cellStyle name="style1542138024894" xfId="45554" xr:uid="{F1FDFE60-5D1C-4AB1-94C2-1606D0C44817}"/>
    <cellStyle name="style1542138025003" xfId="45555" xr:uid="{01FAB291-B3DC-4FC9-A1B7-47378C568B98}"/>
    <cellStyle name="style1542138025112" xfId="45556" xr:uid="{40EF64C2-AA6E-427C-BBBA-F3A02CDBA23A}"/>
    <cellStyle name="style1542138025223" xfId="45557" xr:uid="{AA5F8A5A-B5EA-49C7-9E9B-096215060F25}"/>
    <cellStyle name="style1542138025339" xfId="45560" xr:uid="{F4B011D3-C577-403F-9B63-AA881D0EA5C3}"/>
    <cellStyle name="style1542138025480" xfId="45561" xr:uid="{C7B54EE0-A055-40C4-9277-EB16F1036AA2}"/>
    <cellStyle name="style1542138025590" xfId="45562" xr:uid="{9305AB83-E1A4-4B57-B271-6432C383A685}"/>
    <cellStyle name="style1542138025707" xfId="45563" xr:uid="{BA2AA317-9AC9-497A-B961-9FB85BB8899A}"/>
    <cellStyle name="style1542138025858" xfId="45566" xr:uid="{9175AC44-06F9-4294-9511-1F78CDC25A19}"/>
    <cellStyle name="style1542138025965" xfId="45567" xr:uid="{E727739E-0FB5-4CCC-B882-AAB9F5F9A587}"/>
    <cellStyle name="style1542138026074" xfId="45568" xr:uid="{5806CDD4-4245-41E7-8949-4FA6D1DD77DC}"/>
    <cellStyle name="style1542138026186" xfId="45569" xr:uid="{7AB3C5CA-53A3-48E8-B1B0-BA3DC029789A}"/>
    <cellStyle name="style1542138026322" xfId="45570" xr:uid="{C1AC344C-DB0F-4CFC-A45A-DE063EF40820}"/>
    <cellStyle name="style1542138026415" xfId="45571" xr:uid="{0A759294-1BC4-49F4-8CD4-E21CE20817C8}"/>
    <cellStyle name="style1542138026509" xfId="45572" xr:uid="{EF7E3082-423F-445E-9B09-A94F11C48FBD}"/>
    <cellStyle name="style1542138026604" xfId="45573" xr:uid="{8A316239-FB0A-4988-B049-26BEED429582}"/>
    <cellStyle name="style1542138026698" xfId="45574" xr:uid="{705718EC-DB18-486B-ABA5-FB4FB1667276}"/>
    <cellStyle name="style1542138026792" xfId="45575" xr:uid="{C827A6FD-0432-4546-B0B7-347E1E23FDBD}"/>
    <cellStyle name="style1542138026888" xfId="45576" xr:uid="{64EB66CD-225E-4AB7-87CB-D0A0C02CE02F}"/>
    <cellStyle name="style1542138026982" xfId="45577" xr:uid="{C3FFAB81-4797-4671-B1BD-848B1D4D3732}"/>
    <cellStyle name="style1542138027095" xfId="45578" xr:uid="{DE9A4236-33B5-4EB1-A314-84D396FCDE0A}"/>
    <cellStyle name="style1542138027191" xfId="45579" xr:uid="{3670BAB3-499B-4D17-BDF9-3CB081801C1E}"/>
    <cellStyle name="style1542138027292" xfId="45580" xr:uid="{C91FC5F4-D537-4CFA-9014-E087327031B9}"/>
    <cellStyle name="style1542138027395" xfId="45581" xr:uid="{5FE89082-FDE6-4AA2-98FE-337CC95FCF2C}"/>
    <cellStyle name="style1542138029694" xfId="45582" xr:uid="{DC9E3CB8-6719-441F-BD58-B275F003696D}"/>
    <cellStyle name="style1542138029810" xfId="45583" xr:uid="{19195812-C476-488C-808D-DD5C9B33EBA9}"/>
    <cellStyle name="style1542138029920" xfId="45588" xr:uid="{756F21D0-9138-416F-BD48-A217890D00E7}"/>
    <cellStyle name="style1542138030027" xfId="45589" xr:uid="{2D2A4DEE-47E3-4CDA-A029-B9618613C39B}"/>
    <cellStyle name="style1542138030242" xfId="45585" xr:uid="{CCD9DF4F-04F5-47E8-BA97-CB7D6014C402}"/>
    <cellStyle name="style1542138030353" xfId="45586" xr:uid="{56C7A01C-3552-4ADC-AB79-84D460AED1C9}"/>
    <cellStyle name="style1542138030465" xfId="45584" xr:uid="{031F3BEB-D9B9-43A2-8771-28940C3C7DDC}"/>
    <cellStyle name="style1542138030575" xfId="45587" xr:uid="{9CE4CEFD-4E08-41F2-A0F6-AD11D813080B}"/>
    <cellStyle name="style1542138030684" xfId="45590" xr:uid="{33CB5401-9B28-4FF3-A7EB-0570ACACC72E}"/>
    <cellStyle name="style1542138030794" xfId="45591" xr:uid="{B072513A-8C21-4B19-B5C5-2EB658292347}"/>
    <cellStyle name="style1542138030904" xfId="45592" xr:uid="{D1353799-9A35-4356-90A1-09CFC0A5813F}"/>
    <cellStyle name="style1542138031017" xfId="45593" xr:uid="{874AE79A-A51A-4544-BD6D-DF5C1ECC9B45}"/>
    <cellStyle name="style1542138031126" xfId="45594" xr:uid="{D73005A1-6D56-4C47-B3F7-F15AB921AB54}"/>
    <cellStyle name="style1542138031245" xfId="45597" xr:uid="{8F7A0558-33AC-4212-9FBE-8337324DACE9}"/>
    <cellStyle name="style1542138031354" xfId="45600" xr:uid="{BF501367-5241-41FD-A59E-C87F7921A039}"/>
    <cellStyle name="style1542138031464" xfId="45595" xr:uid="{32ECAE7B-65D0-4952-961A-13BB540FE85B}"/>
    <cellStyle name="style1542138031572" xfId="45598" xr:uid="{94B6CB21-D578-4600-BAD9-FEF5B25CBBF2}"/>
    <cellStyle name="style1542138031709" xfId="45601" xr:uid="{5164DA0B-1E32-456D-A714-C9677EF3D772}"/>
    <cellStyle name="style1542138031832" xfId="45596" xr:uid="{A75AA776-A983-4377-A1FA-6F319BFE3BA9}"/>
    <cellStyle name="style1542138032281" xfId="45599" xr:uid="{70377904-B2EF-4060-870E-52E4850DCF32}"/>
    <cellStyle name="style1542138032726" xfId="45602" xr:uid="{9DE73649-9F16-4173-8EA2-BC45B28DA007}"/>
    <cellStyle name="style1542138036541" xfId="45604" xr:uid="{1DDC20AD-CD88-4ED0-A876-BBB2C0D999B5}"/>
    <cellStyle name="style1542138036666" xfId="45605" xr:uid="{390EC2E3-FCCF-453A-AB59-80C1E029FD9A}"/>
    <cellStyle name="style1542138036778" xfId="45603" xr:uid="{5E893448-B4F4-43AF-A70F-0C6E009872DC}"/>
    <cellStyle name="style1542138036910" xfId="45606" xr:uid="{56EEFF9E-E044-44D2-B9EC-51C403969C49}"/>
    <cellStyle name="style1542138037037" xfId="45607" xr:uid="{71D13FA9-6C5C-425A-A6C9-53688E4507AB}"/>
    <cellStyle name="style1542138037160" xfId="45608" xr:uid="{FEB0ADBB-73C5-4E05-8D1A-84EF98732FE4}"/>
    <cellStyle name="style1542138037286" xfId="45609" xr:uid="{36EAF7F2-99D9-4E6F-BD48-3BC2061FF9F6}"/>
    <cellStyle name="style1542138037410" xfId="45610" xr:uid="{C5305960-20D3-4DB0-AF2A-AA7C1A3F382A}"/>
    <cellStyle name="style1542138037540" xfId="45612" xr:uid="{E3BFD8AC-D9B3-4FCC-9ED2-30B3A09310F8}"/>
    <cellStyle name="style1542138037694" xfId="45613" xr:uid="{5DECDAF5-C68C-4CEE-9CD9-D43E010FCD9D}"/>
    <cellStyle name="style1542138037815" xfId="45615" xr:uid="{96C3F239-31B4-4000-9B50-05D1FB09F9FB}"/>
    <cellStyle name="style1542138037925" xfId="45616" xr:uid="{082537E7-F858-462B-86DE-D3DBF1335A02}"/>
    <cellStyle name="style1542138038042" xfId="45611" xr:uid="{EF1575C6-EADA-495C-99B5-6F98452B2425}"/>
    <cellStyle name="style1542138038168" xfId="45614" xr:uid="{1EAE49B3-3356-4F98-A7F6-C6113F1B3E42}"/>
    <cellStyle name="style1542138038304" xfId="45617" xr:uid="{6116DB66-6213-4B43-ABB7-F72BBE2665D0}"/>
    <cellStyle name="style1542138038567" xfId="45619" xr:uid="{C80DCD5E-F064-418E-AFCA-A1B0E0125EB3}"/>
    <cellStyle name="style1542138038707" xfId="45620" xr:uid="{DE143861-EC13-4D8B-8D51-4CCF87B46904}"/>
    <cellStyle name="style1542138038836" xfId="45618" xr:uid="{37541FC3-ECCB-4EA0-9B2E-06554B53306F}"/>
    <cellStyle name="style1542144269890" xfId="45381" xr:uid="{896A0732-4341-4347-A222-2F1064579D94}"/>
    <cellStyle name="style1542144270138" xfId="45384" xr:uid="{63266284-8DFB-48B7-A3A7-AF8224D5D698}"/>
    <cellStyle name="style1542144270649" xfId="45387" xr:uid="{0C32C93D-E996-4DB5-B4AA-A6A7D4BB670B}"/>
    <cellStyle name="style1542144270743" xfId="45390" xr:uid="{4C24B491-6B39-4AA9-B5C6-0AB8B4B839EC}"/>
    <cellStyle name="style1542144270851" xfId="45393" xr:uid="{9DBDA598-2E2C-4FA5-A17E-AB1997D57300}"/>
    <cellStyle name="style1542144271075" xfId="45394" xr:uid="{F4999752-6ACD-4531-813E-EE33EDF9ABF3}"/>
    <cellStyle name="style1542144271461" xfId="45400" xr:uid="{A169486D-E9C8-40EF-9738-4DB2EBB7C846}"/>
    <cellStyle name="style1542144271584" xfId="45401" xr:uid="{D04D3B93-7F91-4464-9B60-A4287A18B3E9}"/>
    <cellStyle name="style1542144271708" xfId="45399" xr:uid="{9E003C3E-3C98-4104-A3BD-C5710289BDA0}"/>
    <cellStyle name="style1542144271831" xfId="45402" xr:uid="{00630AEB-1E5B-4802-9E01-371DA5FEC262}"/>
    <cellStyle name="style1542144271958" xfId="45403" xr:uid="{866EC91A-F3D0-461B-BB0C-8A317A497E23}"/>
    <cellStyle name="style1542144272084" xfId="45404" xr:uid="{2DA883D0-98E0-4373-A55A-DBEF87060B8D}"/>
    <cellStyle name="style1542144272439" xfId="45405" xr:uid="{B0416797-2F91-4AC3-98DD-FD038DBAB0EE}"/>
    <cellStyle name="style1542144272561" xfId="45406" xr:uid="{0360C60A-B8F4-4640-8C40-2F28D62E3C88}"/>
    <cellStyle name="style1542144272683" xfId="45407" xr:uid="{983E52BA-2D8E-4E4B-B337-2B4833E3163B}"/>
    <cellStyle name="style1542144272844" xfId="45426" xr:uid="{1EC52791-F073-4152-8BBE-BDB9B9AF3F14}"/>
    <cellStyle name="style1542144272944" xfId="45427" xr:uid="{F71FE7E9-F3EA-4816-8029-C838DD25F08F}"/>
    <cellStyle name="style1542144275684" xfId="45382" xr:uid="{CAEC6A55-1A9F-406D-ACBE-85424CAB18C4}"/>
    <cellStyle name="style1542144275992" xfId="45385" xr:uid="{C66A3914-3AD7-4763-A36C-24B9AB292E61}"/>
    <cellStyle name="style1542144276470" xfId="45388" xr:uid="{0206BE5C-AEC4-4303-88BE-C9C380F5B88E}"/>
    <cellStyle name="style1542144276564" xfId="45391" xr:uid="{1B0BEBA2-C1C8-4AD3-AB1E-41A6716A411A}"/>
    <cellStyle name="style1542144276676" xfId="45395" xr:uid="{B761D070-5440-4297-A65E-1C4FDC5B04DE}"/>
    <cellStyle name="style1542144276882" xfId="45397" xr:uid="{4599C8FC-A61C-45DC-A966-2561D98E5F26}"/>
    <cellStyle name="style1542144277242" xfId="45409" xr:uid="{45041562-796F-4024-AF27-89F0F9BD91EB}"/>
    <cellStyle name="style1542144277356" xfId="45410" xr:uid="{C3C77992-7514-4D70-9E03-3D7CF17D123F}"/>
    <cellStyle name="style1542144277472" xfId="45408" xr:uid="{7092D8E8-4425-4390-8A45-9920F14E8D39}"/>
    <cellStyle name="style1542144277581" xfId="45414" xr:uid="{658F9AD0-FF08-437B-A70D-D49F963582E1}"/>
    <cellStyle name="style1542144277688" xfId="45415" xr:uid="{416827EE-0EA3-4DB0-A38C-1858F642F511}"/>
    <cellStyle name="style1542144277795" xfId="45416" xr:uid="{57488019-2233-493F-814E-F3D9843CB793}"/>
    <cellStyle name="style1542144278126" xfId="45420" xr:uid="{B0E09D11-72CE-4431-97F6-54F8AB9C9AD5}"/>
    <cellStyle name="style1542144278257" xfId="45421" xr:uid="{E8257942-B1CA-40FB-BB69-185AFA3F8FA9}"/>
    <cellStyle name="style1542144278401" xfId="45422" xr:uid="{BCA68853-6BBC-4D25-8C2C-21655BC7ED6D}"/>
    <cellStyle name="style1542144278589" xfId="45428" xr:uid="{ED8F8072-83A8-4BF3-A55A-447FFF882143}"/>
    <cellStyle name="style1542144278686" xfId="45430" xr:uid="{45CAF514-4107-4716-90B9-B34F189648B5}"/>
    <cellStyle name="style1542144281556" xfId="45383" xr:uid="{5EA2BC92-0B5F-4302-8887-C483EB456889}"/>
    <cellStyle name="style1542144281772" xfId="45386" xr:uid="{9DD5A5E9-6C26-430E-8341-DA4EFFF892D1}"/>
    <cellStyle name="style1542144282261" xfId="45389" xr:uid="{5255097A-F00D-49C2-8A2A-6DDF41362741}"/>
    <cellStyle name="style1542144282353" xfId="45392" xr:uid="{4805038D-3CA9-4985-B0AE-7B6C26CAE05B}"/>
    <cellStyle name="style1542144282464" xfId="45396" xr:uid="{87C79FAB-20FA-49E8-9E0E-305551F4D231}"/>
    <cellStyle name="style1542144282670" xfId="45398" xr:uid="{945A0737-BAE6-4DB8-BEA4-1A9BC935C9B2}"/>
    <cellStyle name="style1542144283046" xfId="45412" xr:uid="{4E594D2D-34CC-443B-BA2D-351864424992}"/>
    <cellStyle name="style1542144283155" xfId="45413" xr:uid="{03FADB03-3AED-49B0-82BB-F9A439F5B368}"/>
    <cellStyle name="style1542144283265" xfId="45411" xr:uid="{5D313737-89A5-4AF8-A9BA-122C2E4384EE}"/>
    <cellStyle name="style1542144283374" xfId="45417" xr:uid="{F99DE5DE-6D65-4CFD-B953-1A4119394CA8}"/>
    <cellStyle name="style1542144283482" xfId="45418" xr:uid="{59BA99A0-5A6E-4DAF-AA1E-0F39BB9CA765}"/>
    <cellStyle name="style1542144283591" xfId="45419" xr:uid="{46C61E07-4E72-4B7A-A86E-83C031CB7DE9}"/>
    <cellStyle name="style1542144283904" xfId="45423" xr:uid="{389C9C79-A500-4A1C-906C-E062383FF645}"/>
    <cellStyle name="style1542144284011" xfId="45424" xr:uid="{A018E9EA-A5B6-4D01-87DD-660AC7224D4E}"/>
    <cellStyle name="style1542144284123" xfId="45425" xr:uid="{C0E0A667-CB60-4BBB-8E93-299CD7EF1B61}"/>
    <cellStyle name="style1542144284305" xfId="45429" xr:uid="{A3292767-36E7-4030-9090-E992EE940E65}"/>
    <cellStyle name="style1542144284398" xfId="45431" xr:uid="{042F99AB-DED3-40D9-8315-5CEA956EEC2D}"/>
    <cellStyle name="style1542145054368" xfId="45191" xr:uid="{E969C988-42E8-46D8-BD9A-EBD78789CEF7}"/>
    <cellStyle name="style1542145054520" xfId="45192" xr:uid="{F2EB0A9A-7FC7-4CB8-A734-CB278557E82F}"/>
    <cellStyle name="style1542145054647" xfId="45197" xr:uid="{CD418753-5FDB-4402-81DE-D4D6D490F481}"/>
    <cellStyle name="style1542145054769" xfId="45198" xr:uid="{2226926D-8DFC-49AF-B06C-BAAA298B1FE9}"/>
    <cellStyle name="style1542145055045" xfId="45194" xr:uid="{3E8BC40F-1D89-48E7-933E-6E31671D4398}"/>
    <cellStyle name="style1542145055176" xfId="45195" xr:uid="{8E71D06C-E1F3-4263-922E-E5CE3C288468}"/>
    <cellStyle name="style1542145055313" xfId="45193" xr:uid="{7C7499BB-1698-4446-AC73-5654C3E05449}"/>
    <cellStyle name="style1542145055447" xfId="45196" xr:uid="{C459E626-2F6E-4D59-9C5C-1367630DE5C8}"/>
    <cellStyle name="style1542145055581" xfId="45199" xr:uid="{19F1DECE-A043-48E8-8F38-52F213345606}"/>
    <cellStyle name="style1542145055711" xfId="45200" xr:uid="{E16F630E-AD0D-48C4-A494-5117FA6B7C67}"/>
    <cellStyle name="style1542145055836" xfId="45201" xr:uid="{A58B169D-4651-4746-9414-B72052679FE4}"/>
    <cellStyle name="style1542145055966" xfId="45202" xr:uid="{84A1EB41-8862-43EA-86C3-CDC4585BD738}"/>
    <cellStyle name="style1542145056092" xfId="45203" xr:uid="{EB573085-2CA5-484C-960C-ED404FAF5EF1}"/>
    <cellStyle name="style1542145056270" xfId="45209" xr:uid="{DFC34ED0-AE94-47B3-AF53-A24369007300}"/>
    <cellStyle name="style1542145056394" xfId="45204" xr:uid="{58281772-C3A9-449E-B042-7E1B37D2DF56}"/>
    <cellStyle name="style1542145056520" xfId="45210" xr:uid="{1C1D9E8E-80AB-4387-9B70-52F7F54B1372}"/>
    <cellStyle name="style1542145056647" xfId="45215" xr:uid="{5B7931EA-11A4-461B-B4AF-7A140EA40E4E}"/>
    <cellStyle name="style1542145056772" xfId="45216" xr:uid="{6821EEF6-F773-4F37-AA1D-DD087930EA87}"/>
    <cellStyle name="style1542145056902" xfId="45205" xr:uid="{D374C774-C1F2-48BE-A974-2CA35C520763}"/>
    <cellStyle name="style1542145057029" xfId="45206" xr:uid="{6E564688-E95D-4E03-B8FF-DD9201F83098}"/>
    <cellStyle name="style1542145057154" xfId="45207" xr:uid="{C00EDDE0-6692-4CD6-9192-54DEB524A39D}"/>
    <cellStyle name="style1542145057278" xfId="45208" xr:uid="{0E2D833F-D031-4D69-A085-427F6364BD89}"/>
    <cellStyle name="style1542145057402" xfId="45211" xr:uid="{C7550CD7-5FE4-4574-9876-A22533C213F4}"/>
    <cellStyle name="style1542145057524" xfId="45212" xr:uid="{4D34613C-B3DC-4553-91AE-F1A31BD7DE53}"/>
    <cellStyle name="style1542145057647" xfId="45213" xr:uid="{AB28371D-ECD9-4EE8-9AA3-6E902F817959}"/>
    <cellStyle name="style1542145057771" xfId="45214" xr:uid="{03102ED3-CB5E-4E85-AC6C-DA7AACF8AF08}"/>
    <cellStyle name="style1542145057921" xfId="45217" xr:uid="{41673FC2-819D-46E1-85FC-64BA5941A79D}"/>
    <cellStyle name="style1542145058046" xfId="45218" xr:uid="{3D5EFBEB-E8BC-4AFA-802B-234216B48E61}"/>
    <cellStyle name="style1542145058171" xfId="45219" xr:uid="{491B67E3-3774-4D72-AEDB-F59E0179A68F}"/>
    <cellStyle name="style1542145058295" xfId="45220" xr:uid="{F3639D58-09D8-4D42-87D0-EF6575D3D48E}"/>
    <cellStyle name="style1542145060060" xfId="45221" xr:uid="{2EDFA205-B982-49F2-B59E-19F9EEF26570}"/>
    <cellStyle name="style1542145060193" xfId="45222" xr:uid="{B0CA22B3-9AEE-4199-AC49-1FCF58AF256B}"/>
    <cellStyle name="style1542145060347" xfId="45227" xr:uid="{81597300-B5B1-4ADA-8E4F-AACA47744836}"/>
    <cellStyle name="style1542145060457" xfId="45228" xr:uid="{E2874326-F089-4180-AA2F-F64C4F4E3878}"/>
    <cellStyle name="style1542145060672" xfId="45224" xr:uid="{47D39C27-FEB7-4434-BBAF-7BD8B2067A3F}"/>
    <cellStyle name="style1542145060781" xfId="45225" xr:uid="{48A3C463-E45E-445B-B3C6-C235DA64E662}"/>
    <cellStyle name="style1542145060898" xfId="45223" xr:uid="{8E27287D-5355-401C-92F7-AFCCF6A4E1FD}"/>
    <cellStyle name="style1542145061021" xfId="45226" xr:uid="{56BD4CFA-A17C-4367-8327-3EF30D3DF6DE}"/>
    <cellStyle name="style1542145061129" xfId="45229" xr:uid="{62CEE85A-AA78-41A1-A5D2-29696EF49587}"/>
    <cellStyle name="style1542145061235" xfId="45230" xr:uid="{BEC639C9-52B0-4575-B975-F1FA4062A6F2}"/>
    <cellStyle name="style1542145061342" xfId="45231" xr:uid="{90D43476-FA3B-43C3-9CCE-ED51E76C2A14}"/>
    <cellStyle name="style1542145061452" xfId="45232" xr:uid="{588D17AC-EBAB-4E22-997C-F56D02337A40}"/>
    <cellStyle name="style1542145061560" xfId="45233" xr:uid="{DF0BCC5E-DEAA-496E-BFDD-A30121ADA9AB}"/>
    <cellStyle name="style1542145061677" xfId="45239" xr:uid="{82395837-0761-4F55-B4DF-CB4A9E76B444}"/>
    <cellStyle name="style1542145061784" xfId="45234" xr:uid="{00410FA7-FEF9-4D5A-8234-DC40399A0E88}"/>
    <cellStyle name="style1542145061899" xfId="45240" xr:uid="{CBFDA250-9E35-437B-A135-8BC457481679}"/>
    <cellStyle name="style1542145062039" xfId="45245" xr:uid="{694332E8-8595-4EF3-90A8-504077BA5268}"/>
    <cellStyle name="style1542145062175" xfId="45246" xr:uid="{0F2E2963-0577-4E19-9A89-960662BBF42D}"/>
    <cellStyle name="style1542145062303" xfId="45235" xr:uid="{1564D493-2EED-4EB3-98A9-38BD437D199F}"/>
    <cellStyle name="style1542145062433" xfId="45236" xr:uid="{BBA98A01-A541-4CAF-97EA-7905093C8342}"/>
    <cellStyle name="style1542145062570" xfId="45237" xr:uid="{C915BB8A-CE6E-44AB-A758-FD8D6CC7F525}"/>
    <cellStyle name="style1542145062720" xfId="45238" xr:uid="{39056C3E-E5EE-4DD3-A8F6-32D50F216916}"/>
    <cellStyle name="style1542145062853" xfId="45241" xr:uid="{DD807239-1798-4E62-ADF2-22188488F3B1}"/>
    <cellStyle name="style1542145062977" xfId="45242" xr:uid="{6124A418-43C8-4815-B1BA-105B20B0A392}"/>
    <cellStyle name="style1542145063108" xfId="45243" xr:uid="{28CB7469-F812-46B0-8677-DBC601C26045}"/>
    <cellStyle name="style1542145063236" xfId="45244" xr:uid="{C7208201-AE30-422F-8C8B-3636E1BCE73E}"/>
    <cellStyle name="style1542145063411" xfId="45247" xr:uid="{7F18ECF2-0267-4DC2-A83C-29525D7F93D5}"/>
    <cellStyle name="style1542145065539" xfId="45248" xr:uid="{062C1373-9A13-4413-B3EF-B32E866B1529}"/>
    <cellStyle name="style1542145065690" xfId="45249" xr:uid="{A8416190-9663-41F9-A7CD-D93E5E84BE8C}"/>
    <cellStyle name="style1542145065832" xfId="45254" xr:uid="{BFA8E508-144F-45ED-9C39-CCCA2730AC1A}"/>
    <cellStyle name="style1542145065964" xfId="45255" xr:uid="{0465805C-4D3C-4454-AB1A-431646B413B2}"/>
    <cellStyle name="style1542145066182" xfId="45251" xr:uid="{D4DE26D5-9E23-4D68-A4A1-7331D0C7B8BD}"/>
    <cellStyle name="style1542145066291" xfId="45252" xr:uid="{9FE86B86-0355-4A9E-81CC-9F3D1D7A9A80}"/>
    <cellStyle name="style1542145066400" xfId="45250" xr:uid="{E6906962-893C-40FD-A7DA-B7B45462E8D6}"/>
    <cellStyle name="style1542145066510" xfId="45253" xr:uid="{2CF4809D-6253-4554-A947-32F290E31C33}"/>
    <cellStyle name="style1542145066617" xfId="45256" xr:uid="{CD7F0A20-BE76-4F40-BCB4-963114B7C664}"/>
    <cellStyle name="style1542145066726" xfId="45257" xr:uid="{95FA1D28-6384-4131-B179-B08D5E0E18C3}"/>
    <cellStyle name="style1542145066834" xfId="45258" xr:uid="{62AF8F86-402B-42C7-971C-9ED7F8F373A6}"/>
    <cellStyle name="style1542145066946" xfId="45259" xr:uid="{5622CB01-BD31-40EC-9D62-DDBC2D751901}"/>
    <cellStyle name="style1542145067054" xfId="45260" xr:uid="{A912889A-B809-460C-A653-112F6BB7039A}"/>
    <cellStyle name="style1542145067170" xfId="45266" xr:uid="{2A3363BD-3321-4846-BDC5-E3E947D299D8}"/>
    <cellStyle name="style1542145067321" xfId="45261" xr:uid="{192A0EF0-1C5B-4864-A7A8-509C244A93F6}"/>
    <cellStyle name="style1542145067428" xfId="45267" xr:uid="{A8097110-E5B5-4EEC-960D-047BB058F5B8}"/>
    <cellStyle name="style1542145067541" xfId="45272" xr:uid="{16126314-454C-472F-A7B1-CD4EC56853FB}"/>
    <cellStyle name="style1542145067649" xfId="45273" xr:uid="{BF22B650-8A61-461E-ABFD-EB234E04FA1B}"/>
    <cellStyle name="style1542145067757" xfId="45262" xr:uid="{2A8B334C-054B-40EB-B45F-C1BAC67FA32D}"/>
    <cellStyle name="style1542145067866" xfId="45263" xr:uid="{3A116D4E-3B45-47CF-8910-8E6955BD9FB8}"/>
    <cellStyle name="style1542145067974" xfId="45264" xr:uid="{45DBED93-2AE8-4FFF-B918-3155DE4DDAFF}"/>
    <cellStyle name="style1542145068083" xfId="45265" xr:uid="{030F270C-9783-44FF-AC02-4F2A8A1113FC}"/>
    <cellStyle name="style1542145068203" xfId="45268" xr:uid="{FF884E0B-3672-48C3-8E5C-71A45DF5ECB6}"/>
    <cellStyle name="style1542145068309" xfId="45269" xr:uid="{07519D62-4EF8-4C8F-ACAD-AE1D41B30B45}"/>
    <cellStyle name="style1542145068451" xfId="45270" xr:uid="{C244A75B-C708-42CE-B89A-12CE25CF2737}"/>
    <cellStyle name="style1542145068558" xfId="45271" xr:uid="{93EABCE5-34F5-4090-867F-A1AFF5537962}"/>
    <cellStyle name="style1542145068732" xfId="45274" xr:uid="{4BFEA6B1-6694-44B6-A8F2-038C4979C54B}"/>
    <cellStyle name="style1542145068841" xfId="45275" xr:uid="{9B9BA833-7800-4771-8FE8-0409277CA664}"/>
    <cellStyle name="style1542145068964" xfId="45276" xr:uid="{08C119F5-5C65-4E53-BEE3-E4C7C693506D}"/>
    <cellStyle name="style1542145069072" xfId="45277" xr:uid="{F4833850-E9B1-4614-B3B9-5F6DD899C54B}"/>
    <cellStyle name="style1542145071271" xfId="45278" xr:uid="{1654F0BA-52BE-48F1-B1F1-10FD67B31186}"/>
    <cellStyle name="style1542145071384" xfId="45279" xr:uid="{1452F851-6DC9-404C-909A-744E92F0246A}"/>
    <cellStyle name="style1542145071489" xfId="45284" xr:uid="{BB60E514-91D1-49A4-89F0-3B8C6AEF2598}"/>
    <cellStyle name="style1542145071596" xfId="45285" xr:uid="{3C16B46F-06C2-4C2A-8D8D-A637D58CDD24}"/>
    <cellStyle name="style1542145071810" xfId="45281" xr:uid="{A7B1CC20-0CDB-4C05-84BD-DE1094847E8E}"/>
    <cellStyle name="style1542145071917" xfId="45282" xr:uid="{73525764-39FF-4A31-BF86-E6BEF636F990}"/>
    <cellStyle name="style1542145072025" xfId="45280" xr:uid="{F3E718BA-F88B-4164-A228-D8C1C817D370}"/>
    <cellStyle name="style1542145072134" xfId="45283" xr:uid="{F9FCE6ED-4342-45F2-BFF3-3457B2FEC105}"/>
    <cellStyle name="style1542145072243" xfId="45286" xr:uid="{2B1791B5-94C7-4688-9055-3E5732962AF2}"/>
    <cellStyle name="style1542145072349" xfId="45287" xr:uid="{8A56CB28-8256-4ADD-A060-AFDF5D733800}"/>
    <cellStyle name="style1542145072457" xfId="45288" xr:uid="{C26A98A0-F54D-4DE6-A7F2-7D0F407953C0}"/>
    <cellStyle name="style1542145072566" xfId="45289" xr:uid="{4C46820F-F43C-46FE-951E-ED2D506567CC}"/>
    <cellStyle name="style1542145072673" xfId="45290" xr:uid="{7163340B-B30E-4487-B306-4B46033387B6}"/>
    <cellStyle name="style1542145072790" xfId="45293" xr:uid="{625A3152-FB6D-4EF1-BF18-DAA3359C69E5}"/>
    <cellStyle name="style1542145072905" xfId="45291" xr:uid="{87BA3F89-9341-4C60-BAD0-422B24662942}"/>
    <cellStyle name="style1542145073013" xfId="45294" xr:uid="{7DFBBAB6-33B2-4041-9027-B9036CF3A3DA}"/>
    <cellStyle name="style1542145073122" xfId="45296" xr:uid="{A7A4539D-7132-428D-9A5F-6F80D43CBB98}"/>
    <cellStyle name="style1542145073231" xfId="45297" xr:uid="{F2274F46-110E-4325-923D-033C01B86582}"/>
    <cellStyle name="style1542145073341" xfId="45292" xr:uid="{32CE18FD-70D4-41B9-AE36-48A120CAC29F}"/>
    <cellStyle name="style1542145073802" xfId="45295" xr:uid="{655692A6-0E8D-4554-B323-F518F0198186}"/>
    <cellStyle name="style1542145074317" xfId="45298" xr:uid="{16FF17D3-36D6-4E61-B0EE-A5F51FB04A5B}"/>
    <cellStyle name="style1542145076571" xfId="45299" xr:uid="{8103A29B-9566-49DF-9006-219A7D7088B6}"/>
    <cellStyle name="style1542145076705" xfId="45300" xr:uid="{5428FFCB-D29D-46DB-894A-4D28E22472DA}"/>
    <cellStyle name="style1542145076813" xfId="45305" xr:uid="{F9FC2F4D-82C5-4A5A-85F6-98207AE2CADB}"/>
    <cellStyle name="style1542145076925" xfId="45306" xr:uid="{B112DC41-7B69-4D0E-A1F2-FEEB12054722}"/>
    <cellStyle name="style1542145077138" xfId="45302" xr:uid="{0065BEFD-D946-4CF2-A4D2-76A81E64729E}"/>
    <cellStyle name="style1542145077278" xfId="45303" xr:uid="{47F23D5D-C6D4-492B-B83D-35B79F8A1F4A}"/>
    <cellStyle name="style1542145077383" xfId="45301" xr:uid="{3E1A824F-30C4-4EEB-B5E6-20365CAB1011}"/>
    <cellStyle name="style1542145077492" xfId="45304" xr:uid="{22D6BD44-EAA7-4830-98EC-BFEA89E2A660}"/>
    <cellStyle name="style1542145077602" xfId="45307" xr:uid="{06EAA649-6DAD-4152-B63F-B9DCA6444A21}"/>
    <cellStyle name="style1542145077709" xfId="45308" xr:uid="{4E2E95DF-4780-418E-A926-A8ABA3EC5AE3}"/>
    <cellStyle name="style1542145077818" xfId="45309" xr:uid="{3C2232A7-8945-47C3-89C2-A551BF5E3FC1}"/>
    <cellStyle name="style1542145077934" xfId="45310" xr:uid="{E4ABD127-D17A-4E32-B765-D3A02CCCA175}"/>
    <cellStyle name="style1542145078043" xfId="45311" xr:uid="{4CE49C0E-203D-4D21-95F8-7DE79CD6AE48}"/>
    <cellStyle name="style1542145078157" xfId="45317" xr:uid="{1AC29FBC-3E06-4A7E-94ED-DA38BF778DF4}"/>
    <cellStyle name="style1542145078271" xfId="45312" xr:uid="{D0ADE4A1-7204-4C4A-87AB-8974EF68CA13}"/>
    <cellStyle name="style1542145078378" xfId="45318" xr:uid="{3E44E467-5CD3-4C85-963A-E6D537913EF3}"/>
    <cellStyle name="style1542145078490" xfId="45323" xr:uid="{E92A02C8-BF74-4883-8AFE-C56ABFC6B2DB}"/>
    <cellStyle name="style1542145078599" xfId="45337" xr:uid="{6306F6DE-BF35-4830-BD11-A3DFA4F756FD}"/>
    <cellStyle name="style1542145078704" xfId="45324" xr:uid="{E281F43C-5BB1-41C1-BC88-2A777648F308}"/>
    <cellStyle name="style1542145078798" xfId="45313" xr:uid="{A58B7C64-2A56-4645-9B5A-5914FAFA2869}"/>
    <cellStyle name="style1542145078906" xfId="45314" xr:uid="{0A2E1A2D-F0B2-4CF4-8338-ECA8B6D90311}"/>
    <cellStyle name="style1542145079024" xfId="45315" xr:uid="{6FB75579-03F6-4DFE-B190-09EC22E1BB65}"/>
    <cellStyle name="style1542145079133" xfId="45316" xr:uid="{FF51DB09-1280-4560-8826-840C6D76039B}"/>
    <cellStyle name="style1542145079240" xfId="45319" xr:uid="{2559D068-14A1-466E-9B87-02DF33E69303}"/>
    <cellStyle name="style1542145079355" xfId="45320" xr:uid="{247A18B7-C9BC-4FED-BFAD-B560EC686F00}"/>
    <cellStyle name="style1542145079461" xfId="45321" xr:uid="{3E01DD09-56F7-4A2A-BB84-332215F35029}"/>
    <cellStyle name="style1542145079569" xfId="45322" xr:uid="{6A49EE95-F8AF-4C2B-9773-F4BB40926A7E}"/>
    <cellStyle name="style1542145079731" xfId="45325" xr:uid="{015926FE-1A6F-4FFF-8014-3EF4CC718A05}"/>
    <cellStyle name="style1542145079839" xfId="45326" xr:uid="{338AF02E-161C-40B3-BE85-0C145B301354}"/>
    <cellStyle name="style1542145079950" xfId="45327" xr:uid="{421B7D4C-0C85-404D-AFF2-27FB169C4432}"/>
    <cellStyle name="style1542145080072" xfId="45328" xr:uid="{17C673C5-5095-4600-81B5-FBDF33AA19D0}"/>
    <cellStyle name="style1542145080220" xfId="45329" xr:uid="{AE84C2A9-B2A2-47F5-AE16-5EF54B74C3CD}"/>
    <cellStyle name="style1542145080314" xfId="45330" xr:uid="{A29C70F5-C63A-4F35-95B5-33F8E447F43A}"/>
    <cellStyle name="style1542145080404" xfId="45331" xr:uid="{6A287DA8-41A2-45D7-81DF-DEE7047240AE}"/>
    <cellStyle name="style1542145080498" xfId="45332" xr:uid="{5BB738BE-86F2-4A99-837D-E5A00B1EF52C}"/>
    <cellStyle name="style1542145080592" xfId="45333" xr:uid="{19060634-38E0-4DC3-91D7-2DCAF3FB173B}"/>
    <cellStyle name="style1542145080683" xfId="45334" xr:uid="{8E1C398C-DAA8-4040-8831-2CDC16810F5B}"/>
    <cellStyle name="style1542145080777" xfId="45335" xr:uid="{EF548A80-BB19-42EC-BA6B-4B681254636A}"/>
    <cellStyle name="style1542145080872" xfId="45336" xr:uid="{5CA9911B-A4BC-4165-9047-ADFED31C61F2}"/>
    <cellStyle name="style1542145081002" xfId="45338" xr:uid="{E9A3C939-048A-4699-B2C2-BF78201E914E}"/>
    <cellStyle name="style1542145081152" xfId="45339" xr:uid="{10EFFEF6-15F3-43E4-97FE-D622C9D1D5F8}"/>
    <cellStyle name="style1542145081243" xfId="45340" xr:uid="{D4F818C1-6D52-4CF1-8C8C-A60D0EF44BEC}"/>
    <cellStyle name="style1542145081340" xfId="45341" xr:uid="{21240DB4-D49C-42A5-ADCE-A240204E7A6E}"/>
    <cellStyle name="style1542145083406" xfId="45342" xr:uid="{81A90984-D7AF-4C02-AE20-C665AC81EF0F}"/>
    <cellStyle name="style1542145083522" xfId="45343" xr:uid="{6D885A37-FC3A-4356-8864-C1822CD7E5EB}"/>
    <cellStyle name="style1542145083629" xfId="45348" xr:uid="{66AB5BBA-179E-4DC9-9F73-A05B0CC5310A}"/>
    <cellStyle name="style1542145083736" xfId="45349" xr:uid="{5CCD7791-56F8-4A0E-ABB9-A87F190EB322}"/>
    <cellStyle name="style1542145083958" xfId="45345" xr:uid="{9978C80A-67BA-4FBD-81E8-2C4C4B2A0151}"/>
    <cellStyle name="style1542145084069" xfId="45346" xr:uid="{9B8C5E4E-2373-488A-9B47-ECA716976461}"/>
    <cellStyle name="style1542145084177" xfId="45344" xr:uid="{C217B6E7-5816-4A37-AF57-7AEA80030EB4}"/>
    <cellStyle name="style1542145084289" xfId="45347" xr:uid="{D1674507-7C73-4B45-8072-4DBCBE8095BB}"/>
    <cellStyle name="style1542145084397" xfId="45350" xr:uid="{C2F4E377-67EA-4F07-B6B9-C433D793D509}"/>
    <cellStyle name="style1542145084524" xfId="45351" xr:uid="{59C798EA-3176-443F-B5D0-1F7E7770BE3F}"/>
    <cellStyle name="style1542145084648" xfId="45352" xr:uid="{B016D7B1-2D65-497C-B372-5A7EA50C555E}"/>
    <cellStyle name="style1542145084760" xfId="45353" xr:uid="{E94E4FDC-C2BD-4276-9886-3BCEEA8E6F94}"/>
    <cellStyle name="style1542145084870" xfId="45354" xr:uid="{BA6F3A97-D2F3-4122-86A9-E03ECB5C7E17}"/>
    <cellStyle name="style1542145084986" xfId="45357" xr:uid="{D11E1378-1FD8-4C67-AEDF-61CB52DA77D9}"/>
    <cellStyle name="style1542145085093" xfId="45360" xr:uid="{87F1FC5D-963D-4880-9F7B-1670D2E8E79A}"/>
    <cellStyle name="style1542145085206" xfId="45355" xr:uid="{5AE51B9F-6073-4C4C-88CC-F93AFF00DC58}"/>
    <cellStyle name="style1542145085322" xfId="45358" xr:uid="{3605F1E9-247C-4B80-AD6E-BDEFFF55B498}"/>
    <cellStyle name="style1542145085437" xfId="45361" xr:uid="{CCAA84AF-8726-4FDC-8E66-806E6998C500}"/>
    <cellStyle name="style1542145085552" xfId="45356" xr:uid="{805B792D-A74E-45DB-A054-E9888D81D1C8}"/>
    <cellStyle name="style1542145086026" xfId="45359" xr:uid="{38D3A1B9-CA7C-4119-A7BD-87A4C571F682}"/>
    <cellStyle name="style1542145086474" xfId="45362" xr:uid="{FA4133D9-2397-4A1F-84EE-A6048D53F92B}"/>
    <cellStyle name="style1542145091056" xfId="45364" xr:uid="{C14A71FD-B5E8-4896-B350-F2EF042A953F}"/>
    <cellStyle name="style1542145091200" xfId="45365" xr:uid="{E2FAEA6F-7D07-4E6A-9D6A-5AFF21CE0BD3}"/>
    <cellStyle name="style1542145091338" xfId="45363" xr:uid="{0A13DF03-7191-452B-9953-0698896B0FB7}"/>
    <cellStyle name="style1542145091481" xfId="45366" xr:uid="{495A9A97-4074-407C-8750-606BC113B760}"/>
    <cellStyle name="style1542145091611" xfId="45367" xr:uid="{62060A41-717B-46FC-94A2-E2CEA3E502FC}"/>
    <cellStyle name="style1542145091756" xfId="45368" xr:uid="{7A19C40E-EB36-44EA-A1D7-55C85A2A3A3D}"/>
    <cellStyle name="style1542145091885" xfId="45369" xr:uid="{C6329C8E-EA61-4A43-BF70-400F0185D4B6}"/>
    <cellStyle name="style1542145092004" xfId="45370" xr:uid="{FEAC39AB-9E48-478B-AFF5-D29BCAF218EF}"/>
    <cellStyle name="style1542145092118" xfId="45372" xr:uid="{2521DCBC-2C82-405A-BCE4-6969972B2C1B}"/>
    <cellStyle name="style1542145092227" xfId="45373" xr:uid="{0CEF88C1-C7F3-47B8-AA3F-CE58B2AE9199}"/>
    <cellStyle name="style1542145092343" xfId="45375" xr:uid="{C752E4BD-153D-4741-A769-4F316312E1EF}"/>
    <cellStyle name="style1542145092459" xfId="45376" xr:uid="{B7B7BE3F-6919-42C7-8120-EE3EEBCD581C}"/>
    <cellStyle name="style1542145092589" xfId="45371" xr:uid="{A74F8D29-55F8-472F-B2B4-55B5EEE6E93D}"/>
    <cellStyle name="style1542145092713" xfId="45374" xr:uid="{F32D74D6-D100-4CFF-BEE1-2760260D8DD5}"/>
    <cellStyle name="style1542145092842" xfId="45377" xr:uid="{75E30196-2370-4D22-AB69-2EE6FAFCD80A}"/>
    <cellStyle name="style1542145093107" xfId="45379" xr:uid="{6153F3B3-EC84-4844-8A53-D0254CD08292}"/>
    <cellStyle name="style1542145093642" xfId="45380" xr:uid="{EF0A58A7-CB82-43F2-B86C-96AE1E2017A5}"/>
    <cellStyle name="style1542145094028" xfId="45378" xr:uid="{67DA7374-30FF-4AE8-8A84-1620A1422834}"/>
    <cellStyle name="style1542149076599" xfId="45140" xr:uid="{D15E26A8-2766-4B9F-8A53-AAC2823C8E6F}"/>
    <cellStyle name="style1542149076876" xfId="45143" xr:uid="{034B1502-C540-407C-B19C-D86C87194AEC}"/>
    <cellStyle name="style1542149077515" xfId="45146" xr:uid="{6A86796E-5AAA-4A64-A412-CF63DF15E35B}"/>
    <cellStyle name="style1542149077631" xfId="45149" xr:uid="{0EC06F0A-B6E7-4307-9982-AE7A2EE86C83}"/>
    <cellStyle name="style1542149077752" xfId="45154" xr:uid="{A076049A-5EE5-497D-BABB-4C2F24504982}"/>
    <cellStyle name="style1542149078042" xfId="45157" xr:uid="{A2DF3229-D123-4190-AE71-2E398FCBF546}"/>
    <cellStyle name="style1542149078546" xfId="45174" xr:uid="{6C0B3B95-2C9A-42FD-9316-AE85D1EE3D37}"/>
    <cellStyle name="style1542149078720" xfId="45175" xr:uid="{ED782340-16B2-40AB-A8F1-E9E8522B364F}"/>
    <cellStyle name="style1542149078878" xfId="45173" xr:uid="{419E541E-C677-49C0-9DDF-348E63253CFA}"/>
    <cellStyle name="style1542149079100" xfId="45179" xr:uid="{19E8D3E7-6A38-4DA6-9B3D-1145E233621D}"/>
    <cellStyle name="style1542149079285" xfId="45180" xr:uid="{3410BBB8-A669-4042-AD32-F55B86A5613B}"/>
    <cellStyle name="style1542149079443" xfId="45181" xr:uid="{A09AE09A-3BFA-4E7E-AF34-F8CE33EB95F3}"/>
    <cellStyle name="style1542149079938" xfId="45182" xr:uid="{E4D241BC-6EC2-4826-BF4C-8AA0D3CD530F}"/>
    <cellStyle name="style1542149080188" xfId="45183" xr:uid="{A59112D1-5E17-40C5-8786-D6901DB3DE44}"/>
    <cellStyle name="style1542149080415" xfId="45184" xr:uid="{68D678FA-A229-4DA7-97A0-447865EB713E}"/>
    <cellStyle name="style1542149080619" xfId="45189" xr:uid="{10036C61-83A7-451A-A042-D769257BA2D8}"/>
    <cellStyle name="style1542149080752" xfId="45190" xr:uid="{5EFC3749-BF2A-4323-BD91-7645051639E6}"/>
    <cellStyle name="style1542149083631" xfId="45141" xr:uid="{4CAB5D14-9BDC-466D-9CA9-F583378AF106}"/>
    <cellStyle name="style1542149083897" xfId="45144" xr:uid="{9F53FC01-595F-4919-8077-3672FB942AB6}"/>
    <cellStyle name="style1542149084399" xfId="45147" xr:uid="{6C53667C-65D4-4824-B052-4FCC86D04143}"/>
    <cellStyle name="style1542149084514" xfId="45150" xr:uid="{08487358-AB60-4BD2-9513-92ECD946B7DA}"/>
    <cellStyle name="style1542149084615" xfId="45153" xr:uid="{325FF73C-936F-485F-AD8B-2A22B5C819D7}"/>
    <cellStyle name="style1542149084829" xfId="45156" xr:uid="{C825170C-00B9-4DBC-835C-7A771ECEB097}"/>
    <cellStyle name="style1542149085206" xfId="45165" xr:uid="{6484533F-EA2F-4783-9252-1C752BEA18BE}"/>
    <cellStyle name="style1542149085317" xfId="45166" xr:uid="{F61446A2-762A-4C67-BAFF-79A29237F57D}"/>
    <cellStyle name="style1542149085426" xfId="45164" xr:uid="{474A6E3F-2080-4CCE-A732-2ABB835FA0D9}"/>
    <cellStyle name="style1542149085535" xfId="45170" xr:uid="{E232983A-E2A0-4EB9-8BD1-FB396A17E738}"/>
    <cellStyle name="style1542149085647" xfId="45171" xr:uid="{96A9A7B1-82D5-41F6-9C0A-E827203FC941}"/>
    <cellStyle name="style1542149085758" xfId="45172" xr:uid="{F491D722-265A-484A-9DF0-57570AE8E049}"/>
    <cellStyle name="style1542149086105" xfId="45176" xr:uid="{BB820EF4-2C4F-4E95-BCAF-03495650F697}"/>
    <cellStyle name="style1542149086214" xfId="45177" xr:uid="{052A92FE-BC53-45AD-A28E-AE6D8C3CD96F}"/>
    <cellStyle name="style1542149086319" xfId="45178" xr:uid="{F6372C52-8087-451F-8950-5493D1E31C83}"/>
    <cellStyle name="style1542149086451" xfId="45187" xr:uid="{52367714-2B77-45FC-B68C-4226B445CFA4}"/>
    <cellStyle name="style1542149086545" xfId="45188" xr:uid="{307F7050-4E09-41D7-ADD8-ACE027C5124B}"/>
    <cellStyle name="style1542149089508" xfId="45142" xr:uid="{77DD4726-8FBC-4A2E-9331-BF8E46F9C84F}"/>
    <cellStyle name="style1542149089749" xfId="45145" xr:uid="{CD3A7963-0307-40BB-B414-5AB52404748A}"/>
    <cellStyle name="style1542149090183" xfId="45148" xr:uid="{1441B005-C1EE-4900-B51B-BC51F3CF00F3}"/>
    <cellStyle name="style1542149090274" xfId="45151" xr:uid="{56B4BE4D-AEB4-41E9-958F-C4F2C7737BB9}"/>
    <cellStyle name="style1542149090373" xfId="45152" xr:uid="{1D39C62B-8712-49CC-9A69-6D2E086FB684}"/>
    <cellStyle name="style1542149090585" xfId="45155" xr:uid="{8FE1EAD1-1EAB-4FFC-850F-52F84E8C1854}"/>
    <cellStyle name="style1542149091001" xfId="45159" xr:uid="{CAE2CC19-AB4B-4583-9E56-F3B03FBE5736}"/>
    <cellStyle name="style1542149091111" xfId="45160" xr:uid="{2F6B6F23-C314-442D-B662-AD5ABC5F3DB4}"/>
    <cellStyle name="style1542149091245" xfId="45158" xr:uid="{DBC28C65-433F-4FA3-B107-760BA4AA4AB0}"/>
    <cellStyle name="style1542149091352" xfId="45161" xr:uid="{C63FDCBF-4A3B-430B-8AAA-19422CC01969}"/>
    <cellStyle name="style1542149091461" xfId="45162" xr:uid="{5C902897-BFBD-4BC9-9438-F9DD94BE1301}"/>
    <cellStyle name="style1542149091568" xfId="45163" xr:uid="{848BE59C-AB99-49A2-A963-7BB501DFB4F6}"/>
    <cellStyle name="style1542149091876" xfId="45167" xr:uid="{A72F80D5-5280-4790-AC5E-4217CEDABE07}"/>
    <cellStyle name="style1542149091985" xfId="45168" xr:uid="{60476111-8A93-4BA7-8FC8-D1DB10B7D55B}"/>
    <cellStyle name="style1542149092092" xfId="45169" xr:uid="{19E3DDB6-ED60-4314-ABD6-E5C4848A8ABB}"/>
    <cellStyle name="style1542149092235" xfId="45185" xr:uid="{264A9A68-1BB2-4E86-962F-0E27A2F10CCC}"/>
    <cellStyle name="style1542149092337" xfId="45186" xr:uid="{EB03BEA8-FB2A-424B-A98A-6CBAED737E00}"/>
    <cellStyle name="style1542149132734" xfId="44927" xr:uid="{98A96616-B539-43CE-AB22-9449512C68CD}"/>
    <cellStyle name="style1542149132874" xfId="44928" xr:uid="{4D7EA28C-DED6-4C22-A3B4-73B297A89BC0}"/>
    <cellStyle name="style1542149132998" xfId="44933" xr:uid="{D5FB9117-91CB-4241-AF2E-A9D39C22920A}"/>
    <cellStyle name="style1542149133118" xfId="44934" xr:uid="{94948968-C7D8-4D64-BCAD-68FA305CC5FD}"/>
    <cellStyle name="style1542149133391" xfId="44930" xr:uid="{D6DAEA78-53BA-453E-AD28-42F25E8E9EEC}"/>
    <cellStyle name="style1542149133513" xfId="44931" xr:uid="{A95E1A77-F27D-41BA-A521-799A37858DA1}"/>
    <cellStyle name="style1542149133635" xfId="44929" xr:uid="{562B7CF7-EEDE-43C6-BC0F-C85F62D19CD7}"/>
    <cellStyle name="style1542149133758" xfId="44932" xr:uid="{4307FA00-06FA-4AE7-BEC3-C4C73A16C2FA}"/>
    <cellStyle name="style1542149133881" xfId="44935" xr:uid="{FD28E032-1971-447F-9E6A-159BDCA6E85A}"/>
    <cellStyle name="style1542149134005" xfId="44936" xr:uid="{8BED9B61-72BC-414B-8017-234563A70A37}"/>
    <cellStyle name="style1542149134125" xfId="44937" xr:uid="{6522A27E-2E27-4599-9FA8-BC31F5A46610}"/>
    <cellStyle name="style1542149134256" xfId="44938" xr:uid="{92557E14-FE66-4D41-970E-234F4F8BC8D4}"/>
    <cellStyle name="style1542149134378" xfId="44939" xr:uid="{145916F9-C9CD-43A3-8FFA-6E79F9B9C0D7}"/>
    <cellStyle name="style1542149134517" xfId="44945" xr:uid="{2B63EFF7-557F-43F0-AA85-6D6ED74D74F1}"/>
    <cellStyle name="style1542149134637" xfId="44940" xr:uid="{453FA72C-C58D-4732-989F-5F81C6F2BF50}"/>
    <cellStyle name="style1542149134757" xfId="44946" xr:uid="{1401E79D-6DA3-4E0E-94CD-D721AA4E39BF}"/>
    <cellStyle name="style1542149134879" xfId="44951" xr:uid="{2024CF39-9F6F-448B-817D-47E7DC2F0A64}"/>
    <cellStyle name="style1542149135002" xfId="44952" xr:uid="{3250E457-CCA5-454B-B32C-7072CE178CD6}"/>
    <cellStyle name="style1542149135124" xfId="44941" xr:uid="{F1AC4C3D-B0EE-4E4B-9496-53F6672EFE06}"/>
    <cellStyle name="style1542149135244" xfId="44942" xr:uid="{F5485557-62D7-4FB0-9817-719FE86BA268}"/>
    <cellStyle name="style1542149135372" xfId="44943" xr:uid="{3038E1B9-F5A3-4CF2-BE3C-E95D6D24DDFB}"/>
    <cellStyle name="style1542149135505" xfId="44944" xr:uid="{DCF8D2CA-B243-4324-843D-0663413D7A4B}"/>
    <cellStyle name="style1542149135652" xfId="44947" xr:uid="{C1416DF7-0193-4964-8653-498C0C5542B1}"/>
    <cellStyle name="style1542149135773" xfId="44948" xr:uid="{19CD3654-012D-4E65-948F-D65A89CB7857}"/>
    <cellStyle name="style1542149135896" xfId="44949" xr:uid="{9AC61646-0052-4545-A44B-01F3813A0165}"/>
    <cellStyle name="style1542149136019" xfId="44950" xr:uid="{DF8F46D0-4622-4F5C-A6D5-5792C30B6F57}"/>
    <cellStyle name="style1542149136161" xfId="44953" xr:uid="{6BE38BE7-AD54-47C7-A848-76761E21A063}"/>
    <cellStyle name="style1542149136283" xfId="44954" xr:uid="{32579D02-0302-4363-B119-DDF0DB1B7EF0}"/>
    <cellStyle name="style1542149136405" xfId="44955" xr:uid="{01F4A255-40F9-4BFC-A011-64AFAD3FC861}"/>
    <cellStyle name="style1542149136530" xfId="44956" xr:uid="{35D4AFA1-672B-4A38-B471-0EBECAD83A56}"/>
    <cellStyle name="style1542149138523" xfId="44957" xr:uid="{75C5FF1B-9D3C-4862-9185-D7F2B63A20EB}"/>
    <cellStyle name="style1542149138648" xfId="44958" xr:uid="{54EF437E-A4A7-4921-BDFC-CD950B72410D}"/>
    <cellStyle name="style1542149138785" xfId="44963" xr:uid="{CC47E478-9741-4458-8393-3439BEDC9C4A}"/>
    <cellStyle name="style1542149138957" xfId="44964" xr:uid="{A2E9FE01-5085-43CC-9C85-2157E20CD8B7}"/>
    <cellStyle name="style1542149139225" xfId="44960" xr:uid="{A8C55458-CFBB-41D9-834D-8A9E3D3429CB}"/>
    <cellStyle name="style1542149139367" xfId="44961" xr:uid="{9BDAEE01-D352-489F-B62E-047CBF9F5887}"/>
    <cellStyle name="style1542149139495" xfId="44959" xr:uid="{E0BEE074-AA58-42CA-9BF4-2A460722F757}"/>
    <cellStyle name="style1542149139639" xfId="44962" xr:uid="{04001AC9-96D8-4094-B19A-23DE6382FD44}"/>
    <cellStyle name="style1542149139753" xfId="44965" xr:uid="{89B16CC0-200D-4E45-8E38-09D58725E614}"/>
    <cellStyle name="style1542149139870" xfId="44966" xr:uid="{839BB8A7-D9F9-42B2-B8CC-46A16411BF99}"/>
    <cellStyle name="style1542149140041" xfId="44967" xr:uid="{D073EE3E-92F3-4760-B56C-034EB3874AF4}"/>
    <cellStyle name="style1542149140206" xfId="44968" xr:uid="{2220C82F-D4F3-4BA1-A4A6-DB1FB03A93C9}"/>
    <cellStyle name="style1542149140373" xfId="44969" xr:uid="{D458F672-D957-4B40-A8DD-D28151F14B1D}"/>
    <cellStyle name="style1542149140531" xfId="44975" xr:uid="{28C279EB-CAEB-4A9A-A859-308A5A6E1FD6}"/>
    <cellStyle name="style1542149140647" xfId="44970" xr:uid="{AC39F333-5780-414A-96F9-9F669E207C39}"/>
    <cellStyle name="style1542149140781" xfId="44976" xr:uid="{1A54BFAE-5F10-4A34-BB96-C7CA5EFC9760}"/>
    <cellStyle name="style1542149140918" xfId="44981" xr:uid="{0C3A1D37-7FFA-46C4-AF6A-D01F5567BA46}"/>
    <cellStyle name="style1542149141029" xfId="44982" xr:uid="{B7B12B55-386A-46F6-B0BF-ED52FCAFCE55}"/>
    <cellStyle name="style1542149141138" xfId="44971" xr:uid="{5559E99B-BF91-4587-989D-208E21E25AD1}"/>
    <cellStyle name="style1542149141298" xfId="44972" xr:uid="{EDB3A43F-A806-4313-92EE-9B64F6073059}"/>
    <cellStyle name="style1542149141445" xfId="44973" xr:uid="{2BBD0F20-885A-4A13-A0C8-7BD71C37E7BC}"/>
    <cellStyle name="style1542149141558" xfId="44974" xr:uid="{C32A0488-62C9-4FBB-993F-939735A44940}"/>
    <cellStyle name="style1542149141670" xfId="44977" xr:uid="{4D4A1879-F12B-4440-9B5D-F0E3E1E83515}"/>
    <cellStyle name="style1542149141789" xfId="44978" xr:uid="{7E1D8F42-DD18-42F1-8549-AD8655169E74}"/>
    <cellStyle name="style1542149141908" xfId="44979" xr:uid="{5108F7E1-9664-46CD-A552-3410393DEE63}"/>
    <cellStyle name="style1542149142036" xfId="44980" xr:uid="{48263E0E-A81B-425D-B461-1134D3C7DE10}"/>
    <cellStyle name="style1542149142220" xfId="44983" xr:uid="{FE305112-A9F9-483C-B64E-F55D9C09080A}"/>
    <cellStyle name="style1542149142350" xfId="44984" xr:uid="{8548AEA3-76D4-46B5-9B16-8C9C844621FE}"/>
    <cellStyle name="style1542149142465" xfId="44985" xr:uid="{3A801504-AAF7-44BE-8876-7A711A0BADB2}"/>
    <cellStyle name="style1542149142584" xfId="44986" xr:uid="{31CEEDF4-F209-4987-BBD0-6896858958D6}"/>
    <cellStyle name="style1542149144551" xfId="44987" xr:uid="{958AA342-5EC7-4F8A-9411-B005EC4BFEB7}"/>
    <cellStyle name="style1542149144706" xfId="44988" xr:uid="{1863C1AF-5837-4237-A934-23A924143B15}"/>
    <cellStyle name="style1542149144856" xfId="44993" xr:uid="{AD2468E7-DAEF-4421-8729-1EFF7077A9FA}"/>
    <cellStyle name="style1542149145034" xfId="44994" xr:uid="{074C27F0-19D5-4C49-BED1-BC54693C63E4}"/>
    <cellStyle name="style1542149145810" xfId="44990" xr:uid="{8E13EC57-7CEC-4D81-AE2A-3D90A564A237}"/>
    <cellStyle name="style1542149145949" xfId="44991" xr:uid="{961ACD64-089A-4837-AFC1-361746AAE3CF}"/>
    <cellStyle name="style1542149146117" xfId="44989" xr:uid="{CA0A64C3-9B40-4916-B3A5-892C42C88FC4}"/>
    <cellStyle name="style1542149146243" xfId="44992" xr:uid="{74CE5EAE-ACD1-48BB-B657-C8857AD3EBA0}"/>
    <cellStyle name="style1542149146377" xfId="44995" xr:uid="{8BD72242-EC41-44F9-93E3-50F1F02E8188}"/>
    <cellStyle name="style1542149146499" xfId="44996" xr:uid="{40DB89B1-BA36-4667-BDDC-6DF8F47284AF}"/>
    <cellStyle name="style1542149146619" xfId="44997" xr:uid="{17ABF568-416E-4AAB-8B4F-B330CAA7E679}"/>
    <cellStyle name="style1542149146735" xfId="44998" xr:uid="{122D99C7-A8D7-47C2-ADFF-88113B482343}"/>
    <cellStyle name="style1542149146892" xfId="44999" xr:uid="{0DB92AC8-2E27-463F-A1C6-58D739D804BF}"/>
    <cellStyle name="style1542149147036" xfId="45005" xr:uid="{32D35121-EE03-4BA6-BCDD-1CFC365955DA}"/>
    <cellStyle name="style1542149147154" xfId="45000" xr:uid="{0D8D0C43-FFE1-4BB6-90A5-DAC103A88BBB}"/>
    <cellStyle name="style1542149147273" xfId="45006" xr:uid="{AC6322FA-A173-46FC-980B-10AE81691273}"/>
    <cellStyle name="style1542149147483" xfId="45011" xr:uid="{046A8EFA-87B7-424D-B201-D39860AC1201}"/>
    <cellStyle name="style1542149148043" xfId="45012" xr:uid="{A566BE69-0ED9-429F-B32A-183276F03D52}"/>
    <cellStyle name="style1542149148318" xfId="45001" xr:uid="{E1E73D3B-584C-46A2-95DA-BD418AF4FD43}"/>
    <cellStyle name="style1542149148506" xfId="45002" xr:uid="{7EF451C3-8DC9-4E83-B521-2FA295BD275D}"/>
    <cellStyle name="style1542149148669" xfId="45003" xr:uid="{504911B0-E4F5-4783-8825-F64FBFE14951}"/>
    <cellStyle name="style1542149148799" xfId="45004" xr:uid="{CE8D7C46-2BD2-4C62-8C30-3EC0A0557934}"/>
    <cellStyle name="style1542149148928" xfId="45007" xr:uid="{BC1147A6-CE28-4DB0-B8F7-2F8FF7BFD727}"/>
    <cellStyle name="style1542149149055" xfId="45008" xr:uid="{78E9DC4C-E8D3-48E5-BE19-996AF44C6F1B}"/>
    <cellStyle name="style1542149149205" xfId="45009" xr:uid="{3C0CF09D-66BE-497D-93CD-70A37D348497}"/>
    <cellStyle name="style1542149149374" xfId="45010" xr:uid="{D6601F24-934A-4EFC-A2AB-6A366A51A1D5}"/>
    <cellStyle name="style1542149149669" xfId="45013" xr:uid="{C2C2E336-DDC5-4907-A664-DD397B2E8B10}"/>
    <cellStyle name="style1542149149900" xfId="45014" xr:uid="{FEAE73EE-3A75-4D5E-A1B9-E220F9F27498}"/>
    <cellStyle name="style1542149150142" xfId="45015" xr:uid="{0EBCE0BE-902C-4D71-86C6-6B8E3FFB342C}"/>
    <cellStyle name="style1542149150386" xfId="45016" xr:uid="{BB30BAD2-4019-4DFC-B67C-1C0A505C8D60}"/>
    <cellStyle name="style1542149153269" xfId="45017" xr:uid="{796D35FE-AF79-4B81-964D-90D5CB148F13}"/>
    <cellStyle name="style1542149153387" xfId="45018" xr:uid="{DDBBB532-9670-4038-BC30-EC0F0E9D5C79}"/>
    <cellStyle name="style1542149153496" xfId="45023" xr:uid="{72C22B21-85A3-44A5-81A3-2F6C0B1C14B0}"/>
    <cellStyle name="style1542149153610" xfId="45024" xr:uid="{E9F42DBA-1B31-4770-AC1F-C98EDD992741}"/>
    <cellStyle name="style1542149153834" xfId="45020" xr:uid="{F5407EC0-515D-424A-AD83-ED5BF189EEE4}"/>
    <cellStyle name="style1542149153950" xfId="45021" xr:uid="{6498362B-256C-43D8-9E85-C519446066F3}"/>
    <cellStyle name="style1542149154062" xfId="45019" xr:uid="{C9E6E557-3769-4BA2-956D-FF84F200B984}"/>
    <cellStyle name="style1542149154175" xfId="45022" xr:uid="{B5D28B51-C9E2-4084-9B4F-1633EAE3FBC5}"/>
    <cellStyle name="style1542149154285" xfId="45025" xr:uid="{12A7A1F8-1F05-4950-BF92-2FE3D75FC5B3}"/>
    <cellStyle name="style1542149154401" xfId="45026" xr:uid="{C84CF100-9663-49A9-82BD-E8E7BE90EBEC}"/>
    <cellStyle name="style1542149154513" xfId="45027" xr:uid="{DF14E127-72C4-4995-8AD7-074CFFD4538B}"/>
    <cellStyle name="style1542149154631" xfId="45028" xr:uid="{7C93BE8D-61CF-4E1F-9C05-C09FA51F0208}"/>
    <cellStyle name="style1542149154741" xfId="45029" xr:uid="{6743C13F-6F68-417E-8388-A6CC9A3FD4E7}"/>
    <cellStyle name="style1542149154862" xfId="45032" xr:uid="{DE889EDB-77FB-4BC7-819C-8B857167D422}"/>
    <cellStyle name="style1542149154989" xfId="45030" xr:uid="{DF6E8ECA-4B3A-4D6C-A1F5-FF0BE4C0EC13}"/>
    <cellStyle name="style1542149155107" xfId="45033" xr:uid="{1B41DA33-1AF6-4586-B3BE-5CEFDE332BC6}"/>
    <cellStyle name="style1542149155225" xfId="45035" xr:uid="{B3D2621D-2BB8-4FAF-B83A-6ADF959C2BE4}"/>
    <cellStyle name="style1542149155340" xfId="45036" xr:uid="{650A1867-2805-4B86-9FE2-EDC190A06BD6}"/>
    <cellStyle name="style1542149155462" xfId="45031" xr:uid="{C25877E5-512D-41BC-88D7-18B26C1DEFF7}"/>
    <cellStyle name="style1542149155951" xfId="45034" xr:uid="{91D23AE8-C2E9-48CB-91A4-548ADFEDF172}"/>
    <cellStyle name="style1542149156554" xfId="45037" xr:uid="{0BA25B61-2546-4726-83AD-9F0E3BBCCA3B}"/>
    <cellStyle name="style1542149158791" xfId="45038" xr:uid="{80142D5C-EBBE-4887-AD73-A8360735B3BD}"/>
    <cellStyle name="style1542149158929" xfId="45039" xr:uid="{7AE51A51-C820-4092-8EBB-8BDE47D9C455}"/>
    <cellStyle name="style1542149159095" xfId="45044" xr:uid="{77161417-6027-4497-96A6-5DFDAD57E5A1}"/>
    <cellStyle name="style1542149159211" xfId="45045" xr:uid="{CBE8252A-BF85-45B7-8505-BA787BE605C5}"/>
    <cellStyle name="style1542149159438" xfId="45041" xr:uid="{7A2C8C7A-211A-463B-ADFC-D30A6038140A}"/>
    <cellStyle name="style1542149159564" xfId="45042" xr:uid="{4C05A1F5-3185-41A3-88D8-A9865B82F4C8}"/>
    <cellStyle name="style1542149159682" xfId="45040" xr:uid="{12D9E60C-4A1F-4165-80A3-B83558222B82}"/>
    <cellStyle name="style1542149159806" xfId="45043" xr:uid="{8C1D710A-D3F4-4EAA-8D83-880B5CAAF312}"/>
    <cellStyle name="style1542149159954" xfId="45046" xr:uid="{E1DBF13E-92E8-439E-823C-C1F8B11A3D06}"/>
    <cellStyle name="style1542149160101" xfId="45047" xr:uid="{58679EDC-E2E5-469E-95C4-327291A5CDB5}"/>
    <cellStyle name="style1542149160229" xfId="45048" xr:uid="{771DF37A-BCDB-4C83-9485-FEB4030F9450}"/>
    <cellStyle name="style1542149160349" xfId="45049" xr:uid="{652A675B-6C73-4EB3-85EE-198537F4608D}"/>
    <cellStyle name="style1542149160467" xfId="45050" xr:uid="{78CAC096-6C83-47F7-A5A2-CF7478381C96}"/>
    <cellStyle name="style1542149160590" xfId="45056" xr:uid="{F817E956-BD62-4070-AB0B-9CECB62574B4}"/>
    <cellStyle name="style1542149160731" xfId="45051" xr:uid="{40B18611-5858-447D-BA4B-8CEC5FCDE18B}"/>
    <cellStyle name="style1542149160972" xfId="45057" xr:uid="{78475261-A79A-4D22-8F16-9CA419665C82}"/>
    <cellStyle name="style1542149161123" xfId="45062" xr:uid="{41378A25-6A90-4B89-94A9-B40534A024A2}"/>
    <cellStyle name="style1542149161249" xfId="45063" xr:uid="{D2FAC127-557C-41FB-A934-A34887CD6C05}"/>
    <cellStyle name="style1542149161375" xfId="45052" xr:uid="{4A5217DF-BF64-4AEB-BBBD-A9093A8FCC54}"/>
    <cellStyle name="style1542149161548" xfId="45053" xr:uid="{0A5F44D8-2471-4402-B832-5F533EC86C53}"/>
    <cellStyle name="style1542149161686" xfId="45054" xr:uid="{68CB0747-B517-4981-BA8C-A7031A0C5290}"/>
    <cellStyle name="style1542149161835" xfId="45055" xr:uid="{B4793F4A-EA2E-4DE4-BCDA-62DE99BC238E}"/>
    <cellStyle name="style1542149161982" xfId="45058" xr:uid="{0047C0F1-BD6A-4AE5-BB95-19B9EEC141D5}"/>
    <cellStyle name="style1542149162119" xfId="45059" xr:uid="{8205DFAA-EEDF-43AB-AAD3-C7AF646E0DC0}"/>
    <cellStyle name="style1542149162271" xfId="45060" xr:uid="{F8693276-93FE-48F6-AFC4-49AC2F5C129B}"/>
    <cellStyle name="style1542149162411" xfId="45061" xr:uid="{F7DDCA62-13BE-40B5-B7A6-C450A94ADDDF}"/>
    <cellStyle name="style1542149162578" xfId="45064" xr:uid="{5F3595DD-E231-4202-90C2-3A168175A759}"/>
    <cellStyle name="style1542149162699" xfId="45065" xr:uid="{56771852-9CAF-4F4F-B2D8-EE8779AA7EB4}"/>
    <cellStyle name="style1542149162866" xfId="45066" xr:uid="{45B16DAF-C37F-4524-B048-5FA9B67E78DC}"/>
    <cellStyle name="style1542149163014" xfId="45067" xr:uid="{D6AB345C-2EDB-4A80-8BE6-5B6C54955641}"/>
    <cellStyle name="style1542149163163" xfId="45068" xr:uid="{975B8B1D-E4E4-40E3-9748-EECA2FBAF6BB}"/>
    <cellStyle name="style1542149163262" xfId="45069" xr:uid="{E859F76F-EAFA-4CAC-97EC-9D2F47B74F86}"/>
    <cellStyle name="style1542149163367" xfId="45070" xr:uid="{B1DD5489-E5EA-45B2-A818-CAC81FEB1AA5}"/>
    <cellStyle name="style1542149163471" xfId="45071" xr:uid="{694E3641-8D7D-4A7E-9681-BA2757862B77}"/>
    <cellStyle name="style1542149163573" xfId="45072" xr:uid="{6347E70C-7B69-4E4F-9318-8BAC03191B8A}"/>
    <cellStyle name="style1542149163677" xfId="45073" xr:uid="{D6E56DEA-2594-4B55-BDF3-C23F05768DDD}"/>
    <cellStyle name="style1542149163778" xfId="45074" xr:uid="{67F7AFCD-2ABB-47A4-9603-E66A5792BDBD}"/>
    <cellStyle name="style1542149163872" xfId="45075" xr:uid="{D5574562-DAF9-4857-A2FD-3D626C336E6B}"/>
    <cellStyle name="style1542149163985" xfId="45076" xr:uid="{7AF87337-F8B4-4C16-8422-652349FD8936}"/>
    <cellStyle name="style1542149164076" xfId="45077" xr:uid="{98DDEC27-8819-4A5F-B141-8EE1EF527F54}"/>
    <cellStyle name="style1542149164168" xfId="45078" xr:uid="{FD99205B-5024-464D-87BC-58188CB48D3E}"/>
    <cellStyle name="style1542149164261" xfId="45079" xr:uid="{7D95C771-0433-4F94-8355-06FD3D13E802}"/>
    <cellStyle name="style1542149166395" xfId="45080" xr:uid="{5638733C-93C4-4D9A-8BA2-925AD5DE465F}"/>
    <cellStyle name="style1542149166517" xfId="45081" xr:uid="{89C6F986-7B4B-4897-9D9B-CEE292F4DE04}"/>
    <cellStyle name="style1542149166628" xfId="45086" xr:uid="{88F00189-809E-40C9-B212-979CBFC1EFD7}"/>
    <cellStyle name="style1542149166740" xfId="45087" xr:uid="{1E1F5AA1-E948-4287-87D0-1B66E017E057}"/>
    <cellStyle name="style1542149166981" xfId="45083" xr:uid="{4797C06C-053C-4CDF-9AF0-F946F000456B}"/>
    <cellStyle name="style1542149167110" xfId="45084" xr:uid="{900EA0A8-D59F-4C38-826F-0081BDC7D0C9}"/>
    <cellStyle name="style1542149167222" xfId="45082" xr:uid="{A73878D2-9BB6-4C2E-9BFD-318CE0FF562B}"/>
    <cellStyle name="style1542149167335" xfId="45085" xr:uid="{CC09915A-041F-4347-8AB0-965B07DFBD36}"/>
    <cellStyle name="style1542149167450" xfId="45088" xr:uid="{1E8CBB8C-62D9-4C6A-9177-0E8352A79FA1}"/>
    <cellStyle name="style1542149167560" xfId="45089" xr:uid="{B7ADDFA1-4272-494B-9E2E-4CBEE51821D4}"/>
    <cellStyle name="style1542149167674" xfId="45090" xr:uid="{4AD31012-39F3-4B98-A9EB-0B092654F45A}"/>
    <cellStyle name="style1542149167793" xfId="45091" xr:uid="{4CB617FE-1304-43FA-89DA-926BD68118B8}"/>
    <cellStyle name="style1542149167901" xfId="45092" xr:uid="{8ECAD8B3-6ACC-4764-9BFE-55C06BD2D654}"/>
    <cellStyle name="style1542149168022" xfId="45098" xr:uid="{FBAA7E52-64A5-47BD-B7D6-2C70363A8F6D}"/>
    <cellStyle name="style1542149168134" xfId="45104" xr:uid="{CA647ADB-EB00-4558-8EE4-B9C7A8170C01}"/>
    <cellStyle name="style1542149168242" xfId="45093" xr:uid="{2E2E9659-B7C5-49E6-AC15-EE51BFCBABE7}"/>
    <cellStyle name="style1542149168348" xfId="45099" xr:uid="{34B88B7F-B42F-4E17-B5D3-505314F52898}"/>
    <cellStyle name="style1542149168459" xfId="45105" xr:uid="{807F7482-93F9-41A9-BA4A-AB7154848C9E}"/>
    <cellStyle name="style1542149168573" xfId="45094" xr:uid="{BE6959C1-0CE5-4D7F-8F08-7727717D2493}"/>
    <cellStyle name="style1542149168728" xfId="45095" xr:uid="{D9EA2C2A-2520-4BB2-84D0-F35A2C89AE96}"/>
    <cellStyle name="style1542149168841" xfId="45096" xr:uid="{897DDADF-6395-4A01-B87C-144E22AA73E7}"/>
    <cellStyle name="style1542149168958" xfId="45097" xr:uid="{91D994F7-74DC-4883-8CFB-064975E66798}"/>
    <cellStyle name="style1542149169072" xfId="45100" xr:uid="{9A483D3C-CD75-46F7-84F7-3569F1F0EC7D}"/>
    <cellStyle name="style1542149169186" xfId="45101" xr:uid="{E94E02E0-1EA8-41BC-98A4-8CEB0843CB05}"/>
    <cellStyle name="style1542149169297" xfId="45102" xr:uid="{B8549943-F7ED-4C4F-8F2B-76B4E8CD02A3}"/>
    <cellStyle name="style1542149169423" xfId="45103" xr:uid="{05BF6885-8E33-4DCC-90E2-6B0BFEFEA531}"/>
    <cellStyle name="style1542149169564" xfId="45106" xr:uid="{A113B23E-23E7-49FC-9C4F-8513C49D5A59}"/>
    <cellStyle name="style1542149169697" xfId="45107" xr:uid="{9B0F10AD-2871-40D0-B07A-13576C0F6A60}"/>
    <cellStyle name="style1542149169822" xfId="45108" xr:uid="{5CA71902-DCD4-4A29-BF8D-56A53CB23717}"/>
    <cellStyle name="style1542149169934" xfId="45109" xr:uid="{BF3CD80C-9FA8-4E6E-97C4-EDDD28481634}"/>
    <cellStyle name="style1542149170055" xfId="45110" xr:uid="{EC1203CE-BAF1-421B-903F-BD5AB6EDD30D}"/>
    <cellStyle name="style1542149170145" xfId="45111" xr:uid="{1CDFC9F2-BE78-427A-B1BD-669464CFC31E}"/>
    <cellStyle name="style1542149170237" xfId="45112" xr:uid="{05965F93-040D-404B-9D82-1166A47F8AE5}"/>
    <cellStyle name="style1542149170330" xfId="45113" xr:uid="{BE8281A2-2344-4FD2-AFF3-0719D29D347E}"/>
    <cellStyle name="style1542149170422" xfId="45114" xr:uid="{C792ECE2-281B-404E-945A-06D8BE6D9D1D}"/>
    <cellStyle name="style1542149170512" xfId="45115" xr:uid="{D9F9278E-4927-40E2-8A62-9D2C40E73393}"/>
    <cellStyle name="style1542149170604" xfId="45116" xr:uid="{918DE6EA-E6EA-4474-8E52-66D3ADDC30CF}"/>
    <cellStyle name="style1542149170699" xfId="45117" xr:uid="{AB8A7E61-9DAA-474A-89A1-307AA48A41B5}"/>
    <cellStyle name="style1542149170790" xfId="45118" xr:uid="{0B591236-970A-4A66-A6E2-057FF5EC34F7}"/>
    <cellStyle name="style1542149170882" xfId="45119" xr:uid="{0A0C5D55-035A-4CC6-82FA-E6A64DEC09D2}"/>
    <cellStyle name="style1542149170972" xfId="45120" xr:uid="{F4F5362C-4514-4353-AAAF-946D3A8EC8FF}"/>
    <cellStyle name="style1542149171066" xfId="45121" xr:uid="{6ED99056-1E00-4CBE-B326-7BEBD704743E}"/>
    <cellStyle name="style1542149173435" xfId="45123" xr:uid="{137ACE4A-7C20-46B4-AA10-1986E3484C25}"/>
    <cellStyle name="style1542149173560" xfId="45124" xr:uid="{2364B930-08D6-465E-BE4C-3CCEE27A9E41}"/>
    <cellStyle name="style1542149173668" xfId="45122" xr:uid="{6355ADC3-7258-46BA-BED7-9915948EC941}"/>
    <cellStyle name="style1542149173793" xfId="45125" xr:uid="{6B16F019-94DE-4E3F-B495-89C930D7FD42}"/>
    <cellStyle name="style1542149173942" xfId="45126" xr:uid="{19D930E3-1A5D-4C87-BA9E-A8F24CE4955D}"/>
    <cellStyle name="style1542149174063" xfId="45127" xr:uid="{E5C19BFF-D439-49F2-AC22-5DAD316DF492}"/>
    <cellStyle name="style1542149174185" xfId="45128" xr:uid="{97D13ADF-9C97-416C-A604-F804E238104F}"/>
    <cellStyle name="style1542149174299" xfId="45129" xr:uid="{8DFD0528-006B-4B61-85AA-B514E9A6F4D8}"/>
    <cellStyle name="style1542149174416" xfId="45131" xr:uid="{90054CB1-B31A-4F74-BFF2-4E315CAD72D8}"/>
    <cellStyle name="style1542149174528" xfId="45132" xr:uid="{C403BE27-E185-44EC-A6D9-7DA59DDDD79C}"/>
    <cellStyle name="style1542149174635" xfId="45134" xr:uid="{DF5E9A9D-44FB-48CC-A22B-D5D7A238768A}"/>
    <cellStyle name="style1542149174741" xfId="45135" xr:uid="{C74526C2-FEAB-4E00-99F9-242A3BC293AB}"/>
    <cellStyle name="style1542149174848" xfId="45130" xr:uid="{10A5E1E7-A5EC-459A-9B68-9B80397D96B8}"/>
    <cellStyle name="style1542149175003" xfId="45133" xr:uid="{822D4488-A304-4ED2-A5C9-015F5BC94AFA}"/>
    <cellStyle name="style1542149175126" xfId="45136" xr:uid="{601C8D71-6588-4C32-8FBD-E7500477B619}"/>
    <cellStyle name="style1542149175370" xfId="45138" xr:uid="{428B6FF1-C8AE-4CE2-96C7-7F820AB8C47E}"/>
    <cellStyle name="style1542149175491" xfId="45139" xr:uid="{5393468C-D4B9-4B37-96FE-5A96AF921AEF}"/>
    <cellStyle name="style1542149175613" xfId="45137" xr:uid="{55F7BF2A-6612-4B39-9595-DAEAC23A0A38}"/>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130018593" xfId="46434" xr:uid="{3EF14E50-908E-4BE5-98AA-E59A47CED137}"/>
    <cellStyle name="style1620130018609" xfId="46433" xr:uid="{F50CFA6D-37B0-484C-A740-FAD45471C2E4}"/>
    <cellStyle name="style1620130018640" xfId="46439" xr:uid="{FAF233FA-FBA8-49E3-82D6-FBB558C869D2}"/>
    <cellStyle name="style1620130018656" xfId="46445" xr:uid="{2BCA5F79-EF14-4148-BA61-2DD7F264E71F}"/>
    <cellStyle name="style1620130018678" xfId="46440" xr:uid="{B669F56B-BB65-487C-A0D6-E10A30B5DAC3}"/>
    <cellStyle name="style1620130018725" xfId="46446" xr:uid="{3888DB69-0038-46F8-AE32-E3FDEBB9AB28}"/>
    <cellStyle name="style1620130018740" xfId="46451" xr:uid="{670BA770-1C12-44B0-82CB-845C2B8AE05F}"/>
    <cellStyle name="style1620130018780" xfId="46457" xr:uid="{675D7244-B046-4892-B6DD-7E1668FC5D59}"/>
    <cellStyle name="style1620130018819" xfId="46463" xr:uid="{8585979C-49F3-4742-B03B-6FBF0E3F98B1}"/>
    <cellStyle name="style1620130018841" xfId="46452" xr:uid="{B49763E7-993F-4E4C-BB38-85DDC5F9295B}"/>
    <cellStyle name="style1620130018861" xfId="46458" xr:uid="{52406843-9525-4AD5-9E46-88D7EB04CB7A}"/>
    <cellStyle name="style1620130018879" xfId="46464" xr:uid="{D7714A84-96C1-4524-95D6-75D1EA62B150}"/>
    <cellStyle name="style1620130018901" xfId="46467" xr:uid="{AAB75998-89D2-4221-B3E9-7E3B4DD1A717}"/>
    <cellStyle name="style1620130018930" xfId="46468" xr:uid="{0AF88FB5-C666-420B-962E-7B02E1F84329}"/>
    <cellStyle name="style1620130018960" xfId="46477" xr:uid="{B38FB494-2DFE-47FF-B08C-0B66B52FE9EB}"/>
    <cellStyle name="style1620130018982" xfId="46478" xr:uid="{C6CC3474-CDE0-4F80-9F74-F089F9177EA5}"/>
    <cellStyle name="style1620130019031" xfId="46481" xr:uid="{B8C4FC7D-137E-4A10-B43C-BC50CCAB2B76}"/>
    <cellStyle name="style1620130019053" xfId="46482" xr:uid="{486C291A-B038-465D-AF03-45B777E131EA}"/>
    <cellStyle name="style1620130019074" xfId="46480" xr:uid="{18F8BBA9-5E29-4976-994B-742465284272}"/>
    <cellStyle name="style1620130019104" xfId="46486" xr:uid="{0251FB9C-904A-4874-99CE-121AB7864201}"/>
    <cellStyle name="style1620130019124" xfId="46487" xr:uid="{5901877B-69CE-4387-A845-17227EF18D5D}"/>
    <cellStyle name="style1620130019153" xfId="46488" xr:uid="{0D262473-962A-4C5F-B6F1-8EC6986F8187}"/>
    <cellStyle name="style1620130019203" xfId="46492" xr:uid="{29FA19B0-FD9C-4B84-8B46-ABF2786868E9}"/>
    <cellStyle name="style1620130019215" xfId="46493" xr:uid="{91A7CDA4-82C2-46D8-9A03-A0CE5315264F}"/>
    <cellStyle name="style1620130019245" xfId="46494" xr:uid="{31BE73AC-63DF-43E5-89E4-997BEA648F1B}"/>
    <cellStyle name="style1620130019266" xfId="46495" xr:uid="{5400C8DD-8928-48BF-839C-37F58B8A7593}"/>
    <cellStyle name="style1620130020038" xfId="46436" xr:uid="{9C2B4132-45DE-4D32-AD4E-01AE5DDA1E89}"/>
    <cellStyle name="style1620130020059" xfId="46435" xr:uid="{5E02B65D-84B9-4FDD-AFB4-B7F16016C5CC}"/>
    <cellStyle name="style1620130020079" xfId="46441" xr:uid="{7587A188-C15C-4874-8159-5F46521AA142}"/>
    <cellStyle name="style1620130020107" xfId="46447" xr:uid="{B6A52AF0-B628-4392-A296-817308F315DD}"/>
    <cellStyle name="style1620130020128" xfId="46442" xr:uid="{58DBDA92-FEBD-4AA6-955E-658CB4A319CB}"/>
    <cellStyle name="style1620130020168" xfId="46448" xr:uid="{33C1EA14-C408-412A-9994-5F60202C25FD}"/>
    <cellStyle name="style1620130020178" xfId="46453" xr:uid="{F033945F-A503-4287-A1E4-99813CE8909C}"/>
    <cellStyle name="style1620130020200" xfId="46459" xr:uid="{28543A40-9F53-4037-982F-780D0FB0581E}"/>
    <cellStyle name="style1620130020231" xfId="46472" xr:uid="{2DCABE6C-48A9-4F73-B33D-7BF8EA22B7E3}"/>
    <cellStyle name="style1620130020259" xfId="46454" xr:uid="{BE78FFD4-91E3-4BD7-A309-CF3BEF2AE4DF}"/>
    <cellStyle name="style1620130020271" xfId="46460" xr:uid="{A72757C5-5F95-499B-9DFD-7F47B70791BD}"/>
    <cellStyle name="style1620130020302" xfId="46473" xr:uid="{2D873A7F-DB8B-44C8-9F48-3D8CA66D02AB}"/>
    <cellStyle name="style1620130020322" xfId="46474" xr:uid="{222BC7EA-98DE-4E69-9362-E96BAE34069F}"/>
    <cellStyle name="style1620130020342" xfId="46475" xr:uid="{94377434-D105-41B1-9194-935FB30D4EE1}"/>
    <cellStyle name="style1620130020372" xfId="46476" xr:uid="{42461EB9-5F6F-418F-B2F2-22948405B065}"/>
    <cellStyle name="style1620130020393" xfId="46500" xr:uid="{5976E34C-5382-481E-A13F-638E6A3DBE4F}"/>
    <cellStyle name="style1620130020441" xfId="46502" xr:uid="{E98E374D-9CBB-4EA9-BABF-9FFDC8342B45}"/>
    <cellStyle name="style1620130020463" xfId="46503" xr:uid="{037FF38F-7679-4DDA-9EF4-C5008AB550EB}"/>
    <cellStyle name="style1620130020484" xfId="46501" xr:uid="{79687A2B-71CA-4319-98C8-3737EC24E01C}"/>
    <cellStyle name="style1620130020504" xfId="46504" xr:uid="{A27BF4C1-0DD3-43C0-8BA0-D50B65DF1C63}"/>
    <cellStyle name="style1620130020524" xfId="46505" xr:uid="{CBC99E33-F3FD-4567-870E-6274E28463BC}"/>
    <cellStyle name="style1620130020545" xfId="46506" xr:uid="{064C48B6-34E1-46FB-8323-0D4015FDD2AD}"/>
    <cellStyle name="style1620130020585" xfId="46507" xr:uid="{C650D173-952F-451A-B340-F8A360FD23E9}"/>
    <cellStyle name="style1620130020605" xfId="46508" xr:uid="{B17BA781-C914-4BFA-8492-93AF037E2DD8}"/>
    <cellStyle name="style1620130020624" xfId="46509" xr:uid="{1484500F-3B37-4401-8FC4-68B54F960B46}"/>
    <cellStyle name="style1620130020654" xfId="46510" xr:uid="{12508046-7386-4728-AED3-15ADECF68CA7}"/>
    <cellStyle name="style1620130021471" xfId="46438" xr:uid="{28FA376F-F862-457C-8631-A88F027CFA13}"/>
    <cellStyle name="style1620130021491" xfId="46437" xr:uid="{F4D996BA-7B92-4F58-BB4D-C5AB5C373595}"/>
    <cellStyle name="style1620130021512" xfId="46443" xr:uid="{710BD03F-4B62-4F62-9A7E-84358125AF7A}"/>
    <cellStyle name="style1620130021532" xfId="46449" xr:uid="{ADD4D03E-F672-4A77-88D2-82A2E5ED8E85}"/>
    <cellStyle name="style1620130021552" xfId="46444" xr:uid="{2EE9723C-E59C-4AD9-9AB9-6A800A822DE3}"/>
    <cellStyle name="style1620130021601" xfId="46450" xr:uid="{7896B478-718B-414F-AB43-39FD643221ED}"/>
    <cellStyle name="style1620130021613" xfId="46455" xr:uid="{F36EB5B8-E1CD-41B0-99BA-92F56EDAE719}"/>
    <cellStyle name="style1620130021633" xfId="46461" xr:uid="{C9CA757B-D060-4B91-8E6A-CE52EB2FF25F}"/>
    <cellStyle name="style1620130021664" xfId="46465" xr:uid="{3D574A07-F9B1-4C3B-BCC7-2E3B119AEA95}"/>
    <cellStyle name="style1620130021684" xfId="46456" xr:uid="{E2A8EA91-E2EE-4970-8032-61A9B058190D}"/>
    <cellStyle name="style1620130021704" xfId="46462" xr:uid="{75D77BC4-DC2A-41E3-B226-F07C20931FBD}"/>
    <cellStyle name="style1620130021733" xfId="46466" xr:uid="{D8928096-C60D-4263-80FF-CADC557D75D2}"/>
    <cellStyle name="style1620130021745" xfId="46469" xr:uid="{597C3265-B3A5-41E8-AD95-1789F9094F15}"/>
    <cellStyle name="style1620130021765" xfId="46470" xr:uid="{D507A132-EA09-4EC9-8E1E-6AC9962CB9AC}"/>
    <cellStyle name="style1620130021796" xfId="46471" xr:uid="{030BD04F-A65E-4C19-8654-0FD94B34E710}"/>
    <cellStyle name="style1620130021824" xfId="46479" xr:uid="{3F38A961-B406-4D03-BAE0-F5F0FB997FA3}"/>
    <cellStyle name="style1620130021866" xfId="46484" xr:uid="{89B2DD55-B630-4ED4-8302-4059D376E8BC}"/>
    <cellStyle name="style1620130021887" xfId="46485" xr:uid="{D6029BBF-5F2A-4658-8831-28F4B8801E2A}"/>
    <cellStyle name="style1620130021905" xfId="46483" xr:uid="{440603C3-C9A7-4444-A6CF-83919C952597}"/>
    <cellStyle name="style1620130021925" xfId="46489" xr:uid="{112F6B40-8376-4FA1-A140-1325BACB7EF5}"/>
    <cellStyle name="style1620130021946" xfId="46490" xr:uid="{91D9FDA0-60BB-4A53-8A41-DE6B8BE4A0FB}"/>
    <cellStyle name="style1620130021966" xfId="46491" xr:uid="{527D3F8A-9DD0-4DF4-A377-723D59736FE7}"/>
    <cellStyle name="style1620130022007" xfId="46496" xr:uid="{816C3DD9-CA8C-45CB-BE14-1C2412F6F24D}"/>
    <cellStyle name="style1620130022019" xfId="46497" xr:uid="{32D7226D-DD5D-41EF-BBDD-8F0238529FFF}"/>
    <cellStyle name="style1620130022039" xfId="46498" xr:uid="{9190FBEB-7EB2-4B29-8C73-624EC970AE43}"/>
    <cellStyle name="style1620130022059" xfId="46499" xr:uid="{13594C3B-AC18-49F1-ABA2-201B13D7A112}"/>
    <cellStyle name="style1620130136100" xfId="45953" xr:uid="{0B02589F-30CD-4559-8379-B952F5E267F9}"/>
    <cellStyle name="style1620130136131" xfId="45954" xr:uid="{61FFA82F-F2A8-4F79-96DB-76B05255F853}"/>
    <cellStyle name="style1620130136147" xfId="45965" xr:uid="{7D56BDFC-8FF4-4E0C-A24B-67D697AEAEAD}"/>
    <cellStyle name="style1620130136178" xfId="45966" xr:uid="{DA34F069-E152-4F41-A735-07FE15BF44DF}"/>
    <cellStyle name="style1620130136223" xfId="45956" xr:uid="{1723E575-8041-4B2E-A878-8242F6214ADC}"/>
    <cellStyle name="style1620130136243" xfId="45957" xr:uid="{B25542C0-B2AF-46DA-A1E8-B1DDEE1471E5}"/>
    <cellStyle name="style1620130136261" xfId="45955" xr:uid="{16AEC6A1-68D2-4CF2-8852-C74738B36F23}"/>
    <cellStyle name="style1620130136292" xfId="45958" xr:uid="{4E718CE9-DA54-4469-9EF7-7C8803FCEDEA}"/>
    <cellStyle name="style1620130136308" xfId="45967" xr:uid="{78194F95-4EF4-4D41-9E1E-5A631F07C21A}"/>
    <cellStyle name="style1620130136323" xfId="45968" xr:uid="{42922A28-A171-4970-8783-73E1A21149DF}"/>
    <cellStyle name="style1620130136339" xfId="45969" xr:uid="{8AD854AF-EC42-4D7B-A826-0B9E46D3945E}"/>
    <cellStyle name="style1620130136377" xfId="45970" xr:uid="{C94022A5-EA4F-4B19-BFC2-439EFE660F77}"/>
    <cellStyle name="style1620130136393" xfId="45977" xr:uid="{77E9F7ED-69BB-4359-BCC4-531634F8D932}"/>
    <cellStyle name="style1620130136424" xfId="45989" xr:uid="{10593C6B-EF33-460C-882B-94ED853E0011}"/>
    <cellStyle name="style1620130136439" xfId="45978" xr:uid="{BFA89926-F612-4768-8FC1-DE7EBAC1941A}"/>
    <cellStyle name="style1620130136462" xfId="45990" xr:uid="{C8C70466-6F29-4D99-9AB3-C7060A9CC9A0}"/>
    <cellStyle name="style1620130136493" xfId="46001" xr:uid="{C273F40E-812C-4795-AC16-527F79EC8C2B}"/>
    <cellStyle name="style1620130136508" xfId="46002" xr:uid="{C9A47569-723E-4EDA-933D-0AF7CAC92C9D}"/>
    <cellStyle name="style1620130136540" xfId="45979" xr:uid="{5AAEE9EE-B944-4035-9611-0BBCAC66E1DA}"/>
    <cellStyle name="style1620130136562" xfId="45980" xr:uid="{D10E59B8-3885-4D3F-9D28-64E852322E90}"/>
    <cellStyle name="style1620130136593" xfId="45981" xr:uid="{5F2206C5-CBED-4058-86A4-8D3B67327F56}"/>
    <cellStyle name="style1620130136609" xfId="45982" xr:uid="{1E418FB4-9F17-48C8-9D08-E374315B8172}"/>
    <cellStyle name="style1620130136640" xfId="45991" xr:uid="{B0AA5B42-5D6F-4A86-AC35-6B917462EC81}"/>
    <cellStyle name="style1620130136662" xfId="45992" xr:uid="{8DF3F655-7B02-4193-A0D2-336CCF84F219}"/>
    <cellStyle name="style1620130136678" xfId="45993" xr:uid="{F8B564A7-3273-498C-A7EB-7A195FD586B9}"/>
    <cellStyle name="style1620130136709" xfId="45994" xr:uid="{1E09BF72-CCF6-471F-943C-247815B96CCB}"/>
    <cellStyle name="style1620130136740" xfId="46003" xr:uid="{88ECF4A9-9E9F-4F97-8618-972F2F220C95}"/>
    <cellStyle name="style1620130136762" xfId="46004" xr:uid="{351CEB4C-9998-4A1D-B11B-0DAF106DFC54}"/>
    <cellStyle name="style1620130136778" xfId="46005" xr:uid="{B10F67DF-7AF0-4F00-88B9-0CD51E276DA5}"/>
    <cellStyle name="style1620130136809" xfId="46006" xr:uid="{F535AF29-D435-489E-B231-45421B4FEF56}"/>
    <cellStyle name="style1620130137608" xfId="46013" xr:uid="{35950B1C-2550-499B-8504-7519BE4A0D72}"/>
    <cellStyle name="style1620130137628" xfId="46014" xr:uid="{A8224C2D-2EBA-4747-9887-EC97A01DA096}"/>
    <cellStyle name="style1620130137659" xfId="46025" xr:uid="{33D8A68C-A604-4CEB-96B4-C18FB90950A0}"/>
    <cellStyle name="style1620130137679" xfId="46026" xr:uid="{D1A60EF0-A3C0-4C84-B67F-6C3C929D6A1D}"/>
    <cellStyle name="style1620130137720" xfId="46016" xr:uid="{809776ED-5D2D-4A40-85EE-03E972C1AA28}"/>
    <cellStyle name="style1620130137740" xfId="46017" xr:uid="{BF730090-5349-43CC-81B7-19538C205C46}"/>
    <cellStyle name="style1620130137760" xfId="46015" xr:uid="{D8D9D7AC-2CE4-4BA5-B072-C678B88D0343}"/>
    <cellStyle name="style1620130137781" xfId="46018" xr:uid="{7124C7E2-E696-4B28-9B6F-7CD51F837644}"/>
    <cellStyle name="style1620130137801" xfId="46027" xr:uid="{A1EF52DB-2EE9-4BBA-9DFA-A43F2FA8C715}"/>
    <cellStyle name="style1620130137821" xfId="46028" xr:uid="{FF6251F3-B833-4315-99B2-1B668421F24C}"/>
    <cellStyle name="style1620130137841" xfId="46029" xr:uid="{E7FCDA48-C087-4014-99B7-7878FE071138}"/>
    <cellStyle name="style1620130137862" xfId="46030" xr:uid="{8E80EEB7-D3F9-4A7B-809E-890178DC047A}"/>
    <cellStyle name="style1620130137883" xfId="46037" xr:uid="{5A3BAD83-238F-4150-83B1-1A748DCDDBAE}"/>
    <cellStyle name="style1620130137911" xfId="46049" xr:uid="{BB19F985-7268-458B-8CBA-310A6934DDC1}"/>
    <cellStyle name="style1620130137931" xfId="46038" xr:uid="{D3E87F76-DFD6-46CE-9DAC-550B34C37EE5}"/>
    <cellStyle name="style1620130137951" xfId="46050" xr:uid="{5214F4AD-2538-4867-8ED8-9F3497DA2795}"/>
    <cellStyle name="style1620130137974" xfId="46061" xr:uid="{4B8C8205-56CF-479E-8BC4-DA02534AA7D7}"/>
    <cellStyle name="style1620130137994" xfId="46062" xr:uid="{0AEB27B2-59CB-4A7C-8C62-17587069DF21}"/>
    <cellStyle name="style1620130138014" xfId="46039" xr:uid="{2B5E3D9D-B405-4C9B-A2B6-89E315515952}"/>
    <cellStyle name="style1620130138033" xfId="46040" xr:uid="{EBE6C497-FCE2-474F-8F90-F46ED73AE03E}"/>
    <cellStyle name="style1620130138064" xfId="46041" xr:uid="{9DF98712-C079-462A-B595-FD4E6FE3E676}"/>
    <cellStyle name="style1620130138079" xfId="46042" xr:uid="{F8F47468-BB58-450D-8E90-DF729B1B2502}"/>
    <cellStyle name="style1620130138095" xfId="46051" xr:uid="{3426FF28-0E60-4ADC-A715-E886FC950EC1}"/>
    <cellStyle name="style1620130138126" xfId="46052" xr:uid="{40846A29-2690-48D0-8E45-35D652154C03}"/>
    <cellStyle name="style1620130138148" xfId="46053" xr:uid="{DCD3D296-A5E0-4ED5-84C8-65FD2888D682}"/>
    <cellStyle name="style1620130138164" xfId="46054" xr:uid="{F4759D04-A291-41DB-93A7-C5D4991C1FB7}"/>
    <cellStyle name="style1620130138211" xfId="46063" xr:uid="{917B21A6-E951-4006-9DF3-0B192CCB23A1}"/>
    <cellStyle name="style1620130138233" xfId="46064" xr:uid="{38E99445-C3AB-4928-812B-3E74D34CAEAF}"/>
    <cellStyle name="style1620130138249" xfId="46065" xr:uid="{EA0F579B-5982-451C-8896-1905CC34A923}"/>
    <cellStyle name="style1620130138264" xfId="46066" xr:uid="{EFFE5D03-DAC8-42DB-8E33-AFAC770FE659}"/>
    <cellStyle name="style1620130139129" xfId="46073" xr:uid="{C1407C4F-E2F1-4016-B603-0277DAA4E4F3}"/>
    <cellStyle name="style1620130139145" xfId="46074" xr:uid="{57364547-34EF-45D1-B052-192484480D09}"/>
    <cellStyle name="style1620130139169" xfId="46085" xr:uid="{AFA99E92-AB06-460E-B521-961FF9557070}"/>
    <cellStyle name="style1620130139189" xfId="46086" xr:uid="{60020FA9-DF35-4F45-9CA8-2D486376287F}"/>
    <cellStyle name="style1620130139240" xfId="46076" xr:uid="{F302D486-637E-4EF2-A25F-BE7B37520A2E}"/>
    <cellStyle name="style1620130139260" xfId="46077" xr:uid="{1CB758F9-75C7-4813-A9D7-1EBB6A2F6EF9}"/>
    <cellStyle name="style1620130139280" xfId="46075" xr:uid="{89176C3B-6A69-4E26-AA16-A56B664569A3}"/>
    <cellStyle name="style1620130139301" xfId="46078" xr:uid="{8E01BF14-F01A-4D8D-973B-89C5CD989D18}"/>
    <cellStyle name="style1620130139321" xfId="46087" xr:uid="{9BD7B512-1CE5-4FCA-8C49-9AAB24C1A292}"/>
    <cellStyle name="style1620130139341" xfId="46088" xr:uid="{EF8D2E8D-8278-4155-8EA1-C73990463FA6}"/>
    <cellStyle name="style1620130139362" xfId="46089" xr:uid="{CB0FE580-75F1-45DE-B540-512713DE75F9}"/>
    <cellStyle name="style1620130139382" xfId="46090" xr:uid="{BAEC9776-E845-4562-87C2-7B0CCBC56CAD}"/>
    <cellStyle name="style1620130139402" xfId="46097" xr:uid="{3F8AC95A-4B99-4E73-9E86-E85EF6E4311C}"/>
    <cellStyle name="style1620130139423" xfId="46109" xr:uid="{20020C7A-C00B-4551-AAE7-33A9D50ECD9C}"/>
    <cellStyle name="style1620130139443" xfId="46121" xr:uid="{5C0EBC10-E40D-4080-8B40-C1A66BFE075A}"/>
    <cellStyle name="style1620130139463" xfId="46098" xr:uid="{6E5FD97F-D0BF-4970-A016-18F45B041D56}"/>
    <cellStyle name="style1620130139484" xfId="46110" xr:uid="{DC7884A2-C029-47C1-AA47-64B7DDC3E6FC}"/>
    <cellStyle name="style1620130139504" xfId="46122" xr:uid="{BA6B1089-0235-4942-BF9D-B96970A4E331}"/>
    <cellStyle name="style1620130139524" xfId="46099" xr:uid="{12AD2105-41CA-426C-B01C-EE96BD7BFEAE}"/>
    <cellStyle name="style1620130139555" xfId="46100" xr:uid="{6E4E74B6-AA4F-48FA-86E7-27A7D3E55547}"/>
    <cellStyle name="style1620130139573" xfId="46101" xr:uid="{999C1CEF-2E5B-4F51-BC0A-9115B28A4938}"/>
    <cellStyle name="style1620130139595" xfId="46102" xr:uid="{2B8FCA38-6E01-476A-9C30-192FC6AB5CDD}"/>
    <cellStyle name="style1620130139616" xfId="46111" xr:uid="{1962C5DB-860E-474F-B94B-AE2B02A6E16F}"/>
    <cellStyle name="style1620130139636" xfId="46112" xr:uid="{F3594D65-5DB9-4B24-9544-7A93DD7C95C3}"/>
    <cellStyle name="style1620130139656" xfId="46113" xr:uid="{6999A0F9-47C7-4900-AE7C-935E7344954B}"/>
    <cellStyle name="style1620130139677" xfId="46114" xr:uid="{4A306D15-F683-42B3-AA0A-61792CFDF6CF}"/>
    <cellStyle name="style1620130139707" xfId="46123" xr:uid="{83926F7A-017F-4F7F-B799-9598165D99AD}"/>
    <cellStyle name="style1620130139727" xfId="46124" xr:uid="{5C755E1E-BD0C-4C16-8970-0CC95C1004B8}"/>
    <cellStyle name="style1620130139748" xfId="46125" xr:uid="{BF5B5AB0-A69B-40C7-8E99-203DAF1CAE2B}"/>
    <cellStyle name="style1620130139768" xfId="46126" xr:uid="{97909E23-DADF-4900-8DE9-E4F146D2EB56}"/>
    <cellStyle name="style1620130140572" xfId="45959" xr:uid="{BF36743C-2B83-423D-BD1C-D9E4034CAE72}"/>
    <cellStyle name="style1620130140593" xfId="45960" xr:uid="{D48D31C5-F0A6-4580-B8FC-120897C15CE2}"/>
    <cellStyle name="style1620130140613" xfId="45971" xr:uid="{E2EF4B7B-8115-430B-B014-D5559ADB3DAF}"/>
    <cellStyle name="style1620130140633" xfId="45972" xr:uid="{E01A1A3A-CAE6-4C3F-9E31-03C521D11866}"/>
    <cellStyle name="style1620130140684" xfId="45962" xr:uid="{E8C1102D-5CFC-4271-8700-ABD9FEFFB863}"/>
    <cellStyle name="style1620130140704" xfId="45963" xr:uid="{218BF168-81C9-49FB-80D9-28AC65D6AB1B}"/>
    <cellStyle name="style1620130140724" xfId="45961" xr:uid="{9CF4BF55-4837-41A3-A8A0-6AEE5E1A22F1}"/>
    <cellStyle name="style1620130140745" xfId="45964" xr:uid="{2F9CB54F-1B31-4FCD-973C-18593B6B3C34}"/>
    <cellStyle name="style1620130140765" xfId="45973" xr:uid="{6100D554-FECC-4199-9725-5B52A66988FD}"/>
    <cellStyle name="style1620130140785" xfId="45974" xr:uid="{421E5265-1A21-406E-AD9B-9730188ED422}"/>
    <cellStyle name="style1620130140814" xfId="45975" xr:uid="{48221768-0323-4995-8BFB-A47AB41012A3}"/>
    <cellStyle name="style1620130140834" xfId="45976" xr:uid="{4AC1BC69-89D9-4B6B-AE42-BA6CB280F576}"/>
    <cellStyle name="style1620130140854" xfId="45983" xr:uid="{09B9A056-89CA-4D30-A675-E781896ADFAB}"/>
    <cellStyle name="style1620130140877" xfId="45995" xr:uid="{6E9F4224-9477-4B47-AD2A-DF62A0E71937}"/>
    <cellStyle name="style1620130140897" xfId="45984" xr:uid="{2255F8E4-4B19-48BB-8950-94AF3008CA42}"/>
    <cellStyle name="style1620130140917" xfId="45996" xr:uid="{27F1B748-2122-4862-AB42-004F7EAC01E8}"/>
    <cellStyle name="style1620130140938" xfId="46007" xr:uid="{285C32F9-4CAE-4DC0-94AE-FBBA40B0F716}"/>
    <cellStyle name="style1620130140958" xfId="46008" xr:uid="{69389ACE-28EC-4C73-A91F-C5427D0BA91C}"/>
    <cellStyle name="style1620130140978" xfId="45985" xr:uid="{737442C4-E30D-4463-B83F-4922CC258729}"/>
    <cellStyle name="style1620130141007" xfId="45986" xr:uid="{14708F7B-4B65-4FDE-ADA2-DA7B32C00C3D}"/>
    <cellStyle name="style1620130141027" xfId="45987" xr:uid="{9685DA8D-2077-4151-9679-17F349C82718}"/>
    <cellStyle name="style1620130141049" xfId="45988" xr:uid="{6C032FB9-3A2B-4F25-A0EE-C16693379E3B}"/>
    <cellStyle name="style1620130141068" xfId="45997" xr:uid="{C4DFADA7-E2EB-4772-BA01-DBDF42731131}"/>
    <cellStyle name="style1620130141088" xfId="45998" xr:uid="{5B22347C-6B48-4E84-A80C-AEA28D55B044}"/>
    <cellStyle name="style1620130141110" xfId="45999" xr:uid="{F7C92C36-7DA7-4BC9-8036-85671F193180}"/>
    <cellStyle name="style1620130141130" xfId="46000" xr:uid="{56E035F6-3591-4135-AE8B-352A390399AC}"/>
    <cellStyle name="style1620130141151" xfId="46009" xr:uid="{2FEE86EA-179C-41DD-AB9A-585CE9BC8628}"/>
    <cellStyle name="style1620130141171" xfId="46010" xr:uid="{2038B738-FC9B-427B-85B2-A254489A8CDA}"/>
    <cellStyle name="style1620130141192" xfId="46011" xr:uid="{E394E277-457D-4E83-8002-8FE26846D477}"/>
    <cellStyle name="style1620130141212" xfId="46012" xr:uid="{CC2C94DA-0E88-484A-A457-8C3E79584504}"/>
    <cellStyle name="style1620130142014" xfId="46019" xr:uid="{A2033DAB-470C-44A0-9653-59268F472122}"/>
    <cellStyle name="style1620130142036" xfId="46020" xr:uid="{A535E8C3-84E4-49FC-B0BE-D83DD84375C8}"/>
    <cellStyle name="style1620130142057" xfId="46031" xr:uid="{B6897BCB-67AD-4393-97F9-C6B7FDB46E06}"/>
    <cellStyle name="style1620130142075" xfId="46032" xr:uid="{D7DEAE1E-8668-40CB-A9C8-3F14257A2CF9}"/>
    <cellStyle name="style1620130142116" xfId="46022" xr:uid="{6C0EE212-9DDE-40F0-9B34-7EDA14B818CC}"/>
    <cellStyle name="style1620130142132" xfId="46023" xr:uid="{79AE9625-E953-4B30-B20E-7C27ABCE6605}"/>
    <cellStyle name="style1620130142163" xfId="46021" xr:uid="{4E505671-5FC4-49DC-843D-4B5E55B8FF47}"/>
    <cellStyle name="style1620130142179" xfId="46024" xr:uid="{C1DD8CEB-F2D4-451A-BEBB-BA10A1B9F9C6}"/>
    <cellStyle name="style1620130142197" xfId="46033" xr:uid="{9DA61E53-8348-425E-8E62-EE896B66D655}"/>
    <cellStyle name="style1620130142226" xfId="46034" xr:uid="{C9C0B56D-BC67-42A4-A14F-4047130B19C9}"/>
    <cellStyle name="style1620130142246" xfId="46035" xr:uid="{C7849BF6-5C63-4B8D-8A0C-489AEEAACE81}"/>
    <cellStyle name="style1620130142266" xfId="46036" xr:uid="{35B722C8-238D-458F-8601-E6550C3A3E1C}"/>
    <cellStyle name="style1620130142286" xfId="46043" xr:uid="{6D57C066-AA6A-4024-901B-0E1220FEC1BA}"/>
    <cellStyle name="style1620130142309" xfId="46055" xr:uid="{5700D876-8DB9-47F7-B90B-BFA4EE8A423E}"/>
    <cellStyle name="style1620130142329" xfId="46044" xr:uid="{2AF4C706-DDC6-4839-A84E-F88B6853662A}"/>
    <cellStyle name="style1620130142349" xfId="46056" xr:uid="{849C9982-9B9C-41E2-9CEE-57465A105D5E}"/>
    <cellStyle name="style1620130142370" xfId="46067" xr:uid="{87BE69D3-BC11-4B08-AAF7-19F3244BD608}"/>
    <cellStyle name="style1620130142390" xfId="46068" xr:uid="{C9121BC0-58E0-47F3-BA98-B058EB0A92AE}"/>
    <cellStyle name="style1620130142410" xfId="46045" xr:uid="{FCB0663A-45AB-4DB9-A388-5DA56F59CC7B}"/>
    <cellStyle name="style1620130142441" xfId="46046" xr:uid="{D0A9D5FE-5F21-484B-B1B0-D29056B58968}"/>
    <cellStyle name="style1620130142461" xfId="46047" xr:uid="{698E2981-824F-4770-A83C-FDD8012FE8AE}"/>
    <cellStyle name="style1620130142481" xfId="46048" xr:uid="{C9EC046F-7CB3-4481-8571-71B94CC82DD6}"/>
    <cellStyle name="style1620130142502" xfId="46057" xr:uid="{DA355DDC-89A4-4554-A63A-7334E8098326}"/>
    <cellStyle name="style1620130142522" xfId="46058" xr:uid="{9AE2C259-5187-4C58-9201-CCE2A22D7E77}"/>
    <cellStyle name="style1620130142542" xfId="46059" xr:uid="{E6A911D3-B9F6-4273-BBA9-09E6BFD8C335}"/>
    <cellStyle name="style1620130142563" xfId="46060" xr:uid="{72A99065-2DD5-4BA6-ABB9-97B337FD4356}"/>
    <cellStyle name="style1620130142603" xfId="46069" xr:uid="{79F1E5B1-F529-45C0-8CC8-ED4B5A793CF3}"/>
    <cellStyle name="style1620130142624" xfId="46070" xr:uid="{8F4E2DA9-F454-407C-A888-3FABA9649815}"/>
    <cellStyle name="style1620130142644" xfId="46071" xr:uid="{66EA7DC7-1DFA-4F3D-AC01-324708FB9E47}"/>
    <cellStyle name="style1620130142664" xfId="46072" xr:uid="{8B698126-12C6-4220-9E8E-FA0F57E01310}"/>
    <cellStyle name="style1620130143488" xfId="46079" xr:uid="{7F2DBE5B-6CB0-4964-8505-ABDEDAF2C859}"/>
    <cellStyle name="style1620130143508" xfId="46080" xr:uid="{FCC66608-2EB8-4303-B81D-E109B47316C0}"/>
    <cellStyle name="style1620130143528" xfId="46091" xr:uid="{032560AA-694F-47A3-9864-615D622C9264}"/>
    <cellStyle name="style1620130143548" xfId="46092" xr:uid="{FE73FBCA-4A76-427D-A4C2-52CC60A71570}"/>
    <cellStyle name="style1620130143589" xfId="46082" xr:uid="{F70AE581-223E-46F0-84D0-BEC79BF27B2B}"/>
    <cellStyle name="style1620130143609" xfId="46083" xr:uid="{37E1B742-06D2-421D-9149-C39ADDC54D7F}"/>
    <cellStyle name="style1620130143630" xfId="46081" xr:uid="{14AA4C02-1EBD-4461-A22E-0F6AA9E47C46}"/>
    <cellStyle name="style1620130143650" xfId="46084" xr:uid="{19493B3B-EB69-45D3-A6F4-6E12E35BA9BE}"/>
    <cellStyle name="style1620130143670" xfId="46093" xr:uid="{70C69ABC-AA80-40F0-BD7D-704137432036}"/>
    <cellStyle name="style1620130143691" xfId="46094" xr:uid="{6A265316-BC12-4C10-AD3D-427BB42C7DC5}"/>
    <cellStyle name="style1620130143711" xfId="46095" xr:uid="{E54DA16E-4F13-4947-98E0-3AE0C8BCAB7B}"/>
    <cellStyle name="style1620130143731" xfId="46096" xr:uid="{4F413E8F-CF6D-491E-8E67-B5C74E8FF565}"/>
    <cellStyle name="style1620130143751" xfId="46103" xr:uid="{9BA56D6B-1626-422F-BD60-C766771EC788}"/>
    <cellStyle name="style1620130143780" xfId="46115" xr:uid="{8FD8B6E0-014F-49AF-B2EB-42E0FF0091F0}"/>
    <cellStyle name="style1620130143802" xfId="46127" xr:uid="{028E236E-1C24-4714-BA01-8E4B95F7DDA4}"/>
    <cellStyle name="style1620130143822" xfId="46104" xr:uid="{F4C19E2F-3F69-4FDD-9B81-BDBD991080DF}"/>
    <cellStyle name="style1620130143843" xfId="46116" xr:uid="{B939FB92-1687-4113-8FA4-66AD5C3B1E3F}"/>
    <cellStyle name="style1620130143863" xfId="46128" xr:uid="{E82B509E-4788-4961-925A-02CF13BA981F}"/>
    <cellStyle name="style1620130143886" xfId="46105" xr:uid="{AD21F3C9-0CF9-4DA5-89EA-048ECFAB58A7}"/>
    <cellStyle name="style1620130143914" xfId="46106" xr:uid="{2DEC2D83-0AC3-488D-B607-7B52533057CF}"/>
    <cellStyle name="style1620130143934" xfId="46107" xr:uid="{AD063B67-43EC-42D0-8630-6D1D45FDD5DC}"/>
    <cellStyle name="style1620130143954" xfId="46108" xr:uid="{07C842A5-5845-43A2-9A4E-9D6ADD285EFB}"/>
    <cellStyle name="style1620130143975" xfId="46117" xr:uid="{CCFED2AA-6056-4FE0-A9E4-3DF188884A95}"/>
    <cellStyle name="style1620130143995" xfId="46118" xr:uid="{E3CE17E7-CD10-4783-8870-CF4BD0FB0564}"/>
    <cellStyle name="style1620130144016" xfId="46119" xr:uid="{9E269FC8-77C6-41A7-83E5-B1EECAAD3900}"/>
    <cellStyle name="style1620130144036" xfId="46120" xr:uid="{D32D77C7-9A58-4C40-8441-9D04B6E19A25}"/>
    <cellStyle name="style1620130144066" xfId="46129" xr:uid="{2414E565-AA25-481D-984B-9E2ABA1E5656}"/>
    <cellStyle name="style1620130144087" xfId="46130" xr:uid="{E84BB0DE-D588-4C15-855B-7EF44ED77E82}"/>
    <cellStyle name="style1620130144107" xfId="46131" xr:uid="{A74F25F4-54D3-4ADD-B6F4-9EBCB2AA1AF0}"/>
    <cellStyle name="style1620130144128" xfId="46132" xr:uid="{987057F2-B9AB-4806-B70B-02D206B7787A}"/>
    <cellStyle name="style1620130145134" xfId="46133" xr:uid="{A8D8901D-0959-4EB2-A8B3-78ACBA39C946}"/>
    <cellStyle name="style1620130145162" xfId="46134" xr:uid="{C01AFE08-D8B6-4605-A1D2-3BA3F8A568DE}"/>
    <cellStyle name="style1620130145185" xfId="46145" xr:uid="{1BBF5F5C-420D-4E2E-9FFF-0FFE208F332B}"/>
    <cellStyle name="style1620130145205" xfId="46146" xr:uid="{0B09F0B4-5CDF-4706-9A84-323C63D30B75}"/>
    <cellStyle name="style1620130145246" xfId="46136" xr:uid="{3925A81E-9FD3-45B7-901E-AEDC7F0FE037}"/>
    <cellStyle name="style1620130145266" xfId="46137" xr:uid="{E95DC159-CDF7-46CD-8B6F-2CB5C2FA84E9}"/>
    <cellStyle name="style1620130145286" xfId="46135" xr:uid="{90C0FCE6-36DC-4019-8069-3CE246DE1D43}"/>
    <cellStyle name="style1620130145307" xfId="46138" xr:uid="{D2D12852-E982-4AC8-A327-3181B3106CCA}"/>
    <cellStyle name="style1620130145327" xfId="46147" xr:uid="{1E3855ED-115C-4758-AB06-86AAD09CA3AD}"/>
    <cellStyle name="style1620130145347" xfId="46148" xr:uid="{18739517-F0F3-47EC-8237-6EE2A739F918}"/>
    <cellStyle name="style1620130145368" xfId="46149" xr:uid="{8AEAC11D-1FB9-48C2-B6BD-A61A34C45FC9}"/>
    <cellStyle name="style1620130145388" xfId="46150" xr:uid="{AAB17A36-A5F8-4836-9376-2E82FCB582C8}"/>
    <cellStyle name="style1620130145408" xfId="46157" xr:uid="{1F5A8792-2E04-4C24-BF6E-2B0ED3C055AF}"/>
    <cellStyle name="style1620130145437" xfId="46169" xr:uid="{2628B778-222F-4A8B-89B2-5E4FC1CC2CFC}"/>
    <cellStyle name="style1620130145457" xfId="46158" xr:uid="{EBD2502E-2E08-417F-BA43-ECAD939E9ADA}"/>
    <cellStyle name="style1620130145469" xfId="46170" xr:uid="{87A180A4-9E16-49AD-9218-1E094E0CB3D6}"/>
    <cellStyle name="style1620130145498" xfId="46181" xr:uid="{493FC4EA-0EEE-4AB2-A71D-1A01CE3FA224}"/>
    <cellStyle name="style1620130145520" xfId="46182" xr:uid="{7B568A3D-F2BA-496F-AC19-075EE307F8DF}"/>
    <cellStyle name="style1620130145540" xfId="46159" xr:uid="{7EAFA038-C314-4076-B681-E4E6D5A8864F}"/>
    <cellStyle name="style1620130145561" xfId="46160" xr:uid="{29C92C1C-F2F6-4413-B4FE-7CCE144B9269}"/>
    <cellStyle name="style1620130145581" xfId="46161" xr:uid="{88934331-ECBC-4DA5-9959-E778301B09B3}"/>
    <cellStyle name="style1620130145601" xfId="46162" xr:uid="{5B5FFAED-1B64-48C7-8526-A1E6B8687F4B}"/>
    <cellStyle name="style1620130145622" xfId="46171" xr:uid="{B9604842-00FE-4DD7-85A7-C04465A8CEF9}"/>
    <cellStyle name="style1620130145642" xfId="46172" xr:uid="{47E9C241-705E-4A3F-BF0E-0FAA7FD24DEC}"/>
    <cellStyle name="style1620130145662" xfId="46173" xr:uid="{CA44E76F-F1CC-4629-B9BF-F98A02675D80}"/>
    <cellStyle name="style1620130145683" xfId="46174" xr:uid="{86AFFA6E-7266-48B6-8428-C5721B973ED7}"/>
    <cellStyle name="style1620130145711" xfId="46183" xr:uid="{0365C984-44E7-4B9F-B70E-2FDB215A2A8E}"/>
    <cellStyle name="style1620130145731" xfId="46184" xr:uid="{271C9DFF-00E3-42F0-8ED7-F9CCC179E04E}"/>
    <cellStyle name="style1620130145752" xfId="46185" xr:uid="{9EBAC64A-F942-4878-9B1D-5593DBDEA54B}"/>
    <cellStyle name="style1620130145772" xfId="46186" xr:uid="{554CDB7C-0B56-4E2B-91C9-61D009F642E7}"/>
    <cellStyle name="style1620130146589" xfId="46193" xr:uid="{8243EE16-54C7-4A4C-9128-8E7453DF6864}"/>
    <cellStyle name="style1620130146610" xfId="46194" xr:uid="{A579B4A6-54FA-4A10-BDA4-3D6F90C5419F}"/>
    <cellStyle name="style1620130146630" xfId="46205" xr:uid="{D3EA7190-4586-4174-B532-7C91AA8B877B}"/>
    <cellStyle name="style1620130146650" xfId="46206" xr:uid="{FD261964-F4DE-4953-AE7E-7330A11C6DCE}"/>
    <cellStyle name="style1620130146691" xfId="46196" xr:uid="{7FF793D2-871D-42D1-BE10-E00305AC9110}"/>
    <cellStyle name="style1620130146711" xfId="46197" xr:uid="{8BFD3DA5-AA24-40BE-B305-BF4FC57C3D10}"/>
    <cellStyle name="style1620130146732" xfId="46195" xr:uid="{B0C4ACEF-BA13-4ED3-8E51-77DE45653C2E}"/>
    <cellStyle name="style1620130146752" xfId="46198" xr:uid="{0443197E-4137-4D83-921F-8FF44C2930D8}"/>
    <cellStyle name="style1620130146772" xfId="46207" xr:uid="{BEADBB52-20BB-4C87-93E9-C11FD5544C24}"/>
    <cellStyle name="style1620130146793" xfId="46208" xr:uid="{89AFA6CD-AAFF-43BC-9B6D-F01D60D33B48}"/>
    <cellStyle name="style1620130146813" xfId="46209" xr:uid="{739A2A5B-4021-4EE3-B88D-165FEF6F1E07}"/>
    <cellStyle name="style1620130146833" xfId="46210" xr:uid="{0D2DD4BD-DAF6-44F9-B6B2-7ED239DDEFB6}"/>
    <cellStyle name="style1620130146854" xfId="46217" xr:uid="{50D1C87A-E1C7-4AEB-AB6A-25F1B374853C}"/>
    <cellStyle name="style1620130146874" xfId="46229" xr:uid="{C5F4A8B0-2F44-4F19-A80A-EA100EF6A4AE}"/>
    <cellStyle name="style1620130146894" xfId="46218" xr:uid="{E5FC173F-4168-4507-9E9D-69F60103A240}"/>
    <cellStyle name="style1620130146933" xfId="46230" xr:uid="{67DB4F81-F717-4E83-BD4A-3E51A3081678}"/>
    <cellStyle name="style1620130146955" xfId="46241" xr:uid="{2C7EB029-5E61-4399-B6F1-777AD3947003}"/>
    <cellStyle name="style1620130146975" xfId="46242" xr:uid="{F3D4612A-1B31-46EF-92E7-9D1E4C8A2A20}"/>
    <cellStyle name="style1620130146996" xfId="46219" xr:uid="{4E29D427-ECEC-4947-AF3B-6241DD5CD229}"/>
    <cellStyle name="style1620130147016" xfId="46220" xr:uid="{F98EFE09-2D02-4547-8B75-BC037F6CD085}"/>
    <cellStyle name="style1620130147036" xfId="46221" xr:uid="{BEB9E6C4-D196-4C19-9E5E-E82022FE7E84}"/>
    <cellStyle name="style1620130147057" xfId="46222" xr:uid="{FEA7813C-70C2-4263-92A8-CA7CC4D9E33E}"/>
    <cellStyle name="style1620130147077" xfId="46231" xr:uid="{2511F310-D75F-4C5C-BF1D-A85EC97FB1F1}"/>
    <cellStyle name="style1620130147097" xfId="46232" xr:uid="{9CE57D41-B411-48D9-8119-2A7819F1997D}"/>
    <cellStyle name="style1620130147118" xfId="46233" xr:uid="{1E97C235-6D1D-45B7-A3BF-02C0A51889BB}"/>
    <cellStyle name="style1620130147138" xfId="46234" xr:uid="{DAE8701F-A1C6-4AE1-A555-E31827C07E4D}"/>
    <cellStyle name="style1620130147189" xfId="46243" xr:uid="{4FACDDC4-76C8-49EF-BDEC-8E8A9B6C9289}"/>
    <cellStyle name="style1620130147209" xfId="46244" xr:uid="{706200C5-5E37-4FBE-A807-3B03045844A7}"/>
    <cellStyle name="style1620130147229" xfId="46245" xr:uid="{88B2B59F-6877-443A-BB84-2398DB0BF4B6}"/>
    <cellStyle name="style1620130147249" xfId="46246" xr:uid="{CF6DADDD-4629-487D-A351-2E3DF99CEC78}"/>
    <cellStyle name="style1620130147993" xfId="46139" xr:uid="{D868158F-DFDF-4021-B2FA-E7A32483BAE2}"/>
    <cellStyle name="style1620130148021" xfId="46140" xr:uid="{619B194D-7BBB-4B78-94D4-76ED48BA4781}"/>
    <cellStyle name="style1620130148042" xfId="46151" xr:uid="{EF5821E9-1A64-471F-8524-A5508758090C}"/>
    <cellStyle name="style1620130148062" xfId="46152" xr:uid="{1DA9287B-6414-4DD1-8A9D-6FA825FF23C8}"/>
    <cellStyle name="style1620130148103" xfId="46142" xr:uid="{FD0D9E9E-7260-481A-96D6-42BE804F3D0D}"/>
    <cellStyle name="style1620130148123" xfId="46143" xr:uid="{B679C8A9-DC3F-4AD4-8826-DD2CD618A518}"/>
    <cellStyle name="style1620130148143" xfId="46141" xr:uid="{40963358-C403-45B3-878A-574C31269146}"/>
    <cellStyle name="style1620130148164" xfId="46144" xr:uid="{C026B742-7EC6-48E1-B404-D13ACFAAA8D6}"/>
    <cellStyle name="style1620130148184" xfId="46153" xr:uid="{79F77A80-96EB-488D-A43B-4EAA72189FCA}"/>
    <cellStyle name="style1620130148206" xfId="46154" xr:uid="{DCDD5219-606F-4716-AEEC-6B152367C30A}"/>
    <cellStyle name="style1620130148227" xfId="46155" xr:uid="{379BFD82-073E-4A24-8402-189B43169810}"/>
    <cellStyle name="style1620130148247" xfId="46156" xr:uid="{54F13693-B802-44E7-9672-A9D1B1A03131}"/>
    <cellStyle name="style1620130148267" xfId="46163" xr:uid="{A456EFD6-5777-4E6D-8448-EBF5B772A9D0}"/>
    <cellStyle name="style1620130148296" xfId="46175" xr:uid="{11636970-BF3B-4809-B38B-1EBDB6969BED}"/>
    <cellStyle name="style1620130148316" xfId="46164" xr:uid="{5D0F38AD-2DBB-4511-9FD9-0089ABD6FDFF}"/>
    <cellStyle name="style1620130148336" xfId="46176" xr:uid="{22C64656-0A5A-45D2-B2B0-FA7B8C9A0ADF}"/>
    <cellStyle name="style1620130148359" xfId="46187" xr:uid="{C79685B7-81D9-4BE4-9CD6-02BE0A4F8ADA}"/>
    <cellStyle name="style1620130148379" xfId="46188" xr:uid="{1C2E5E81-54F9-47EB-8292-8A6AC3F7D592}"/>
    <cellStyle name="style1620130148399" xfId="46165" xr:uid="{F2A1032B-84EC-4E30-BD47-EA31DDEF3974}"/>
    <cellStyle name="style1620130148420" xfId="46166" xr:uid="{0C2DD9A2-F137-43DB-880E-7D80542D0143}"/>
    <cellStyle name="style1620130148440" xfId="46167" xr:uid="{827EFF01-BF7D-4192-B0CD-AEFB349C0B63}"/>
    <cellStyle name="style1620130148460" xfId="46168" xr:uid="{78339DEC-4826-408A-8E8A-640D936DA76E}"/>
    <cellStyle name="style1620130148481" xfId="46177" xr:uid="{88F0A68B-EFFF-4B41-BB39-B161A3923D1B}"/>
    <cellStyle name="style1620130148501" xfId="46178" xr:uid="{D6E962F2-FB0D-4E5F-8848-6D66AA5F0D88}"/>
    <cellStyle name="style1620130148521" xfId="46179" xr:uid="{0D4E051D-57E2-496E-A663-ED13827CBED6}"/>
    <cellStyle name="style1620130148541" xfId="46180" xr:uid="{C348612A-77DF-4122-B1AB-982549B1484F}"/>
    <cellStyle name="style1620130148562" xfId="46189" xr:uid="{088EB250-D6F0-4ECD-BC19-C9E7EBD23B11}"/>
    <cellStyle name="style1620130148582" xfId="46190" xr:uid="{47045514-7B38-411F-9AD9-A9EB554F8DD2}"/>
    <cellStyle name="style1620130148602" xfId="46191" xr:uid="{56B6E5F2-EECA-4EB1-9E1E-6ED7F100C287}"/>
    <cellStyle name="style1620130148633" xfId="46192" xr:uid="{240F1E01-8187-4799-876F-C6D3FA982148}"/>
    <cellStyle name="style1620130149487" xfId="46199" xr:uid="{727D7715-C7CC-49A6-B0D8-B81AC9EC4044}"/>
    <cellStyle name="style1620130149507" xfId="46200" xr:uid="{F7FC447F-658B-4404-A9E8-0508922B1E50}"/>
    <cellStyle name="style1620130149527" xfId="46211" xr:uid="{A1BD8FBE-F298-4CCF-A128-9BC9F53B8A72}"/>
    <cellStyle name="style1620130149547" xfId="46212" xr:uid="{6FE84FC5-FCE4-4361-B208-CEB022D93807}"/>
    <cellStyle name="style1620130149588" xfId="46202" xr:uid="{35B88023-94A8-434F-BA87-D5021B124367}"/>
    <cellStyle name="style1620130149608" xfId="46203" xr:uid="{FCD54431-27C8-4D97-B595-6C3C59115DBF}"/>
    <cellStyle name="style1620130149628" xfId="46201" xr:uid="{79B0945C-7396-4CD5-A873-900BE150D447}"/>
    <cellStyle name="style1620130149649" xfId="46204" xr:uid="{2481773D-5978-4888-B1D4-D0A046AE92B1}"/>
    <cellStyle name="style1620130149669" xfId="46213" xr:uid="{1B5B15FB-4BC4-4737-95F4-0A6A19F71BEF}"/>
    <cellStyle name="style1620130149689" xfId="46214" xr:uid="{B9F1A727-B53E-4A12-B220-B3228D7EC08F}"/>
    <cellStyle name="style1620130149708" xfId="46215" xr:uid="{432643B8-F3F4-4FB1-BDBE-1602F6315DC1}"/>
    <cellStyle name="style1620130149733" xfId="46216" xr:uid="{381DE044-2CAB-46CE-B024-B3848F7F7EF9}"/>
    <cellStyle name="style1620130149749" xfId="46223" xr:uid="{52E3B20D-2400-4C0A-8D07-9BBF038D031E}"/>
    <cellStyle name="style1620130149780" xfId="46235" xr:uid="{98B18AA6-4A7E-45E2-9580-0539BDC599A9}"/>
    <cellStyle name="style1620130149796" xfId="46224" xr:uid="{DD1384F6-DEA0-463E-9653-D4B0DD1464F4}"/>
    <cellStyle name="style1620130149818" xfId="46236" xr:uid="{4D7F4CB6-D279-46AC-9249-584C81364A29}"/>
    <cellStyle name="style1620130149834" xfId="46247" xr:uid="{6448EE33-412E-4760-9829-397E78FFF8B4}"/>
    <cellStyle name="style1620130149849" xfId="46248" xr:uid="{8E7344EB-3499-4BB0-BC62-3C49A2054C0B}"/>
    <cellStyle name="style1620130149880" xfId="46225" xr:uid="{8E2D6CF4-08F4-48D8-B18A-4704B0D45644}"/>
    <cellStyle name="style1620130149905" xfId="46226" xr:uid="{FC10C17C-C440-4F6A-83E4-E3671583E04B}"/>
    <cellStyle name="style1620130149920" xfId="46227" xr:uid="{2FA4B8A5-E5D4-4E1B-936C-14D6B7042F60}"/>
    <cellStyle name="style1620130149941" xfId="46228" xr:uid="{A9CC2ED3-3AFD-4093-BA22-C4E45FFD7678}"/>
    <cellStyle name="style1620130149961" xfId="46237" xr:uid="{5CFEFB31-E260-429F-B900-A658E1369447}"/>
    <cellStyle name="style1620130149981" xfId="46238" xr:uid="{723C9D49-4BD5-4D90-B6C0-DB271D9CA593}"/>
    <cellStyle name="style1620130150002" xfId="46239" xr:uid="{60A407A7-27AA-4654-9538-88F243414ADC}"/>
    <cellStyle name="style1620130150022" xfId="46240" xr:uid="{908D5BB6-9EB0-4699-AE78-212B2D484F0B}"/>
    <cellStyle name="style1620130150071" xfId="46249" xr:uid="{97A6D7AE-C647-468D-B580-8D7C7C07A8E2}"/>
    <cellStyle name="style1620130150093" xfId="46250" xr:uid="{F5D6084A-87F6-48A7-B97D-F4AFBA8DC3C8}"/>
    <cellStyle name="style1620130150113" xfId="46251" xr:uid="{B0CFB47F-792D-4911-AF11-E7E20AEC8C99}"/>
    <cellStyle name="style1620130150142" xfId="46252" xr:uid="{76ECAB7F-2005-4F87-883C-8CB92EB88830}"/>
    <cellStyle name="style1620130151729" xfId="46253" xr:uid="{1ADDAD27-2625-406C-B570-C12E50994C98}"/>
    <cellStyle name="style1620130151757" xfId="46254" xr:uid="{6371B11A-1365-4B24-AF6F-13B145505385}"/>
    <cellStyle name="style1620130151777" xfId="46265" xr:uid="{CEB1FB56-1E47-4969-8A8D-C833DBE739AB}"/>
    <cellStyle name="style1620130151797" xfId="46266" xr:uid="{D4F9E014-8D95-47FB-9199-B2E0FEC1AAA7}"/>
    <cellStyle name="style1620130151840" xfId="46256" xr:uid="{206D2DC0-14E7-4DF9-9853-8B3BF96719D2}"/>
    <cellStyle name="style1620130151860" xfId="46257" xr:uid="{3A48BBBC-C0BA-48C2-9A33-E8B616F72FEB}"/>
    <cellStyle name="style1620130151881" xfId="46255" xr:uid="{BC7D8C68-0BD8-4851-BD3D-459CD80BCE3E}"/>
    <cellStyle name="style1620130151901" xfId="46258" xr:uid="{B98AC63E-613D-4AA0-9BF2-15FE9721B092}"/>
    <cellStyle name="style1620130151921" xfId="46267" xr:uid="{590990E9-FD0F-45B2-B15D-47010F88E754}"/>
    <cellStyle name="style1620130151942" xfId="46268" xr:uid="{7371025D-A98B-4C43-9677-F8BCE253A343}"/>
    <cellStyle name="style1620130151962" xfId="46269" xr:uid="{B06FA3DC-B409-4675-B5B8-0EFD578A408C}"/>
    <cellStyle name="style1620130151982" xfId="46270" xr:uid="{5F55A357-0D2A-4F27-9242-A739D3426295}"/>
    <cellStyle name="style1620130152003" xfId="46277" xr:uid="{C0AA6441-D813-48C3-86E0-C643FE948CF5}"/>
    <cellStyle name="style1620130152031" xfId="46289" xr:uid="{1E6DF580-2FFC-42DC-8B16-89C4BD47169D}"/>
    <cellStyle name="style1620130152051" xfId="46278" xr:uid="{E68E4927-ED5A-4557-84BB-8A40276784BC}"/>
    <cellStyle name="style1620130152072" xfId="46290" xr:uid="{60A8152F-6644-48E9-9885-31A484BBCDF6}"/>
    <cellStyle name="style1620130152093" xfId="46301" xr:uid="{EB889030-21F8-4BA5-9D61-41D4159B925D}"/>
    <cellStyle name="style1620130152113" xfId="46302" xr:uid="{93E63967-0E17-4B6D-AF1E-B0D303D864C7}"/>
    <cellStyle name="style1620130152133" xfId="46279" xr:uid="{F016FAC4-C12B-4719-971D-2602C6D388D0}"/>
    <cellStyle name="style1620130152155" xfId="46280" xr:uid="{F684F72F-51A2-4BD5-9B31-8808E8784B05}"/>
    <cellStyle name="style1620130152175" xfId="46281" xr:uid="{9C5A4D6D-D544-4284-AAAC-BF48FACE857B}"/>
    <cellStyle name="style1620130152196" xfId="46282" xr:uid="{0FD2C193-1523-44A6-81C2-97EB07A79DB0}"/>
    <cellStyle name="style1620130152224" xfId="46291" xr:uid="{2663E9C6-7EFF-48CD-9826-EF102DBBA979}"/>
    <cellStyle name="style1620130152244" xfId="46292" xr:uid="{D8AB7EF1-331B-420F-8D57-EDF38CF7BF43}"/>
    <cellStyle name="style1620130152266" xfId="46293" xr:uid="{578BDFB8-438F-4EE2-BF52-00F9BA327E68}"/>
    <cellStyle name="style1620130152287" xfId="46294" xr:uid="{E08E62A1-FEBC-4E13-A85E-8D7B7F843DE2}"/>
    <cellStyle name="style1620130152317" xfId="46303" xr:uid="{C8252E4D-4A3B-49F7-BB3C-624F68A3D0CD}"/>
    <cellStyle name="style1620130152337" xfId="46304" xr:uid="{F36734D9-CC20-4743-8C18-681E9100211C}"/>
    <cellStyle name="style1620130152358" xfId="46305" xr:uid="{B043FB89-39AB-461D-9198-77774E73D9BD}"/>
    <cellStyle name="style1620130152378" xfId="46306" xr:uid="{EDE3BAD4-5EF5-43E4-B026-329098AD752D}"/>
    <cellStyle name="style1620130153103" xfId="46259" xr:uid="{943B6B70-8E42-4AA1-AD8D-365AD7F9AD13}"/>
    <cellStyle name="style1620130153123" xfId="46260" xr:uid="{BE784DDA-38D9-4967-A765-B796251630FB}"/>
    <cellStyle name="style1620130153141" xfId="46271" xr:uid="{7859718D-2CB5-406A-9D18-F6BED41F7B94}"/>
    <cellStyle name="style1620130153173" xfId="46272" xr:uid="{AA437A52-876B-417E-8E53-75B91683C927}"/>
    <cellStyle name="style1620130153204" xfId="46262" xr:uid="{9F015FBA-1052-4927-88BD-39B9F26D2454}"/>
    <cellStyle name="style1620130153235" xfId="46263" xr:uid="{913F5ADC-AFD9-47DF-962B-082F89D50F69}"/>
    <cellStyle name="style1620130153257" xfId="46261" xr:uid="{B0A3896C-FC86-47CE-9BB4-B7749A9B7F88}"/>
    <cellStyle name="style1620130153273" xfId="46264" xr:uid="{495AEF22-9678-40E0-A5A2-5C3E4765C2F9}"/>
    <cellStyle name="style1620130153289" xfId="46273" xr:uid="{B3DF8A14-CA90-45A2-A548-4397C37EA626}"/>
    <cellStyle name="style1620130153304" xfId="46274" xr:uid="{5CF0022E-E815-4B8C-A74D-4067DD0727D4}"/>
    <cellStyle name="style1620130153335" xfId="46275" xr:uid="{87131F0F-D1FD-43EE-8E75-E45AD03A19CA}"/>
    <cellStyle name="style1620130153354" xfId="46276" xr:uid="{54253732-8F9B-4E4B-9138-A831E8C2142A}"/>
    <cellStyle name="style1620130153375" xfId="46283" xr:uid="{71707A3D-7878-47EE-9A12-9129615A31EA}"/>
    <cellStyle name="style1620130153403" xfId="46295" xr:uid="{9ED98B77-78AF-47A0-83D3-73B269A4B239}"/>
    <cellStyle name="style1620130153423" xfId="46284" xr:uid="{D64489F5-62D5-4208-8262-98A317D3239B}"/>
    <cellStyle name="style1620130153436" xfId="46296" xr:uid="{234B278F-65F5-41E0-B42C-44EAF3E70BBE}"/>
    <cellStyle name="style1620130153464" xfId="46307" xr:uid="{F94018FB-544E-40AC-9D2B-FDA944C99B35}"/>
    <cellStyle name="style1620130153486" xfId="46308" xr:uid="{A0D60FAD-1267-4FD4-B47E-0077490FB8FD}"/>
    <cellStyle name="style1620130153507" xfId="46285" xr:uid="{298E1A4C-B016-42DA-8099-414635800D2F}"/>
    <cellStyle name="style1620130153527" xfId="46286" xr:uid="{FE424ECF-AD96-43E0-B6D4-8332E9024C06}"/>
    <cellStyle name="style1620130153547" xfId="46287" xr:uid="{A5E12FDA-616D-43DE-B8E0-52A7ED80058C}"/>
    <cellStyle name="style1620130153567" xfId="46288" xr:uid="{2F1BB440-3942-4731-8685-0056B0211831}"/>
    <cellStyle name="style1620130153587" xfId="46297" xr:uid="{29DA376A-6730-456B-9BE9-6890E2D3DC1F}"/>
    <cellStyle name="style1620130153607" xfId="46298" xr:uid="{B621714D-EC96-4574-975A-B2811D034B19}"/>
    <cellStyle name="style1620130153628" xfId="46299" xr:uid="{6F2CE287-F43C-44DE-B336-4F14243E766E}"/>
    <cellStyle name="style1620130153648" xfId="46300" xr:uid="{72F22B76-A561-4A78-A551-75F80CCBD575}"/>
    <cellStyle name="style1620130153678" xfId="46309" xr:uid="{60BE248F-14D5-426B-996B-A8FE3D231409}"/>
    <cellStyle name="style1620130153698" xfId="46310" xr:uid="{84B93A7D-3F16-4E1B-BCAA-75898164FB3A}"/>
    <cellStyle name="style1620130153719" xfId="46311" xr:uid="{939829A1-F78D-471F-9450-24AFC1277DCC}"/>
    <cellStyle name="style1620130153739" xfId="46312" xr:uid="{3E4F287C-ED5E-4D53-AF2A-87581B81FEFD}"/>
    <cellStyle name="style1620130155188" xfId="46512" xr:uid="{DF3F7635-6A81-411B-9A30-AFB1C03DFFF2}"/>
    <cellStyle name="style1620130155219" xfId="46513" xr:uid="{A9722CB8-1AE2-4706-81D3-BB1B54A38664}"/>
    <cellStyle name="style1620130155235" xfId="46511" xr:uid="{C30E57D9-959A-4661-9BA0-0D68321A52F6}"/>
    <cellStyle name="style1620130155257" xfId="46514" xr:uid="{91B403F6-061C-4872-948B-1F0F8B82DF63}"/>
    <cellStyle name="style1620130155272" xfId="46515" xr:uid="{559EC546-CEC1-4859-A64A-3C65CF06F3DF}"/>
    <cellStyle name="style1620130155304" xfId="46516" xr:uid="{13D26504-67B5-4E80-A105-EE00C11C709A}"/>
    <cellStyle name="style1620130155319" xfId="46517" xr:uid="{FB40E21B-F098-4B8F-A1EE-7A7828FE175D}"/>
    <cellStyle name="style1620130155351" xfId="46518" xr:uid="{667C8DF2-6533-4173-B125-8E0FB3A5A7C9}"/>
    <cellStyle name="style1620130155369" xfId="46520" xr:uid="{80ABC540-20C8-45D8-9202-339A7B4DB195}"/>
    <cellStyle name="style1620130155390" xfId="46521" xr:uid="{C1B27EBC-7BF0-4D95-B644-3998B435833E}"/>
    <cellStyle name="style1620130155410" xfId="46523" xr:uid="{BF3E6CD7-A8BB-4851-9347-59C405E1DA94}"/>
    <cellStyle name="style1620130155430" xfId="46524" xr:uid="{E2171437-8142-418E-941C-C38D62DED5BB}"/>
    <cellStyle name="style1620130155451" xfId="46519" xr:uid="{255CAF96-EC92-4585-AB76-D77828B2FE8E}"/>
    <cellStyle name="style1620130155471" xfId="46522" xr:uid="{312497C1-A320-4846-A6C5-AB25C0117E0C}"/>
    <cellStyle name="style1620130155489" xfId="46525" xr:uid="{6D60F00D-0F2E-4CCC-ACBC-6182A959C471}"/>
    <cellStyle name="style1620130155536" xfId="46527" xr:uid="{4CA192E9-88D2-4E20-9F40-6FDBA0A5B2A4}"/>
    <cellStyle name="style1620130155552" xfId="46528" xr:uid="{7EE04AC4-C799-45BC-B616-E37710DA2253}"/>
    <cellStyle name="style1620130155583" xfId="46526" xr:uid="{0FC22684-C2DF-40E2-ACF0-10DABB2770C3}"/>
    <cellStyle name="style1620130156658" xfId="46373" xr:uid="{C5F0C552-E8C5-49D5-A778-D663758EBAB1}"/>
    <cellStyle name="style1620130156681" xfId="46374" xr:uid="{B1774F5F-5332-4F82-BA17-F655B0735174}"/>
    <cellStyle name="style1620130156701" xfId="46385" xr:uid="{31A5BA80-415E-44F7-9283-48BD30AF09B2}"/>
    <cellStyle name="style1620130156719" xfId="46386" xr:uid="{4FFE9676-516D-4A58-8983-10369920FF00}"/>
    <cellStyle name="style1620130156755" xfId="46376" xr:uid="{A7F045C8-C8D9-46D5-800D-44B7601A7737}"/>
    <cellStyle name="style1620130156786" xfId="46377" xr:uid="{0336C961-CBF4-4B1E-AD05-60DAE38DBFC6}"/>
    <cellStyle name="style1620130156802" xfId="46375" xr:uid="{182341F7-AAE7-4A74-B3D9-8200BEB2D42F}"/>
    <cellStyle name="style1620130156818" xfId="46378" xr:uid="{8DEB1053-1B3C-4B6F-9D63-DD962A0E43F1}"/>
    <cellStyle name="style1620130156840" xfId="46387" xr:uid="{B6EF7C20-60E9-4B9B-9492-6B67858FBAA5}"/>
    <cellStyle name="style1620130156855" xfId="46388" xr:uid="{79C89494-C31C-41A7-A93D-98F30DD3B7BF}"/>
    <cellStyle name="style1620130156887" xfId="46389" xr:uid="{D6CBEDA4-DEE9-4487-9DF2-83D00F46209B}"/>
    <cellStyle name="style1620130156910" xfId="46390" xr:uid="{D834E98B-9A3B-451C-B0FE-ECA443CECBD1}"/>
    <cellStyle name="style1620130156940" xfId="46397" xr:uid="{F89FF888-DF96-4879-BCC6-D1A41F782E10}"/>
    <cellStyle name="style1620130156956" xfId="46409" xr:uid="{F1580905-0FED-4766-906F-94CF476C3583}"/>
    <cellStyle name="style1620130156971" xfId="46398" xr:uid="{51330501-40FB-4793-993D-4B6442BC1D64}"/>
    <cellStyle name="style1620130157003" xfId="46410" xr:uid="{016163E4-A8F0-47D4-9A87-2F55EED41DF0}"/>
    <cellStyle name="style1620130157018" xfId="46421" xr:uid="{B7823F54-A131-419E-AC8F-C1276D94503A}"/>
    <cellStyle name="style1620130157043" xfId="46422" xr:uid="{8E856312-3C0D-4DCF-A8CF-E529F8D583B7}"/>
    <cellStyle name="style1620130157071" xfId="46399" xr:uid="{4E7FAFE3-BC60-4E54-AB52-B0B80D111DBD}"/>
    <cellStyle name="style1620130157081" xfId="46400" xr:uid="{7491205A-745B-44B6-BFD5-5F9960863F38}"/>
    <cellStyle name="style1620130157112" xfId="46401" xr:uid="{0F09098A-73C3-45BE-B0BA-60C3E3856A8C}"/>
    <cellStyle name="style1620130157128" xfId="46402" xr:uid="{D54D823D-CC75-48C2-9581-06E7CCC28692}"/>
    <cellStyle name="style1620130157144" xfId="46411" xr:uid="{C6179FFF-C49D-4DC1-8ED6-47F922142F52}"/>
    <cellStyle name="style1620130157175" xfId="46412" xr:uid="{D9F04ED3-F2B4-470D-AD99-0DE70765C41D}"/>
    <cellStyle name="style1620130157193" xfId="46413" xr:uid="{980ABE56-D9AB-4802-9667-F6C327606E55}"/>
    <cellStyle name="style1620130157214" xfId="46414" xr:uid="{F3E66153-31F3-4D59-8EA7-9BC224778026}"/>
    <cellStyle name="style1620130157245" xfId="46423" xr:uid="{436BBB16-D514-4D6D-9154-94011E058AB0}"/>
    <cellStyle name="style1620130157265" xfId="46424" xr:uid="{46786742-FCAA-457D-99AF-5C5D936A5160}"/>
    <cellStyle name="style1620130157285" xfId="46425" xr:uid="{3470EE5E-0F3C-49C7-A70F-FF34A1F5358C}"/>
    <cellStyle name="style1620130157316" xfId="46426" xr:uid="{D83B6032-FB7F-4EB3-A19C-40E3AABECFD5}"/>
    <cellStyle name="style1620130158408" xfId="46379" xr:uid="{8E2F43E7-A286-4D8A-B775-A4B7ED7D3780}"/>
    <cellStyle name="style1620130158428" xfId="46380" xr:uid="{BE921854-5591-4523-B4EC-21CD99BF77CB}"/>
    <cellStyle name="style1620130158448" xfId="46391" xr:uid="{AFABF85D-E5C6-4411-9012-4B87994E0776}"/>
    <cellStyle name="style1620130158468" xfId="46392" xr:uid="{89C9881B-3EEC-4A0E-91DC-70D56A3D1760}"/>
    <cellStyle name="style1620130158509" xfId="46382" xr:uid="{F07E6B3B-0D87-48DA-936C-3EE7914DC405}"/>
    <cellStyle name="style1620130158529" xfId="46383" xr:uid="{6347ACDC-D5CB-48CA-9B35-D6AA0D2E748B}"/>
    <cellStyle name="style1620130158549" xfId="46381" xr:uid="{7BC077A2-3B0B-4207-9142-3D7D3045E4F7}"/>
    <cellStyle name="style1620130158570" xfId="46384" xr:uid="{936D9AFA-42E1-4798-9F45-71732718D3BE}"/>
    <cellStyle name="style1620130158590" xfId="46393" xr:uid="{772358FB-8FA1-4B63-A5E0-3CFD01A40D40}"/>
    <cellStyle name="style1620130158610" xfId="46394" xr:uid="{7D3B4D5D-C81D-4EFD-8B24-01546B7A8BF7}"/>
    <cellStyle name="style1620130158631" xfId="46395" xr:uid="{704124AF-A676-4C46-AEA7-AB28548CB02F}"/>
    <cellStyle name="style1620130158651" xfId="46396" xr:uid="{7D5A84DF-F539-46BA-A75C-E0BA1727AAA4}"/>
    <cellStyle name="style1620130158671" xfId="46403" xr:uid="{51B0A470-4A21-43F7-A6C1-1BD2A6CD61AD}"/>
    <cellStyle name="style1620130158700" xfId="46415" xr:uid="{392A6FF7-27CA-4502-ADEB-9DA342C025D4}"/>
    <cellStyle name="style1620130158722" xfId="46404" xr:uid="{ACAC9096-CE47-4DF0-AA16-D130407391B2}"/>
    <cellStyle name="style1620130158742" xfId="46416" xr:uid="{878A9AA0-1BAA-402F-8C6A-AE19C24C9506}"/>
    <cellStyle name="style1620130158763" xfId="46427" xr:uid="{44615512-5979-4D75-8FCC-665286027975}"/>
    <cellStyle name="style1620130158783" xfId="46428" xr:uid="{64C58D7F-9239-4872-A1C5-68878258FEAE}"/>
    <cellStyle name="style1620130158803" xfId="46405" xr:uid="{5BFB9598-1820-452A-8F8A-8C6EC886C09F}"/>
    <cellStyle name="style1620130158832" xfId="46406" xr:uid="{54BBE791-677F-49B6-9F78-320012CAEC6A}"/>
    <cellStyle name="style1620130158852" xfId="46407" xr:uid="{C6AEFD26-DD55-47EE-BBF8-0CF8B43B762D}"/>
    <cellStyle name="style1620130158872" xfId="46408" xr:uid="{B7C65C2D-2096-45D7-9F66-53D477122738}"/>
    <cellStyle name="style1620130158893" xfId="46417" xr:uid="{66B1B806-7753-4915-8DF3-9140D50BD06F}"/>
    <cellStyle name="style1620130158913" xfId="46418" xr:uid="{7D00ABED-4826-48FE-B393-356065EEFBC8}"/>
    <cellStyle name="style1620130158933" xfId="46419" xr:uid="{D1F86FB6-A676-44E1-AB73-10B673A01CAC}"/>
    <cellStyle name="style1620130158954" xfId="46420" xr:uid="{05EB7E3D-BE45-4E1F-8196-43C1A8E5F2A3}"/>
    <cellStyle name="style1620130158976" xfId="46429" xr:uid="{659D7FAC-C497-4EA2-BDBB-E53AAAEF8BE9}"/>
    <cellStyle name="style1620130158997" xfId="46430" xr:uid="{1C4E371F-73D4-40D8-99E6-B744D85DE9EF}"/>
    <cellStyle name="style1620130159017" xfId="46431" xr:uid="{8B8FC8B0-DF60-4A1F-BA57-DE58D724F553}"/>
    <cellStyle name="style1620130159037" xfId="46432" xr:uid="{3FB58E9F-E79C-43F5-88C6-2398AEAD266D}"/>
    <cellStyle name="style1620130162874" xfId="46313" xr:uid="{3258960A-F1E3-46CE-B818-201A17FA4D01}"/>
    <cellStyle name="style1620130162894" xfId="46314" xr:uid="{BB1DC9C7-882A-4DCC-B0A2-5412F31DE363}"/>
    <cellStyle name="style1620130162914" xfId="46325" xr:uid="{28F1013C-970E-4C46-A1FF-C5F8DF2A334B}"/>
    <cellStyle name="style1620130162935" xfId="46326" xr:uid="{C6B150EC-ED9D-4085-9357-D59C0B98475F}"/>
    <cellStyle name="style1620130162975" xfId="46316" xr:uid="{223AED2D-7FDA-4E97-8C01-FAC1DFD4AE62}"/>
    <cellStyle name="style1620130162996" xfId="46317" xr:uid="{2CBAF1D4-83EA-4512-853A-BD34324CF67D}"/>
    <cellStyle name="style1620130163016" xfId="46315" xr:uid="{77442EBA-2AA8-4B16-ACBA-A70C4B2D6E4E}"/>
    <cellStyle name="style1620130163037" xfId="46318" xr:uid="{911E768E-915E-4724-8B89-8B8FDE7768D5}"/>
    <cellStyle name="style1620130163057" xfId="46327" xr:uid="{C92B84ED-6091-47F1-91F6-EF5C8EB7E7E2}"/>
    <cellStyle name="style1620130163077" xfId="46328" xr:uid="{0A27F667-BA39-4AC8-9BE7-920E62926F1A}"/>
    <cellStyle name="style1620130163098" xfId="46329" xr:uid="{B4321308-BDB7-4B37-8604-9D7D44EB7080}"/>
    <cellStyle name="style1620130163128" xfId="46330" xr:uid="{B61541D2-E06D-422E-B897-B74595FFBC43}"/>
    <cellStyle name="style1620130163148" xfId="46337" xr:uid="{20B3A6A5-ADB5-4F17-B4EA-BB985CB55598}"/>
    <cellStyle name="style1620130163169" xfId="46349" xr:uid="{135686CC-9BD1-49C6-8965-721BABEAC400}"/>
    <cellStyle name="style1620130163189" xfId="46338" xr:uid="{EC52E20B-6E9C-4C97-BAD1-C1FE6B150BF5}"/>
    <cellStyle name="style1620130163209" xfId="46350" xr:uid="{3FD60445-9B09-4669-A2C4-19E3FC4A55B8}"/>
    <cellStyle name="style1620130163230" xfId="46361" xr:uid="{5E85D343-143D-49E8-A87C-A32E0F0CDB82}"/>
    <cellStyle name="style1620130163250" xfId="46362" xr:uid="{C27DAE53-3AED-4799-8AF8-0A34E59246FB}"/>
    <cellStyle name="style1620130163270" xfId="46339" xr:uid="{CD43F4BA-4666-450E-98B7-40469EFD5B31}"/>
    <cellStyle name="style1620130163299" xfId="46340" xr:uid="{36BC884D-3DF3-4813-9DF6-7A8E91AEF5D6}"/>
    <cellStyle name="style1620130163319" xfId="46341" xr:uid="{BB0FA288-E86E-4ECC-B30D-6D03605562BF}"/>
    <cellStyle name="style1620130163339" xfId="46342" xr:uid="{F942AE81-0304-4944-AF25-BABD0ED2CC4B}"/>
    <cellStyle name="style1620130163362" xfId="46351" xr:uid="{E44CF5E4-C5C8-4192-A232-1C3097667113}"/>
    <cellStyle name="style1620130163382" xfId="46352" xr:uid="{F1AC1ECB-A047-4B81-ACB7-C4FB777BE22A}"/>
    <cellStyle name="style1620130163402" xfId="46353" xr:uid="{7FF3D075-9353-4D24-9B61-ED31A5495B99}"/>
    <cellStyle name="style1620130163423" xfId="46354" xr:uid="{8A4C88D7-7731-4E99-9E49-0FDBBA70AC68}"/>
    <cellStyle name="style1620130163453" xfId="46363" xr:uid="{A090955F-09B8-4466-9E2C-EF47F83C1A09}"/>
    <cellStyle name="style1620130163482" xfId="46364" xr:uid="{1E23EAF9-F9DA-4DEC-8B9E-9E91D88FB1FC}"/>
    <cellStyle name="style1620130163504" xfId="46365" xr:uid="{A022FB42-E589-4608-9F6A-9C97EE4F9ADD}"/>
    <cellStyle name="style1620130163524" xfId="46366" xr:uid="{AEC04083-B887-4344-87EB-CBFA8D658008}"/>
    <cellStyle name="style1620130164467" xfId="46319" xr:uid="{DFD43282-697E-4432-91E6-4BE76B3B4E81}"/>
    <cellStyle name="style1620130164487" xfId="46320" xr:uid="{60A8D359-7797-4A5E-8427-28EF03BAB683}"/>
    <cellStyle name="style1620130164508" xfId="46331" xr:uid="{FBBF1FF8-CF81-4177-A275-F525FCA5EE17}"/>
    <cellStyle name="style1620130164528" xfId="46332" xr:uid="{70B27B33-64F6-4EC8-9C7E-929819F7702E}"/>
    <cellStyle name="style1620130164569" xfId="46322" xr:uid="{103D43EB-1B9F-4CF6-A69A-907025C075D1}"/>
    <cellStyle name="style1620130164589" xfId="46323" xr:uid="{E4F949AE-73F0-45B8-A732-2D18D9BA5B97}"/>
    <cellStyle name="style1620130164607" xfId="46321" xr:uid="{EE409B85-CDC0-45D4-ACF9-BB1DB7C754D1}"/>
    <cellStyle name="style1620130164630" xfId="46324" xr:uid="{A3257801-2C04-4C70-8E5F-0655C4EF3D7F}"/>
    <cellStyle name="style1620130164658" xfId="46333" xr:uid="{A3348976-40F1-4EF8-B360-EAA75878CBAD}"/>
    <cellStyle name="style1620130164678" xfId="46334" xr:uid="{B9300F5B-33E6-40DA-9DF8-E46C7C43DC23}"/>
    <cellStyle name="style1620130164700" xfId="46335" xr:uid="{AA19B3CF-59AF-48EB-A484-ADC5113AA2F8}"/>
    <cellStyle name="style1620130164721" xfId="46336" xr:uid="{86B7F2E6-A259-4EFA-8B2B-CF0A528F2D8D}"/>
    <cellStyle name="style1620130164741" xfId="46343" xr:uid="{5F7AA602-5632-47B3-B467-42553FE2799B}"/>
    <cellStyle name="style1620130164761" xfId="46355" xr:uid="{E1061407-F393-4CFC-B7EF-9FD3FA330116}"/>
    <cellStyle name="style1620130164782" xfId="46344" xr:uid="{BB2BC0B2-5860-4B05-829B-DBBE91B4BC77}"/>
    <cellStyle name="style1620130164802" xfId="46356" xr:uid="{C1F2E4B5-3327-4795-A75C-642617D8966C}"/>
    <cellStyle name="style1620130164822" xfId="46367" xr:uid="{F7948439-16B8-4697-B849-DDA53D79AF60}"/>
    <cellStyle name="style1620130164843" xfId="46368" xr:uid="{3A03C608-70D0-4BAC-A1A4-0CBFCFDE99A2}"/>
    <cellStyle name="style1620130164863" xfId="46345" xr:uid="{23D667B9-F46B-4377-8D2A-BED45EE70557}"/>
    <cellStyle name="style1620130164883" xfId="46346" xr:uid="{D3F5010B-A3AD-4764-9FC1-B59C4C2F2773}"/>
    <cellStyle name="style1620130164904" xfId="46347" xr:uid="{300CBF1A-7553-4107-BFAA-C637EE5A5087}"/>
    <cellStyle name="style1620130164924" xfId="46348" xr:uid="{FB8D2E76-4D45-4801-AA02-CCFC179A2535}"/>
    <cellStyle name="style1620130164954" xfId="46357" xr:uid="{6676F765-1511-44D2-A62D-6D7401C3D4DD}"/>
    <cellStyle name="style1620130164975" xfId="46358" xr:uid="{578DFCF2-C508-484C-B6D4-D32259956ED9}"/>
    <cellStyle name="style1620130164995" xfId="46359" xr:uid="{3B609349-3503-48ED-BD7D-AC11340C2A68}"/>
    <cellStyle name="style1620130165015" xfId="46360" xr:uid="{7AB9E759-FA17-437C-931C-BE3B91C102FC}"/>
    <cellStyle name="style1620130165046" xfId="46369" xr:uid="{D000BA1F-6B3A-4A72-8EBF-8BC74D46E3EA}"/>
    <cellStyle name="style1620130165066" xfId="46370" xr:uid="{35EAB783-8D83-447E-8826-28BAD9936D1D}"/>
    <cellStyle name="style1620130165087" xfId="46371" xr:uid="{5C0CA941-CC64-41C4-9541-4A46F48B65BD}"/>
    <cellStyle name="style1620130165107" xfId="46372" xr:uid="{A82DA091-C81C-4426-B3AD-547D34AB233A}"/>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2014</c:v>
                </c:pt>
                <c:pt idx="4">
                  <c:v>2019</c:v>
                </c:pt>
              </c:numCache>
            </c:numRef>
          </c:xVal>
          <c:yVal>
            <c:numRef>
              <c:f>Water!$AB$105:$AB$116</c:f>
              <c:numCache>
                <c:formatCode>0.0</c:formatCode>
                <c:ptCount val="12"/>
                <c:pt idx="0">
                  <c:v>0.72114462387365119</c:v>
                </c:pt>
                <c:pt idx="1">
                  <c:v>0</c:v>
                </c:pt>
                <c:pt idx="2">
                  <c:v>0.31591540702224058</c:v>
                </c:pt>
                <c:pt idx="3">
                  <c:v>0</c:v>
                </c:pt>
                <c:pt idx="4">
                  <c:v>5.1264459991553622E-2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2014</c:v>
                </c:pt>
                <c:pt idx="4">
                  <c:v>2019</c:v>
                </c:pt>
              </c:numCache>
            </c:numRef>
          </c:xVal>
          <c:yVal>
            <c:numRef>
              <c:f>Water!$W$105:$W$116</c:f>
              <c:numCache>
                <c:formatCode>0.0</c:formatCode>
                <c:ptCount val="12"/>
                <c:pt idx="0">
                  <c:v>2.8947274408005512</c:v>
                </c:pt>
                <c:pt idx="1">
                  <c:v>0.66529230138965179</c:v>
                </c:pt>
                <c:pt idx="2">
                  <c:v>1.7927127710938418</c:v>
                </c:pt>
                <c:pt idx="3">
                  <c:v>0.1</c:v>
                </c:pt>
                <c:pt idx="4">
                  <c:v>0.81845896577528687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2010</c:v>
                </c:pt>
                <c:pt idx="3">
                  <c:v>2014</c:v>
                </c:pt>
                <c:pt idx="4">
                  <c:v>2019</c:v>
                </c:pt>
              </c:numCache>
            </c:numRef>
          </c:xVal>
          <c:yVal>
            <c:numRef>
              <c:f>Water!$R$105:$R$116</c:f>
              <c:numCache>
                <c:formatCode>0.0</c:formatCode>
                <c:ptCount val="12"/>
                <c:pt idx="0">
                  <c:v>3.4258302836129468</c:v>
                </c:pt>
                <c:pt idx="1">
                  <c:v>1.596560501992748</c:v>
                </c:pt>
                <c:pt idx="2">
                  <c:v>3.2154747040127383</c:v>
                </c:pt>
                <c:pt idx="3">
                  <c:v>0.5</c:v>
                </c:pt>
                <c:pt idx="4">
                  <c:v>0.77771903560303957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2014</c:v>
                </c:pt>
                <c:pt idx="4">
                  <c:v>2019</c:v>
                </c:pt>
              </c:numCache>
            </c:numRef>
          </c:xVal>
          <c:yVal>
            <c:numRef>
              <c:f>Water!$M$105:$M$116</c:f>
              <c:numCache>
                <c:formatCode>0.0</c:formatCode>
                <c:ptCount val="12"/>
                <c:pt idx="0">
                  <c:v>3.6578962166569138</c:v>
                </c:pt>
                <c:pt idx="1">
                  <c:v>1.8117416633574726</c:v>
                </c:pt>
                <c:pt idx="2">
                  <c:v>4.9237266516348761</c:v>
                </c:pt>
                <c:pt idx="3">
                  <c:v>0.5</c:v>
                </c:pt>
                <c:pt idx="4">
                  <c:v>1.3892729807739392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2014</c:v>
                </c:pt>
                <c:pt idx="4">
                  <c:v>2019</c:v>
                </c:pt>
              </c:numCache>
            </c:numRef>
          </c:xVal>
          <c:yVal>
            <c:numRef>
              <c:f>Water!$H$105:$H$116</c:f>
              <c:numCache>
                <c:formatCode>0.0</c:formatCode>
                <c:ptCount val="12"/>
                <c:pt idx="0">
                  <c:v>3.8188130185803986</c:v>
                </c:pt>
                <c:pt idx="1">
                  <c:v>0.50305222381212333</c:v>
                </c:pt>
                <c:pt idx="2">
                  <c:v>3.7161634469488511</c:v>
                </c:pt>
                <c:pt idx="3">
                  <c:v>0.4</c:v>
                </c:pt>
                <c:pt idx="4">
                  <c:v>0.92626044967767107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2014</c:v>
                </c:pt>
                <c:pt idx="4">
                  <c:v>2019</c:v>
                </c:pt>
              </c:numCache>
            </c:numRef>
          </c:xVal>
          <c:yVal>
            <c:numRef>
              <c:f>Water!$X$105:$X$116</c:f>
              <c:numCache>
                <c:formatCode>0.0</c:formatCode>
                <c:ptCount val="12"/>
                <c:pt idx="0">
                  <c:v>88.354670981511561</c:v>
                </c:pt>
                <c:pt idx="1">
                  <c:v>89.838676620477443</c:v>
                </c:pt>
                <c:pt idx="2">
                  <c:v>89.809804335514158</c:v>
                </c:pt>
                <c:pt idx="3">
                  <c:v>94</c:v>
                </c:pt>
                <c:pt idx="4">
                  <c:v>94.243325097933166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2014</c:v>
                </c:pt>
                <c:pt idx="4">
                  <c:v>2019</c:v>
                </c:pt>
              </c:numCache>
            </c:numRef>
          </c:xVal>
          <c:yVal>
            <c:numRef>
              <c:f>Water!$S$105:$S$116</c:f>
              <c:numCache>
                <c:formatCode>0.0</c:formatCode>
                <c:ptCount val="12"/>
                <c:pt idx="0">
                  <c:v>64.138201058862421</c:v>
                </c:pt>
                <c:pt idx="1">
                  <c:v>68.883841089943076</c:v>
                </c:pt>
                <c:pt idx="2">
                  <c:v>77.469319906438415</c:v>
                </c:pt>
                <c:pt idx="3">
                  <c:v>88.199999999999989</c:v>
                </c:pt>
                <c:pt idx="4">
                  <c:v>74.78016832791397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2010</c:v>
                </c:pt>
                <c:pt idx="3">
                  <c:v>2014</c:v>
                </c:pt>
                <c:pt idx="4">
                  <c:v>2019</c:v>
                </c:pt>
              </c:numCache>
            </c:numRef>
          </c:xVal>
          <c:yVal>
            <c:numRef>
              <c:f>Water!$N$105:$N$116</c:f>
              <c:numCache>
                <c:formatCode>0.0</c:formatCode>
                <c:ptCount val="12"/>
                <c:pt idx="0">
                  <c:v>54.159055800600285</c:v>
                </c:pt>
                <c:pt idx="1">
                  <c:v>49.897532184428592</c:v>
                </c:pt>
                <c:pt idx="2">
                  <c:v>62.707759643092373</c:v>
                </c:pt>
                <c:pt idx="3">
                  <c:v>77.199999999999989</c:v>
                </c:pt>
                <c:pt idx="4">
                  <c:v>58.509281249508284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2014</c:v>
                </c:pt>
                <c:pt idx="4">
                  <c:v>2019</c:v>
                </c:pt>
              </c:numCache>
            </c:numRef>
          </c:xVal>
          <c:yVal>
            <c:numRef>
              <c:f>Water!$I$105:$I$116</c:f>
              <c:numCache>
                <c:formatCode>0.0</c:formatCode>
                <c:ptCount val="12"/>
                <c:pt idx="0">
                  <c:v>52.658081387617415</c:v>
                </c:pt>
                <c:pt idx="1">
                  <c:v>42.780747724998619</c:v>
                </c:pt>
                <c:pt idx="2">
                  <c:v>54.787882851054626</c:v>
                </c:pt>
                <c:pt idx="3">
                  <c:v>63.500000000000007</c:v>
                </c:pt>
                <c:pt idx="4">
                  <c:v>56.656171042948181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2014</c:v>
                </c:pt>
                <c:pt idx="4">
                  <c:v>2019</c:v>
                </c:pt>
              </c:numCache>
            </c:numRef>
          </c:xVal>
          <c:yVal>
            <c:numRef>
              <c:f>Water!$D$105:$D$116</c:f>
              <c:numCache>
                <c:formatCode>0.0</c:formatCode>
                <c:ptCount val="12"/>
                <c:pt idx="0">
                  <c:v>41.643396429343674</c:v>
                </c:pt>
                <c:pt idx="1">
                  <c:v>48.031582491364091</c:v>
                </c:pt>
                <c:pt idx="2">
                  <c:v>47.396956103183093</c:v>
                </c:pt>
                <c:pt idx="3">
                  <c:v>50.800000000000004</c:v>
                </c:pt>
                <c:pt idx="4">
                  <c:v>49.353945172700577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40.043027991287467</c:v>
                </c:pt>
                <c:pt idx="1">
                  <c:v>47.511563330304583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3.4291696378787346</c:v>
                </c:pt>
                <c:pt idx="1">
                  <c:v>4.0687535032536069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53.347457961167834</c:v>
                </c:pt>
                <c:pt idx="1">
                  <c:v>47.907678719759872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3.1803444096659632</c:v>
                </c:pt>
                <c:pt idx="1">
                  <c:v>0.51200444668194223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45.034791791533983</c:v>
                </c:pt>
                <c:pt idx="1">
                  <c:v>55.523377992267868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3.5026520566197887</c:v>
                </c:pt>
                <c:pt idx="1">
                  <c:v>4.3184184133755625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47.768781205717914</c:v>
                </c:pt>
                <c:pt idx="1">
                  <c:v>38.989423431174608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3.6937749461283147</c:v>
                </c:pt>
                <c:pt idx="1">
                  <c:v>1.1687801631819639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48.118017609542839</c:v>
                </c:pt>
                <c:pt idx="1">
                  <c:v>61.226377486179125</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5.2524779558405639</c:v>
                </c:pt>
                <c:pt idx="1">
                  <c:v>6.6833634060259079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43.356692158977587</c:v>
                </c:pt>
                <c:pt idx="1">
                  <c:v>31.612743506839081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3.2728122756390121</c:v>
                </c:pt>
                <c:pt idx="1">
                  <c:v>0.47751560095588275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60.889162412127718</c:v>
                </c:pt>
                <c:pt idx="1">
                  <c:v>76.750976496061909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5.3499520687391575</c:v>
                </c:pt>
                <c:pt idx="1">
                  <c:v>6.7436310373859252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31.466406944502722</c:v>
                </c:pt>
                <c:pt idx="1">
                  <c:v>16.333853236449443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2.2944785746304035</c:v>
                </c:pt>
                <c:pt idx="1">
                  <c:v>0.17153923010272365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84.204784848698921</c:v>
                </c:pt>
                <c:pt idx="1">
                  <c:v>90.735000203492149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3.7039537495710859</c:v>
                </c:pt>
                <c:pt idx="1">
                  <c:v>3.9912012699151358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11.572762237733798</c:v>
                </c:pt>
                <c:pt idx="1">
                  <c:v>5.2737985265927136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0.51849916399620355</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2014</c:v>
                </c:pt>
                <c:pt idx="4">
                  <c:v>2019</c:v>
                </c:pt>
              </c:numCache>
            </c:numRef>
          </c:xVal>
          <c:yVal>
            <c:numRef>
              <c:f>Water!$AB$205:$AB$216</c:f>
              <c:numCache>
                <c:formatCode>0.0</c:formatCode>
                <c:ptCount val="12"/>
                <c:pt idx="0">
                  <c:v>0.83710812408448798</c:v>
                </c:pt>
                <c:pt idx="1">
                  <c:v>0</c:v>
                </c:pt>
                <c:pt idx="2">
                  <c:v>0.15169017287805345</c:v>
                </c:pt>
                <c:pt idx="3">
                  <c:v>0</c:v>
                </c:pt>
                <c:pt idx="4">
                  <c:v>0.14361521827428944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2014</c:v>
                </c:pt>
                <c:pt idx="4">
                  <c:v>2019</c:v>
                </c:pt>
              </c:numCache>
            </c:numRef>
          </c:xVal>
          <c:yVal>
            <c:numRef>
              <c:f>Water!$W$205:$W$216</c:f>
              <c:numCache>
                <c:formatCode>0.0</c:formatCode>
                <c:ptCount val="12"/>
                <c:pt idx="0">
                  <c:v>0.45043342612270776</c:v>
                </c:pt>
                <c:pt idx="1">
                  <c:v>0</c:v>
                </c:pt>
                <c:pt idx="2">
                  <c:v>0.25500803287767332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2010</c:v>
                </c:pt>
                <c:pt idx="3">
                  <c:v>2014</c:v>
                </c:pt>
                <c:pt idx="4">
                  <c:v>2019</c:v>
                </c:pt>
              </c:numCache>
            </c:numRef>
          </c:xVal>
          <c:yVal>
            <c:numRef>
              <c:f>Water!$R$205:$R$216</c:f>
              <c:numCache>
                <c:formatCode>0.0</c:formatCode>
                <c:ptCount val="12"/>
                <c:pt idx="0">
                  <c:v>0.74855580259329157</c:v>
                </c:pt>
                <c:pt idx="1">
                  <c:v>6.8110311195125589E-2</c:v>
                </c:pt>
                <c:pt idx="2">
                  <c:v>0.40991177380138855</c:v>
                </c:pt>
                <c:pt idx="3">
                  <c:v>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2014</c:v>
                </c:pt>
                <c:pt idx="4">
                  <c:v>2019</c:v>
                </c:pt>
              </c:numCache>
            </c:numRef>
          </c:xVal>
          <c:yVal>
            <c:numRef>
              <c:f>Water!$M$205:$M$216</c:f>
              <c:numCache>
                <c:formatCode>0.0</c:formatCode>
                <c:ptCount val="12"/>
                <c:pt idx="0">
                  <c:v>0.60136657568849705</c:v>
                </c:pt>
                <c:pt idx="1">
                  <c:v>0</c:v>
                </c:pt>
                <c:pt idx="2">
                  <c:v>1.1257593739111005</c:v>
                </c:pt>
                <c:pt idx="3">
                  <c:v>0</c:v>
                </c:pt>
                <c:pt idx="4">
                  <c:v>0.37941133896231927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2014</c:v>
                </c:pt>
                <c:pt idx="4">
                  <c:v>2019</c:v>
                </c:pt>
              </c:numCache>
            </c:numRef>
          </c:xVal>
          <c:yVal>
            <c:numRef>
              <c:f>Water!$H$205:$H$216</c:f>
              <c:numCache>
                <c:formatCode>0.0</c:formatCode>
                <c:ptCount val="12"/>
                <c:pt idx="0">
                  <c:v>2.3472889605269129</c:v>
                </c:pt>
                <c:pt idx="1">
                  <c:v>0.76440436610091367</c:v>
                </c:pt>
                <c:pt idx="2">
                  <c:v>1.6494818336966761</c:v>
                </c:pt>
                <c:pt idx="3">
                  <c:v>0</c:v>
                </c:pt>
                <c:pt idx="4">
                  <c:v>0.27893367158229976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2014</c:v>
                </c:pt>
                <c:pt idx="4">
                  <c:v>2019</c:v>
                </c:pt>
              </c:numCache>
            </c:numRef>
          </c:xVal>
          <c:yVal>
            <c:numRef>
              <c:f>Water!$X$205:$X$216</c:f>
              <c:numCache>
                <c:formatCode>0.0</c:formatCode>
                <c:ptCount val="12"/>
                <c:pt idx="0">
                  <c:v>92.162443583502309</c:v>
                </c:pt>
                <c:pt idx="1">
                  <c:v>90.680120281978887</c:v>
                </c:pt>
                <c:pt idx="2">
                  <c:v>93.431146460278015</c:v>
                </c:pt>
                <c:pt idx="3">
                  <c:v>95.7</c:v>
                </c:pt>
                <c:pt idx="4">
                  <c:v>98.604840072565807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2014</c:v>
                </c:pt>
                <c:pt idx="4">
                  <c:v>2019</c:v>
                </c:pt>
              </c:numCache>
            </c:numRef>
          </c:xVal>
          <c:yVal>
            <c:numRef>
              <c:f>Water!$S$205:$S$216</c:f>
              <c:numCache>
                <c:formatCode>0.0</c:formatCode>
                <c:ptCount val="12"/>
                <c:pt idx="0">
                  <c:v>87.977715094313567</c:v>
                </c:pt>
                <c:pt idx="1">
                  <c:v>89.280629498737312</c:v>
                </c:pt>
                <c:pt idx="2">
                  <c:v>90.767654374376164</c:v>
                </c:pt>
                <c:pt idx="3">
                  <c:v>95.5</c:v>
                </c:pt>
                <c:pt idx="4">
                  <c:v>97.05935771522401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2010</c:v>
                </c:pt>
                <c:pt idx="3">
                  <c:v>2014</c:v>
                </c:pt>
                <c:pt idx="4">
                  <c:v>2019</c:v>
                </c:pt>
              </c:numCache>
            </c:numRef>
          </c:xVal>
          <c:yVal>
            <c:numRef>
              <c:f>Water!$N$205:$N$216</c:f>
              <c:numCache>
                <c:formatCode>0.0</c:formatCode>
                <c:ptCount val="12"/>
                <c:pt idx="0">
                  <c:v>84.101374063144078</c:v>
                </c:pt>
                <c:pt idx="1">
                  <c:v>88.40479383473469</c:v>
                </c:pt>
                <c:pt idx="2">
                  <c:v>86.608376857879904</c:v>
                </c:pt>
                <c:pt idx="3">
                  <c:v>94.999999999999986</c:v>
                </c:pt>
                <c:pt idx="4">
                  <c:v>88.526097026402155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2014</c:v>
                </c:pt>
                <c:pt idx="4">
                  <c:v>2019</c:v>
                </c:pt>
              </c:numCache>
            </c:numRef>
          </c:xVal>
          <c:yVal>
            <c:numRef>
              <c:f>Water!$I$205:$I$216</c:f>
              <c:numCache>
                <c:formatCode>0.0</c:formatCode>
                <c:ptCount val="12"/>
                <c:pt idx="0">
                  <c:v>79.696147581973037</c:v>
                </c:pt>
                <c:pt idx="1">
                  <c:v>81.936450915655641</c:v>
                </c:pt>
                <c:pt idx="2">
                  <c:v>76.866727410145202</c:v>
                </c:pt>
                <c:pt idx="3">
                  <c:v>92.9</c:v>
                </c:pt>
                <c:pt idx="4">
                  <c:v>81.938053134417856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2014</c:v>
                </c:pt>
                <c:pt idx="4">
                  <c:v>2019</c:v>
                </c:pt>
              </c:numCache>
            </c:numRef>
          </c:xVal>
          <c:yVal>
            <c:numRef>
              <c:f>Water!$D$205:$D$216</c:f>
              <c:numCache>
                <c:formatCode>0.0</c:formatCode>
                <c:ptCount val="12"/>
                <c:pt idx="0">
                  <c:v>53.169552912752984</c:v>
                </c:pt>
                <c:pt idx="1">
                  <c:v>61.065519160208289</c:v>
                </c:pt>
                <c:pt idx="2">
                  <c:v>69.618632692778235</c:v>
                </c:pt>
                <c:pt idx="3">
                  <c:v>79.5</c:v>
                </c:pt>
                <c:pt idx="4">
                  <c:v>70.302623630016029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51.276118094303655</c:v>
                </c:pt>
                <c:pt idx="1">
                  <c:v>72.204484950520168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4.3335626633568411</c:v>
                </c:pt>
                <c:pt idx="1">
                  <c:v>6.1023078918145712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42.322530529817669</c:v>
                </c:pt>
                <c:pt idx="1">
                  <c:v>21.693207157665256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2.0677887125218319</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73.878005271686291</c:v>
                </c:pt>
                <c:pt idx="1">
                  <c:v>79.723910494598812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5.7038210515485499</c:v>
                </c:pt>
                <c:pt idx="1">
                  <c:v>6.155159675990066</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19.896579418134479</c:v>
                </c:pt>
                <c:pt idx="1">
                  <c:v>13.804002511430042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0.52159425863068876</c:v>
                </c:pt>
                <c:pt idx="1">
                  <c:v>0.31692731798109008</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79.189024931800574</c:v>
                </c:pt>
                <c:pt idx="1">
                  <c:v>85.35340201562444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6.0864021130151578</c:v>
                </c:pt>
                <c:pt idx="1">
                  <c:v>6.5601909712656523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14.131962733900735</c:v>
                </c:pt>
                <c:pt idx="1">
                  <c:v>8.0864070131099055</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0.59261022128354313</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83.342490917966686</c:v>
                </c:pt>
                <c:pt idx="1">
                  <c:v>93.311970658647766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3.6741767814041402</c:v>
                </c:pt>
                <c:pt idx="1">
                  <c:v>4.1136840553341161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12.641305049710752</c:v>
                </c:pt>
                <c:pt idx="1">
                  <c:v>2.5743452860181151</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0.34202725091842012</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87.267428454982607</c:v>
                </c:pt>
                <c:pt idx="1">
                  <c:v>94.524508190603086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3.163410069493422</c:v>
                </c:pt>
                <c:pt idx="1">
                  <c:v>3.4264763648709811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9.0271233052838227</c:v>
                </c:pt>
                <c:pt idx="1">
                  <c:v>2.049015444525935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0.54203817024014711</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2014</c:v>
                </c:pt>
                <c:pt idx="4">
                  <c:v>2019</c:v>
                </c:pt>
              </c:numCache>
            </c:numRef>
          </c:xVal>
          <c:yVal>
            <c:numRef>
              <c:f>Water!$AB$305:$AB$316</c:f>
              <c:numCache>
                <c:formatCode>0.0</c:formatCode>
                <c:ptCount val="12"/>
                <c:pt idx="0">
                  <c:v>4.4414139219537327</c:v>
                </c:pt>
                <c:pt idx="1">
                  <c:v>1.1818016528017616</c:v>
                </c:pt>
                <c:pt idx="2">
                  <c:v>3.8485459352861096</c:v>
                </c:pt>
                <c:pt idx="3">
                  <c:v>0.2</c:v>
                </c:pt>
                <c:pt idx="4">
                  <c:v>1.3224877558463748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2014</c:v>
                </c:pt>
                <c:pt idx="4">
                  <c:v>2019</c:v>
                </c:pt>
              </c:numCache>
            </c:numRef>
          </c:xVal>
          <c:yVal>
            <c:numRef>
              <c:f>Water!$W$305:$W$316</c:f>
              <c:numCache>
                <c:formatCode>0.0</c:formatCode>
                <c:ptCount val="12"/>
                <c:pt idx="0">
                  <c:v>4.2018906532136242</c:v>
                </c:pt>
                <c:pt idx="1">
                  <c:v>1.8187903165871413</c:v>
                </c:pt>
                <c:pt idx="2">
                  <c:v>3.8526736725515938</c:v>
                </c:pt>
                <c:pt idx="3">
                  <c:v>1</c:v>
                </c:pt>
                <c:pt idx="4">
                  <c:v>0.71952192653852343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2010</c:v>
                </c:pt>
                <c:pt idx="3">
                  <c:v>2014</c:v>
                </c:pt>
                <c:pt idx="4">
                  <c:v>2019</c:v>
                </c:pt>
              </c:numCache>
            </c:numRef>
          </c:xVal>
          <c:yVal>
            <c:numRef>
              <c:f>Water!$R$305:$R$316</c:f>
              <c:numCache>
                <c:formatCode>0.0</c:formatCode>
                <c:ptCount val="12"/>
                <c:pt idx="0">
                  <c:v>2.5435040582483048</c:v>
                </c:pt>
                <c:pt idx="1">
                  <c:v>2.3321021872688368</c:v>
                </c:pt>
                <c:pt idx="2">
                  <c:v>5.4295174132209985</c:v>
                </c:pt>
                <c:pt idx="3">
                  <c:v>0.5</c:v>
                </c:pt>
                <c:pt idx="4">
                  <c:v>1.7400703580797336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2014</c:v>
                </c:pt>
                <c:pt idx="4">
                  <c:v>2019</c:v>
                </c:pt>
              </c:numCache>
            </c:numRef>
          </c:xVal>
          <c:yVal>
            <c:numRef>
              <c:f>Water!$M$305:$M$316</c:f>
              <c:numCache>
                <c:formatCode>0.0</c:formatCode>
                <c:ptCount val="12"/>
                <c:pt idx="0">
                  <c:v>4.1137795394150398</c:v>
                </c:pt>
                <c:pt idx="1">
                  <c:v>0.76386716150559042</c:v>
                </c:pt>
                <c:pt idx="2">
                  <c:v>4.8895787272076117</c:v>
                </c:pt>
                <c:pt idx="3">
                  <c:v>0.8</c:v>
                </c:pt>
                <c:pt idx="4">
                  <c:v>0.62964833049055224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2014</c:v>
                </c:pt>
                <c:pt idx="4">
                  <c:v>2019</c:v>
                </c:pt>
              </c:numCache>
            </c:numRef>
          </c:xVal>
          <c:yVal>
            <c:numRef>
              <c:f>Water!$H$305:$H$316</c:f>
              <c:numCache>
                <c:formatCode>0.0</c:formatCode>
                <c:ptCount val="12"/>
                <c:pt idx="0">
                  <c:v>4.5908205403095526</c:v>
                </c:pt>
                <c:pt idx="1">
                  <c:v>0.53486841483719649</c:v>
                </c:pt>
                <c:pt idx="2">
                  <c:v>3.4022643049727783</c:v>
                </c:pt>
                <c:pt idx="3">
                  <c:v>0</c:v>
                </c:pt>
                <c:pt idx="4">
                  <c:v>1.292062341994632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2014</c:v>
                </c:pt>
                <c:pt idx="4">
                  <c:v>2019</c:v>
                </c:pt>
              </c:numCache>
            </c:numRef>
          </c:xVal>
          <c:yVal>
            <c:numRef>
              <c:f>Water!$X$305:$X$316</c:f>
              <c:numCache>
                <c:formatCode>0.0</c:formatCode>
                <c:ptCount val="12"/>
                <c:pt idx="0">
                  <c:v>52.749833575978712</c:v>
                </c:pt>
                <c:pt idx="1">
                  <c:v>51.35097832703498</c:v>
                </c:pt>
                <c:pt idx="2">
                  <c:v>65.616535337233501</c:v>
                </c:pt>
                <c:pt idx="3">
                  <c:v>74.599999999999994</c:v>
                </c:pt>
                <c:pt idx="4">
                  <c:v>65.060477387078691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2014</c:v>
                </c:pt>
                <c:pt idx="4">
                  <c:v>2019</c:v>
                </c:pt>
              </c:numCache>
            </c:numRef>
          </c:xVal>
          <c:yVal>
            <c:numRef>
              <c:f>Water!$S$305:$S$316</c:f>
              <c:numCache>
                <c:formatCode>0.0</c:formatCode>
                <c:ptCount val="12"/>
                <c:pt idx="0">
                  <c:v>52.638612955542072</c:v>
                </c:pt>
                <c:pt idx="1">
                  <c:v>52.363838715629221</c:v>
                </c:pt>
                <c:pt idx="2">
                  <c:v>54.182352788959342</c:v>
                </c:pt>
                <c:pt idx="3">
                  <c:v>67.5</c:v>
                </c:pt>
                <c:pt idx="4">
                  <c:v>54.636343281156527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2010</c:v>
                </c:pt>
                <c:pt idx="3">
                  <c:v>2014</c:v>
                </c:pt>
                <c:pt idx="4">
                  <c:v>2019</c:v>
                </c:pt>
              </c:numCache>
            </c:numRef>
          </c:xVal>
          <c:yVal>
            <c:numRef>
              <c:f>Water!$N$305:$N$316</c:f>
              <c:numCache>
                <c:formatCode>0.0</c:formatCode>
                <c:ptCount val="12"/>
                <c:pt idx="0">
                  <c:v>53.090394836559184</c:v>
                </c:pt>
                <c:pt idx="1">
                  <c:v>42.249059716080978</c:v>
                </c:pt>
                <c:pt idx="2">
                  <c:v>53.74431143147936</c:v>
                </c:pt>
                <c:pt idx="3">
                  <c:v>62.9</c:v>
                </c:pt>
                <c:pt idx="4">
                  <c:v>57.772067033857041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2014</c:v>
                </c:pt>
                <c:pt idx="4">
                  <c:v>2019</c:v>
                </c:pt>
              </c:numCache>
            </c:numRef>
          </c:xVal>
          <c:yVal>
            <c:numRef>
              <c:f>Water!$I$305:$I$316</c:f>
              <c:numCache>
                <c:formatCode>0.0</c:formatCode>
                <c:ptCount val="12"/>
                <c:pt idx="0">
                  <c:v>47.201609419245209</c:v>
                </c:pt>
                <c:pt idx="1">
                  <c:v>42.048519764533715</c:v>
                </c:pt>
                <c:pt idx="2">
                  <c:v>50.44736485491589</c:v>
                </c:pt>
                <c:pt idx="3">
                  <c:v>55.8</c:v>
                </c:pt>
                <c:pt idx="4">
                  <c:v>52.385836767369852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2014</c:v>
                </c:pt>
                <c:pt idx="4">
                  <c:v>2019</c:v>
                </c:pt>
              </c:numCache>
            </c:numRef>
          </c:xVal>
          <c:yVal>
            <c:numRef>
              <c:f>Water!$D$305:$D$316</c:f>
              <c:numCache>
                <c:formatCode>0.0</c:formatCode>
                <c:ptCount val="12"/>
                <c:pt idx="0">
                  <c:v>40.942566901310038</c:v>
                </c:pt>
                <c:pt idx="1">
                  <c:v>49.868486194152119</c:v>
                </c:pt>
                <c:pt idx="2">
                  <c:v>44.303209956527631</c:v>
                </c:pt>
                <c:pt idx="3">
                  <c:v>46.4</c:v>
                </c:pt>
                <c:pt idx="4">
                  <c:v>46.623916837588183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40.230939791505989</c:v>
                </c:pt>
                <c:pt idx="1">
                  <c:v>43.860373058166587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3.4650980542681409</c:v>
                </c:pt>
                <c:pt idx="1">
                  <c:v>3.7777017919779161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52.753210322957727</c:v>
                </c:pt>
                <c:pt idx="1">
                  <c:v>52.049435993781856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3.5507518312681441</c:v>
                </c:pt>
                <c:pt idx="1">
                  <c:v>0.3124891560736387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41.022783588321062</c:v>
                </c:pt>
                <c:pt idx="1">
                  <c:v>49.979387203999629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3.7626117392163958</c:v>
                </c:pt>
                <c:pt idx="1">
                  <c:v>4.5841118657327851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51.451483998382002</c:v>
                </c:pt>
                <c:pt idx="1">
                  <c:v>44.783065812017298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3.7631206740805396</c:v>
                </c:pt>
                <c:pt idx="1">
                  <c:v>0.653435118250286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44.650387429148715</c:v>
                </c:pt>
                <c:pt idx="1">
                  <c:v>55.593035321573758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3.5165878668889512</c:v>
                </c:pt>
                <c:pt idx="1">
                  <c:v>4.3784120307039069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48.651904051004408</c:v>
                </c:pt>
                <c:pt idx="1">
                  <c:v>38.219027606181442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3.1811206529579295</c:v>
                </c:pt>
                <c:pt idx="1">
                  <c:v>1.8095250415408941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47.908106172536193</c:v>
                </c:pt>
                <c:pt idx="1">
                  <c:v>54.956202902668693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4.5729073058192213</c:v>
                </c:pt>
                <c:pt idx="1">
                  <c:v>5.2456596979356913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43.519499589307081</c:v>
                </c:pt>
                <c:pt idx="1">
                  <c:v>39.229082341669027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3.9994869323375042</c:v>
                </c:pt>
                <c:pt idx="1">
                  <c:v>0.56905505772658671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47.481357094476841</c:v>
                </c:pt>
                <c:pt idx="1">
                  <c:v>65.728894638473705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4.5887914731679231</c:v>
                </c:pt>
                <c:pt idx="1">
                  <c:v>6.3523077206414928</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44.154154584278672</c:v>
                </c:pt>
                <c:pt idx="1">
                  <c:v>27.361155884438801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3.7756968480765636</c:v>
                </c:pt>
                <c:pt idx="1">
                  <c:v>0.557641756446003</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40.230939791505989</c:v>
                </c:pt>
                <c:pt idx="1">
                  <c:v>43.860373058166587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3.4650980542681409</c:v>
                </c:pt>
                <c:pt idx="1">
                  <c:v>3.7777017919779161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52.753210322957727</c:v>
                </c:pt>
                <c:pt idx="1">
                  <c:v>52.049435993781856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3.5507518312681441</c:v>
                </c:pt>
                <c:pt idx="1">
                  <c:v>0.3124891560736387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41.022783588321062</c:v>
                </c:pt>
                <c:pt idx="1">
                  <c:v>49.979387203999629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3.7626117392163958</c:v>
                </c:pt>
                <c:pt idx="1">
                  <c:v>4.5841118657327851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51.451483998382002</c:v>
                </c:pt>
                <c:pt idx="1">
                  <c:v>44.783065812017298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3.7631206740805396</c:v>
                </c:pt>
                <c:pt idx="1">
                  <c:v>0.653435118250286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44.650387429148715</c:v>
                </c:pt>
                <c:pt idx="1">
                  <c:v>55.593035321573758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3.5165878668889512</c:v>
                </c:pt>
                <c:pt idx="1">
                  <c:v>4.3784120307039069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48.651904051004408</c:v>
                </c:pt>
                <c:pt idx="1">
                  <c:v>38.219027606181442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3.1811206529579295</c:v>
                </c:pt>
                <c:pt idx="1">
                  <c:v>1.8095250415408941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47.908106172536193</c:v>
                </c:pt>
                <c:pt idx="1">
                  <c:v>54.956202902668693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4.5729073058192213</c:v>
                </c:pt>
                <c:pt idx="1">
                  <c:v>5.2456596979356913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43.519499589307081</c:v>
                </c:pt>
                <c:pt idx="1">
                  <c:v>39.229082341669027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3.9994869323375042</c:v>
                </c:pt>
                <c:pt idx="1">
                  <c:v>0.56905505772658671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47.481357094476841</c:v>
                </c:pt>
                <c:pt idx="1">
                  <c:v>65.728894638473705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4.5887914731679231</c:v>
                </c:pt>
                <c:pt idx="1">
                  <c:v>6.3523077206414928</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44.154154584278672</c:v>
                </c:pt>
                <c:pt idx="1">
                  <c:v>27.361155884438801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3.7756968480765636</c:v>
                </c:pt>
                <c:pt idx="1">
                  <c:v>0.557641756446003</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40.043027991287467</c:v>
                </c:pt>
                <c:pt idx="1">
                  <c:v>47.511563330304583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3.4291696378787346</c:v>
                </c:pt>
                <c:pt idx="1">
                  <c:v>4.0687535032536069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53.347457961167834</c:v>
                </c:pt>
                <c:pt idx="1">
                  <c:v>47.907678719759872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3.1803444096659632</c:v>
                </c:pt>
                <c:pt idx="1">
                  <c:v>0.51200444668194223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45.034791791533983</c:v>
                </c:pt>
                <c:pt idx="1">
                  <c:v>55.523377992267868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3.5026520566197887</c:v>
                </c:pt>
                <c:pt idx="1">
                  <c:v>4.3184184133755625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47.768781205717914</c:v>
                </c:pt>
                <c:pt idx="1">
                  <c:v>38.989423431174608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3.6937749461283147</c:v>
                </c:pt>
                <c:pt idx="1">
                  <c:v>1.1687801631819639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48.118017609542839</c:v>
                </c:pt>
                <c:pt idx="1">
                  <c:v>61.226377486179125</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5.2524779558405639</c:v>
                </c:pt>
                <c:pt idx="1">
                  <c:v>6.6833634060259079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43.356692158977587</c:v>
                </c:pt>
                <c:pt idx="1">
                  <c:v>31.612743506839081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3.2728122756390121</c:v>
                </c:pt>
                <c:pt idx="1">
                  <c:v>0.47751560095588275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60.889162412127718</c:v>
                </c:pt>
                <c:pt idx="1">
                  <c:v>76.750976496061909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5.3499520687391575</c:v>
                </c:pt>
                <c:pt idx="1">
                  <c:v>6.7436310373859252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31.466406944502722</c:v>
                </c:pt>
                <c:pt idx="1">
                  <c:v>16.333853236449443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2.2944785746304035</c:v>
                </c:pt>
                <c:pt idx="1">
                  <c:v>0.17153923010272365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84.204784848698921</c:v>
                </c:pt>
                <c:pt idx="1">
                  <c:v>90.735000203492149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3.7039537495710859</c:v>
                </c:pt>
                <c:pt idx="1">
                  <c:v>3.9912012699151358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11.572762237733798</c:v>
                </c:pt>
                <c:pt idx="1">
                  <c:v>5.2737985265927136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0.51849916399620355</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51.276118094303655</c:v>
                </c:pt>
                <c:pt idx="1">
                  <c:v>72.204484950520168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4.3335626633568411</c:v>
                </c:pt>
                <c:pt idx="1">
                  <c:v>6.1023078918145712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42.322530529817669</c:v>
                </c:pt>
                <c:pt idx="1">
                  <c:v>21.693207157665256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2.0677887125218319</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73.878005271686291</c:v>
                </c:pt>
                <c:pt idx="1">
                  <c:v>79.723910494598812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5.7038210515485499</c:v>
                </c:pt>
                <c:pt idx="1">
                  <c:v>6.155159675990066</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19.896579418134479</c:v>
                </c:pt>
                <c:pt idx="1">
                  <c:v>13.804002511430042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0.52159425863068876</c:v>
                </c:pt>
                <c:pt idx="1">
                  <c:v>0.31692731798109008</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79.189024931800574</c:v>
                </c:pt>
                <c:pt idx="1">
                  <c:v>85.35340201562444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6.0864021130151578</c:v>
                </c:pt>
                <c:pt idx="1">
                  <c:v>6.5601909712656523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14.131962733900735</c:v>
                </c:pt>
                <c:pt idx="1">
                  <c:v>8.0864070131099055</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0.59261022128354313</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83.342490917966686</c:v>
                </c:pt>
                <c:pt idx="1">
                  <c:v>93.311970658647766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3.6741767814041402</c:v>
                </c:pt>
                <c:pt idx="1">
                  <c:v>4.1136840553341161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12.641305049710752</c:v>
                </c:pt>
                <c:pt idx="1">
                  <c:v>2.5743452860181151</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0.34202725091842012</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87.267428454982607</c:v>
                </c:pt>
                <c:pt idx="1">
                  <c:v>94.524508190603086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3.163410069493422</c:v>
                </c:pt>
                <c:pt idx="1">
                  <c:v>3.4264763648709811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9.0271233052838227</c:v>
                </c:pt>
                <c:pt idx="1">
                  <c:v>2.049015444525935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0.54203817024014711</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2010</c:v>
                </c:pt>
                <c:pt idx="3">
                  <c:v>2014</c:v>
                </c:pt>
                <c:pt idx="4">
                  <c:v>2019</c:v>
                </c:pt>
              </c:numCache>
            </c:numRef>
          </c:xVal>
          <c:yVal>
            <c:numRef>
              <c:f>Sanitation!$AB$105:$AB$116</c:f>
              <c:numCache>
                <c:formatCode>0.0</c:formatCode>
                <c:ptCount val="12"/>
                <c:pt idx="0">
                  <c:v>1.3460851429973044</c:v>
                </c:pt>
                <c:pt idx="1">
                  <c:v>0.46322256329217909</c:v>
                </c:pt>
                <c:pt idx="2">
                  <c:v>0.20990423186341869</c:v>
                </c:pt>
                <c:pt idx="3">
                  <c:v>0.34025773229739442</c:v>
                </c:pt>
                <c:pt idx="4">
                  <c:v>2.6328739732687682E-2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2010</c:v>
                </c:pt>
                <c:pt idx="3">
                  <c:v>2014</c:v>
                </c:pt>
                <c:pt idx="4">
                  <c:v>2019</c:v>
                </c:pt>
              </c:numCache>
            </c:numRef>
          </c:xVal>
          <c:yVal>
            <c:numRef>
              <c:f>Sanitation!$W$105:$W$116</c:f>
              <c:numCache>
                <c:formatCode>0.0</c:formatCode>
                <c:ptCount val="12"/>
                <c:pt idx="0">
                  <c:v>20.328279264839654</c:v>
                </c:pt>
                <c:pt idx="1">
                  <c:v>8.179697540944332</c:v>
                </c:pt>
                <c:pt idx="2">
                  <c:v>1.9072872863336865</c:v>
                </c:pt>
                <c:pt idx="3">
                  <c:v>2.7107498602301097</c:v>
                </c:pt>
                <c:pt idx="4">
                  <c:v>2.7608777344177842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2010</c:v>
                </c:pt>
                <c:pt idx="3">
                  <c:v>2014</c:v>
                </c:pt>
                <c:pt idx="4">
                  <c:v>2019</c:v>
                </c:pt>
              </c:numCache>
            </c:numRef>
          </c:xVal>
          <c:yVal>
            <c:numRef>
              <c:f>Sanitation!$R$105:$R$116</c:f>
              <c:numCache>
                <c:formatCode>0.0</c:formatCode>
                <c:ptCount val="12"/>
                <c:pt idx="0">
                  <c:v>52.672750054905954</c:v>
                </c:pt>
                <c:pt idx="1">
                  <c:v>41.289186200402</c:v>
                </c:pt>
                <c:pt idx="2">
                  <c:v>12.869535126222701</c:v>
                </c:pt>
                <c:pt idx="3">
                  <c:v>8.7691669426602754</c:v>
                </c:pt>
                <c:pt idx="4">
                  <c:v>8.0339483446472109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2010</c:v>
                </c:pt>
                <c:pt idx="3">
                  <c:v>2014</c:v>
                </c:pt>
                <c:pt idx="4">
                  <c:v>2019</c:v>
                </c:pt>
              </c:numCache>
            </c:numRef>
          </c:xVal>
          <c:yVal>
            <c:numRef>
              <c:f>Sanitation!$M$105:$M$116</c:f>
              <c:numCache>
                <c:formatCode>0.0</c:formatCode>
                <c:ptCount val="12"/>
                <c:pt idx="0">
                  <c:v>54.690807104653167</c:v>
                </c:pt>
                <c:pt idx="1">
                  <c:v>53.299869061447339</c:v>
                </c:pt>
                <c:pt idx="2">
                  <c:v>31.300144302421746</c:v>
                </c:pt>
                <c:pt idx="3">
                  <c:v>23.481185694003358</c:v>
                </c:pt>
                <c:pt idx="4">
                  <c:v>14.040768800788433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2010</c:v>
                </c:pt>
                <c:pt idx="3">
                  <c:v>2014</c:v>
                </c:pt>
                <c:pt idx="4">
                  <c:v>2019</c:v>
                </c:pt>
              </c:numCache>
            </c:numRef>
          </c:xVal>
          <c:yVal>
            <c:numRef>
              <c:f>Sanitation!$H$105:$H$116</c:f>
              <c:numCache>
                <c:formatCode>0.0</c:formatCode>
                <c:ptCount val="12"/>
                <c:pt idx="0">
                  <c:v>55.963094493335397</c:v>
                </c:pt>
                <c:pt idx="1">
                  <c:v>52.321930663322881</c:v>
                </c:pt>
                <c:pt idx="2">
                  <c:v>55.360770054336861</c:v>
                </c:pt>
                <c:pt idx="3">
                  <c:v>53.076819819276153</c:v>
                </c:pt>
                <c:pt idx="4">
                  <c:v>28.008553277837457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2010</c:v>
                </c:pt>
                <c:pt idx="3">
                  <c:v>2014</c:v>
                </c:pt>
                <c:pt idx="4">
                  <c:v>2019</c:v>
                </c:pt>
              </c:numCache>
            </c:numRef>
          </c:xVal>
          <c:yVal>
            <c:numRef>
              <c:f>Sanitation!$X$105:$X$116</c:f>
              <c:numCache>
                <c:formatCode>0.0</c:formatCode>
                <c:ptCount val="12"/>
                <c:pt idx="0">
                  <c:v>50.592874351707287</c:v>
                </c:pt>
                <c:pt idx="1">
                  <c:v>59.301482451083963</c:v>
                </c:pt>
                <c:pt idx="2">
                  <c:v>65.520168040891207</c:v>
                </c:pt>
                <c:pt idx="3">
                  <c:v>79.324811685031079</c:v>
                </c:pt>
                <c:pt idx="4">
                  <c:v>77.412282035118196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2010</c:v>
                </c:pt>
                <c:pt idx="3">
                  <c:v>2014</c:v>
                </c:pt>
                <c:pt idx="4">
                  <c:v>2019</c:v>
                </c:pt>
              </c:numCache>
            </c:numRef>
          </c:xVal>
          <c:yVal>
            <c:numRef>
              <c:f>Sanitation!$S$105:$S$116</c:f>
              <c:numCache>
                <c:formatCode>0.0</c:formatCode>
                <c:ptCount val="12"/>
                <c:pt idx="0">
                  <c:v>24.851270398882431</c:v>
                </c:pt>
                <c:pt idx="1">
                  <c:v>28.418255684076112</c:v>
                </c:pt>
                <c:pt idx="2">
                  <c:v>39.879034006084694</c:v>
                </c:pt>
                <c:pt idx="3">
                  <c:v>50.861282865546073</c:v>
                </c:pt>
                <c:pt idx="4">
                  <c:v>31.174320313066854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2010</c:v>
                </c:pt>
                <c:pt idx="3">
                  <c:v>2014</c:v>
                </c:pt>
                <c:pt idx="4">
                  <c:v>2019</c:v>
                </c:pt>
              </c:numCache>
            </c:numRef>
          </c:xVal>
          <c:yVal>
            <c:numRef>
              <c:f>Sanitation!$N$105:$N$116</c:f>
              <c:numCache>
                <c:formatCode>0.0</c:formatCode>
                <c:ptCount val="12"/>
                <c:pt idx="0">
                  <c:v>13.041802335201623</c:v>
                </c:pt>
                <c:pt idx="1">
                  <c:v>15.798067001445574</c:v>
                </c:pt>
                <c:pt idx="2">
                  <c:v>26.718441968552639</c:v>
                </c:pt>
                <c:pt idx="3">
                  <c:v>31.323093266911748</c:v>
                </c:pt>
                <c:pt idx="4">
                  <c:v>8.2939500787984599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2010</c:v>
                </c:pt>
                <c:pt idx="3">
                  <c:v>2014</c:v>
                </c:pt>
                <c:pt idx="4">
                  <c:v>2019</c:v>
                </c:pt>
              </c:numCache>
            </c:numRef>
          </c:xVal>
          <c:yVal>
            <c:numRef>
              <c:f>Sanitation!$I$105:$I$116</c:f>
              <c:numCache>
                <c:formatCode>0.0</c:formatCode>
                <c:ptCount val="12"/>
                <c:pt idx="0">
                  <c:v>11.571287236590621</c:v>
                </c:pt>
                <c:pt idx="1">
                  <c:v>11.912920851704733</c:v>
                </c:pt>
                <c:pt idx="2">
                  <c:v>19.374552550297775</c:v>
                </c:pt>
                <c:pt idx="3">
                  <c:v>21.513891714055234</c:v>
                </c:pt>
                <c:pt idx="4">
                  <c:v>3.9047156092184601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2010</c:v>
                </c:pt>
                <c:pt idx="3">
                  <c:v>2014</c:v>
                </c:pt>
                <c:pt idx="4">
                  <c:v>2019</c:v>
                </c:pt>
              </c:numCache>
            </c:numRef>
          </c:xVal>
          <c:yVal>
            <c:numRef>
              <c:f>Sanitation!$D$105:$D$116</c:f>
              <c:numCache>
                <c:formatCode>0.0</c:formatCode>
                <c:ptCount val="12"/>
                <c:pt idx="0">
                  <c:v>11.23622358123383</c:v>
                </c:pt>
                <c:pt idx="1">
                  <c:v>12.721825529331799</c:v>
                </c:pt>
                <c:pt idx="2">
                  <c:v>13.17998153359491</c:v>
                </c:pt>
                <c:pt idx="3">
                  <c:v>12.945052716842376</c:v>
                </c:pt>
                <c:pt idx="4">
                  <c:v>3.4436291229587122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8.5145222333411912</c:v>
                </c:pt>
                <c:pt idx="1">
                  <c:v>4.503054371752901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5.403973271425647</c:v>
                </c:pt>
                <c:pt idx="1">
                  <c:v>2.8579860146985623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25.364762767614025</c:v>
                </c:pt>
                <c:pt idx="1">
                  <c:v>55.943662918577843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60.716741727619137</c:v>
                </c:pt>
                <c:pt idx="1">
                  <c:v>36.695296694970693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9.5861812838415226</c:v>
                </c:pt>
                <c:pt idx="1">
                  <c:v>7.8700923394930715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5.3823023341118015</c:v>
                </c:pt>
                <c:pt idx="1">
                  <c:v>4.4187789813582716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26.43755801954353</c:v>
                </c:pt>
                <c:pt idx="1">
                  <c:v>76.52819760203505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58.593958362503145</c:v>
                </c:pt>
                <c:pt idx="1">
                  <c:v>11.182931077113608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11.457540668014564</c:v>
                </c:pt>
                <c:pt idx="1">
                  <c:v>12.986135642859869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6.4095110289798587</c:v>
                </c:pt>
                <c:pt idx="1">
                  <c:v>7.2646287749255904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31.626913363902275</c:v>
                </c:pt>
                <c:pt idx="1">
                  <c:v>79.749235582214538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50.506034939103301</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11.593598314105666</c:v>
                </c:pt>
                <c:pt idx="1">
                  <c:v>17.739117668057066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16.21918275089055</c:v>
                </c:pt>
                <c:pt idx="1">
                  <c:v>24.816625822520859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56.115543637328528</c:v>
                </c:pt>
                <c:pt idx="1">
                  <c:v>57.444256509422075</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16.071675297675256</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28.567679077675365</c:v>
                </c:pt>
                <c:pt idx="1">
                  <c:v>46.361473744851772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22.328841686848847</c:v>
                </c:pt>
                <c:pt idx="1">
                  <c:v>36.236685689554854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48.016647534358597</c:v>
                </c:pt>
                <c:pt idx="1">
                  <c:v>17.401840565593375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1.0868317011171911</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2006</c:v>
                </c:pt>
                <c:pt idx="2">
                  <c:v>2010</c:v>
                </c:pt>
                <c:pt idx="3">
                  <c:v>2014</c:v>
                </c:pt>
                <c:pt idx="4">
                  <c:v>2019</c:v>
                </c:pt>
              </c:numCache>
            </c:numRef>
          </c:xVal>
          <c:yVal>
            <c:numRef>
              <c:f>Sanitation!$AB$205:$AB$216</c:f>
              <c:numCache>
                <c:formatCode>0.0</c:formatCode>
                <c:ptCount val="12"/>
                <c:pt idx="0">
                  <c:v>1.0304797106664088</c:v>
                </c:pt>
                <c:pt idx="1">
                  <c:v>0</c:v>
                </c:pt>
                <c:pt idx="2">
                  <c:v>9.5987074611947484E-2</c:v>
                </c:pt>
                <c:pt idx="3">
                  <c:v>0.17886108617581181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2006</c:v>
                </c:pt>
                <c:pt idx="2">
                  <c:v>2010</c:v>
                </c:pt>
                <c:pt idx="3">
                  <c:v>2014</c:v>
                </c:pt>
                <c:pt idx="4">
                  <c:v>2019</c:v>
                </c:pt>
              </c:numCache>
            </c:numRef>
          </c:xVal>
          <c:yVal>
            <c:numRef>
              <c:f>Sanitation!$W$205:$W$216</c:f>
              <c:numCache>
                <c:formatCode>0.0</c:formatCode>
                <c:ptCount val="12"/>
                <c:pt idx="0">
                  <c:v>1.9586659072478789</c:v>
                </c:pt>
                <c:pt idx="1">
                  <c:v>0.19655452204463694</c:v>
                </c:pt>
                <c:pt idx="2">
                  <c:v>6.473281521732091E-2</c:v>
                </c:pt>
                <c:pt idx="3">
                  <c:v>0.41147587526917573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2006</c:v>
                </c:pt>
                <c:pt idx="2">
                  <c:v>2010</c:v>
                </c:pt>
                <c:pt idx="3">
                  <c:v>2014</c:v>
                </c:pt>
                <c:pt idx="4">
                  <c:v>2019</c:v>
                </c:pt>
              </c:numCache>
            </c:numRef>
          </c:xVal>
          <c:yVal>
            <c:numRef>
              <c:f>Sanitation!$R$205:$R$216</c:f>
              <c:numCache>
                <c:formatCode>0.0</c:formatCode>
                <c:ptCount val="12"/>
                <c:pt idx="0">
                  <c:v>0.56503653236116358</c:v>
                </c:pt>
                <c:pt idx="1">
                  <c:v>0.20879947692002127</c:v>
                </c:pt>
                <c:pt idx="2">
                  <c:v>0.38578764702950064</c:v>
                </c:pt>
                <c:pt idx="3">
                  <c:v>0.44698478362404159</c:v>
                </c:pt>
                <c:pt idx="4">
                  <c:v>7.3817944984081466E-2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2006</c:v>
                </c:pt>
                <c:pt idx="2">
                  <c:v>2010</c:v>
                </c:pt>
                <c:pt idx="3">
                  <c:v>2014</c:v>
                </c:pt>
                <c:pt idx="4">
                  <c:v>2019</c:v>
                </c:pt>
              </c:numCache>
            </c:numRef>
          </c:xVal>
          <c:yVal>
            <c:numRef>
              <c:f>Sanitation!$M$205:$M$216</c:f>
              <c:numCache>
                <c:formatCode>0.0</c:formatCode>
                <c:ptCount val="12"/>
                <c:pt idx="0">
                  <c:v>4.4553846736749287</c:v>
                </c:pt>
                <c:pt idx="1">
                  <c:v>0.97936777891234306</c:v>
                </c:pt>
                <c:pt idx="2">
                  <c:v>1.447700170941755</c:v>
                </c:pt>
                <c:pt idx="3">
                  <c:v>2.0231287576349359</c:v>
                </c:pt>
                <c:pt idx="4">
                  <c:v>7.2099441215339607E-2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2006</c:v>
                </c:pt>
                <c:pt idx="2">
                  <c:v>2010</c:v>
                </c:pt>
                <c:pt idx="3">
                  <c:v>2014</c:v>
                </c:pt>
                <c:pt idx="4">
                  <c:v>2019</c:v>
                </c:pt>
              </c:numCache>
            </c:numRef>
          </c:xVal>
          <c:yVal>
            <c:numRef>
              <c:f>Sanitation!$H$205:$H$216</c:f>
              <c:numCache>
                <c:formatCode>0.0</c:formatCode>
                <c:ptCount val="12"/>
                <c:pt idx="0">
                  <c:v>14.924113332469702</c:v>
                </c:pt>
                <c:pt idx="1">
                  <c:v>11.01753566767062</c:v>
                </c:pt>
                <c:pt idx="2">
                  <c:v>9.3621820463598109</c:v>
                </c:pt>
                <c:pt idx="3">
                  <c:v>5.5387275142681585</c:v>
                </c:pt>
                <c:pt idx="4">
                  <c:v>2.2464440505415215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2006</c:v>
                </c:pt>
                <c:pt idx="2">
                  <c:v>2010</c:v>
                </c:pt>
                <c:pt idx="3">
                  <c:v>2014</c:v>
                </c:pt>
                <c:pt idx="4">
                  <c:v>2019</c:v>
                </c:pt>
              </c:numCache>
            </c:numRef>
          </c:xVal>
          <c:yVal>
            <c:numRef>
              <c:f>Sanitation!$X$205:$X$216</c:f>
              <c:numCache>
                <c:formatCode>0.0</c:formatCode>
                <c:ptCount val="12"/>
                <c:pt idx="0">
                  <c:v>65.489733296466255</c:v>
                </c:pt>
                <c:pt idx="1">
                  <c:v>87.194030098925765</c:v>
                </c:pt>
                <c:pt idx="2">
                  <c:v>82.585545949551445</c:v>
                </c:pt>
                <c:pt idx="3">
                  <c:v>92.160741370825335</c:v>
                </c:pt>
                <c:pt idx="4">
                  <c:v>90.709497119149518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2006</c:v>
                </c:pt>
                <c:pt idx="2">
                  <c:v>2010</c:v>
                </c:pt>
                <c:pt idx="3">
                  <c:v>2014</c:v>
                </c:pt>
                <c:pt idx="4">
                  <c:v>2019</c:v>
                </c:pt>
              </c:numCache>
            </c:numRef>
          </c:xVal>
          <c:yVal>
            <c:numRef>
              <c:f>Sanitation!$S$205:$S$216</c:f>
              <c:numCache>
                <c:formatCode>0.0</c:formatCode>
                <c:ptCount val="12"/>
                <c:pt idx="0">
                  <c:v>57.816571548843974</c:v>
                </c:pt>
                <c:pt idx="1">
                  <c:v>62.700003959699586</c:v>
                </c:pt>
                <c:pt idx="2">
                  <c:v>64.902556807207191</c:v>
                </c:pt>
                <c:pt idx="3">
                  <c:v>77.818511702896217</c:v>
                </c:pt>
                <c:pt idx="4">
                  <c:v>78.775160554248828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2006</c:v>
                </c:pt>
                <c:pt idx="2">
                  <c:v>2010</c:v>
                </c:pt>
                <c:pt idx="3">
                  <c:v>2014</c:v>
                </c:pt>
                <c:pt idx="4">
                  <c:v>2019</c:v>
                </c:pt>
              </c:numCache>
            </c:numRef>
          </c:xVal>
          <c:yVal>
            <c:numRef>
              <c:f>Sanitation!$N$205:$N$216</c:f>
              <c:numCache>
                <c:formatCode>0.0</c:formatCode>
                <c:ptCount val="12"/>
                <c:pt idx="0">
                  <c:v>56.465627915068467</c:v>
                </c:pt>
                <c:pt idx="1">
                  <c:v>48.464824797108591</c:v>
                </c:pt>
                <c:pt idx="2">
                  <c:v>57.790039945147342</c:v>
                </c:pt>
                <c:pt idx="3">
                  <c:v>67.437056160251046</c:v>
                </c:pt>
                <c:pt idx="4">
                  <c:v>54.715835762967465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2006</c:v>
                </c:pt>
                <c:pt idx="2">
                  <c:v>2010</c:v>
                </c:pt>
                <c:pt idx="3">
                  <c:v>2014</c:v>
                </c:pt>
                <c:pt idx="4">
                  <c:v>2019</c:v>
                </c:pt>
              </c:numCache>
            </c:numRef>
          </c:xVal>
          <c:yVal>
            <c:numRef>
              <c:f>Sanitation!$I$205:$I$216</c:f>
              <c:numCache>
                <c:formatCode>0.0</c:formatCode>
                <c:ptCount val="12"/>
                <c:pt idx="0">
                  <c:v>42.845640969653374</c:v>
                </c:pt>
                <c:pt idx="1">
                  <c:v>44.786960443742402</c:v>
                </c:pt>
                <c:pt idx="2">
                  <c:v>51.802520248302322</c:v>
                </c:pt>
                <c:pt idx="3">
                  <c:v>63.860139392816123</c:v>
                </c:pt>
                <c:pt idx="4">
                  <c:v>41.035090379898598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2006</c:v>
                </c:pt>
                <c:pt idx="2">
                  <c:v>2010</c:v>
                </c:pt>
                <c:pt idx="3">
                  <c:v>2014</c:v>
                </c:pt>
                <c:pt idx="4">
                  <c:v>2019</c:v>
                </c:pt>
              </c:numCache>
            </c:numRef>
          </c:xVal>
          <c:yVal>
            <c:numRef>
              <c:f>Sanitation!$D$205:$D$216</c:f>
              <c:numCache>
                <c:formatCode>0.0</c:formatCode>
                <c:ptCount val="12"/>
                <c:pt idx="0">
                  <c:v>35.659205572780266</c:v>
                </c:pt>
                <c:pt idx="1">
                  <c:v>36.847725874083309</c:v>
                </c:pt>
                <c:pt idx="2">
                  <c:v>40.37711191698741</c:v>
                </c:pt>
                <c:pt idx="3">
                  <c:v>46.795211315182343</c:v>
                </c:pt>
                <c:pt idx="4">
                  <c:v>18.710516967243226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20.652296144077308</c:v>
                </c:pt>
                <c:pt idx="1">
                  <c:v>15.298453708316096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20.217148635853892</c:v>
                </c:pt>
                <c:pt idx="1">
                  <c:v>14.976112600847806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43.958517969331979</c:v>
                </c:pt>
                <c:pt idx="1">
                  <c:v>67.92938976351752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15.172037250736821</c:v>
                </c:pt>
                <c:pt idx="1">
                  <c:v>1.7960439273185784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13.34748210308368</c:v>
                </c:pt>
                <c:pt idx="1">
                  <c:v>15.154704770764139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32.478276811166609</c:v>
                </c:pt>
                <c:pt idx="1">
                  <c:v>36.875771230490869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50.631727277819152</c:v>
                </c:pt>
                <c:pt idx="1">
                  <c:v>47.96952399874499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3.5425138079305611</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17.381227072121536</c:v>
                </c:pt>
                <c:pt idx="1">
                  <c:v>19.209818754954025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36.800364872981156</c:v>
                </c:pt>
                <c:pt idx="1">
                  <c:v>40.671946600364947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45.312058033145881</c:v>
                </c:pt>
                <c:pt idx="1">
                  <c:v>39.959363693884022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0.50635002175142318</c:v>
                </c:pt>
                <c:pt idx="1">
                  <c:v>0.15887095079700231</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25.063754539082723</c:v>
                </c:pt>
                <c:pt idx="1">
                  <c:v>35.901601946635353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31.37952183792963</c:v>
                </c:pt>
                <c:pt idx="1">
                  <c:v>44.948377568268789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42.192248227654403</c:v>
                </c:pt>
                <c:pt idx="1">
                  <c:v>19.150020485095865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1.364475395333244</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53.707070626068891</c:v>
                </c:pt>
                <c:pt idx="1">
                  <c:v>72.433671339443919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17.717679267653146</c:v>
                </c:pt>
                <c:pt idx="1">
                  <c:v>23.895486050731257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27.884592358870748</c:v>
                </c:pt>
                <c:pt idx="1">
                  <c:v>3.670842609824831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0.69065774740721508</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2006</c:v>
                </c:pt>
                <c:pt idx="2">
                  <c:v>2010</c:v>
                </c:pt>
                <c:pt idx="3">
                  <c:v>2014</c:v>
                </c:pt>
                <c:pt idx="4">
                  <c:v>2019</c:v>
                </c:pt>
              </c:numCache>
            </c:numRef>
          </c:xVal>
          <c:yVal>
            <c:numRef>
              <c:f>Sanitation!$AB$305:$AB$316</c:f>
              <c:numCache>
                <c:formatCode>0.0</c:formatCode>
                <c:ptCount val="12"/>
                <c:pt idx="0">
                  <c:v>49.117336261150335</c:v>
                </c:pt>
                <c:pt idx="1">
                  <c:v>25.901742614792106</c:v>
                </c:pt>
                <c:pt idx="2">
                  <c:v>7.9407176950472405</c:v>
                </c:pt>
                <c:pt idx="3">
                  <c:v>8.7405057961013881</c:v>
                </c:pt>
                <c:pt idx="4">
                  <c:v>5.7965270914535054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2006</c:v>
                </c:pt>
                <c:pt idx="2">
                  <c:v>2010</c:v>
                </c:pt>
                <c:pt idx="3">
                  <c:v>2014</c:v>
                </c:pt>
                <c:pt idx="4">
                  <c:v>2019</c:v>
                </c:pt>
              </c:numCache>
            </c:numRef>
          </c:xVal>
          <c:yVal>
            <c:numRef>
              <c:f>Sanitation!$W$305:$W$316</c:f>
              <c:numCache>
                <c:formatCode>0.0</c:formatCode>
                <c:ptCount val="12"/>
                <c:pt idx="0">
                  <c:v>58.115583048948317</c:v>
                </c:pt>
                <c:pt idx="1">
                  <c:v>43.296861483342433</c:v>
                </c:pt>
                <c:pt idx="2">
                  <c:v>19.208555267967427</c:v>
                </c:pt>
                <c:pt idx="3">
                  <c:v>13.809124747487015</c:v>
                </c:pt>
                <c:pt idx="4">
                  <c:v>9.1267727197771453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2006</c:v>
                </c:pt>
                <c:pt idx="2">
                  <c:v>2010</c:v>
                </c:pt>
                <c:pt idx="3">
                  <c:v>2014</c:v>
                </c:pt>
                <c:pt idx="4">
                  <c:v>2019</c:v>
                </c:pt>
              </c:numCache>
            </c:numRef>
          </c:xVal>
          <c:yVal>
            <c:numRef>
              <c:f>Sanitation!$R$305:$R$316</c:f>
              <c:numCache>
                <c:formatCode>0.0</c:formatCode>
                <c:ptCount val="12"/>
                <c:pt idx="0">
                  <c:v>52.826772903959998</c:v>
                </c:pt>
                <c:pt idx="1">
                  <c:v>54.231130570602346</c:v>
                </c:pt>
                <c:pt idx="2">
                  <c:v>33.104283480575489</c:v>
                </c:pt>
                <c:pt idx="3">
                  <c:v>21.854341343765039</c:v>
                </c:pt>
                <c:pt idx="4">
                  <c:v>11.351946216682487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2006</c:v>
                </c:pt>
                <c:pt idx="2">
                  <c:v>2010</c:v>
                </c:pt>
                <c:pt idx="3">
                  <c:v>2014</c:v>
                </c:pt>
                <c:pt idx="4">
                  <c:v>2019</c:v>
                </c:pt>
              </c:numCache>
            </c:numRef>
          </c:xVal>
          <c:yVal>
            <c:numRef>
              <c:f>Sanitation!$M$305:$M$316</c:f>
              <c:numCache>
                <c:formatCode>0.0</c:formatCode>
                <c:ptCount val="12"/>
                <c:pt idx="0">
                  <c:v>59.530567758746862</c:v>
                </c:pt>
                <c:pt idx="1">
                  <c:v>54.334751713783945</c:v>
                </c:pt>
                <c:pt idx="2">
                  <c:v>42.711298260558905</c:v>
                </c:pt>
                <c:pt idx="3">
                  <c:v>45.324342491326867</c:v>
                </c:pt>
                <c:pt idx="4">
                  <c:v>21.515174631409916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2006</c:v>
                </c:pt>
                <c:pt idx="2">
                  <c:v>2010</c:v>
                </c:pt>
                <c:pt idx="3">
                  <c:v>2014</c:v>
                </c:pt>
                <c:pt idx="4">
                  <c:v>2019</c:v>
                </c:pt>
              </c:numCache>
            </c:numRef>
          </c:xVal>
          <c:yVal>
            <c:numRef>
              <c:f>Sanitation!$H$305:$H$316</c:f>
              <c:numCache>
                <c:formatCode>0.0</c:formatCode>
                <c:ptCount val="12"/>
                <c:pt idx="0">
                  <c:v>57.130646520418793</c:v>
                </c:pt>
                <c:pt idx="1">
                  <c:v>56.454284304481106</c:v>
                </c:pt>
                <c:pt idx="2">
                  <c:v>66.393579006194031</c:v>
                </c:pt>
                <c:pt idx="3">
                  <c:v>61.388264693727123</c:v>
                </c:pt>
                <c:pt idx="4">
                  <c:v>33.03321903013898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2006</c:v>
                </c:pt>
                <c:pt idx="2">
                  <c:v>2010</c:v>
                </c:pt>
                <c:pt idx="3">
                  <c:v>2014</c:v>
                </c:pt>
                <c:pt idx="4">
                  <c:v>2019</c:v>
                </c:pt>
              </c:numCache>
            </c:numRef>
          </c:xVal>
          <c:yVal>
            <c:numRef>
              <c:f>Sanitation!$X$305:$X$316</c:f>
              <c:numCache>
                <c:formatCode>0.0</c:formatCode>
                <c:ptCount val="12"/>
                <c:pt idx="0">
                  <c:v>8.5597897801295169</c:v>
                </c:pt>
                <c:pt idx="1">
                  <c:v>14.297340372757969</c:v>
                </c:pt>
                <c:pt idx="2">
                  <c:v>21.786916675103654</c:v>
                </c:pt>
                <c:pt idx="3">
                  <c:v>23.195605950293732</c:v>
                </c:pt>
                <c:pt idx="4">
                  <c:v>20.711969302539206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2006</c:v>
                </c:pt>
                <c:pt idx="2">
                  <c:v>2010</c:v>
                </c:pt>
                <c:pt idx="3">
                  <c:v>2014</c:v>
                </c:pt>
                <c:pt idx="4">
                  <c:v>2019</c:v>
                </c:pt>
              </c:numCache>
            </c:numRef>
          </c:xVal>
          <c:yVal>
            <c:numRef>
              <c:f>Sanitation!$S$305:$S$316</c:f>
              <c:numCache>
                <c:formatCode>0.0</c:formatCode>
                <c:ptCount val="12"/>
                <c:pt idx="0">
                  <c:v>6.416049254266607</c:v>
                </c:pt>
                <c:pt idx="1">
                  <c:v>8.7108664941540841</c:v>
                </c:pt>
                <c:pt idx="2">
                  <c:v>15.415055078704921</c:v>
                </c:pt>
                <c:pt idx="3">
                  <c:v>14.443362533625955</c:v>
                </c:pt>
                <c:pt idx="4">
                  <c:v>6.5164953652694786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2006</c:v>
                </c:pt>
                <c:pt idx="2">
                  <c:v>2010</c:v>
                </c:pt>
                <c:pt idx="3">
                  <c:v>2014</c:v>
                </c:pt>
                <c:pt idx="4">
                  <c:v>2019</c:v>
                </c:pt>
              </c:numCache>
            </c:numRef>
          </c:xVal>
          <c:yVal>
            <c:numRef>
              <c:f>Sanitation!$N$305:$N$316</c:f>
              <c:numCache>
                <c:formatCode>0.0</c:formatCode>
                <c:ptCount val="12"/>
                <c:pt idx="0">
                  <c:v>6.3911323777315712</c:v>
                </c:pt>
                <c:pt idx="1">
                  <c:v>6.1044437034008547</c:v>
                </c:pt>
                <c:pt idx="2">
                  <c:v>10.587109961079832</c:v>
                </c:pt>
                <c:pt idx="3">
                  <c:v>12.699147515652331</c:v>
                </c:pt>
                <c:pt idx="4">
                  <c:v>2.6411099590602292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2006</c:v>
                </c:pt>
                <c:pt idx="2">
                  <c:v>2010</c:v>
                </c:pt>
                <c:pt idx="3">
                  <c:v>2014</c:v>
                </c:pt>
                <c:pt idx="4">
                  <c:v>2019</c:v>
                </c:pt>
              </c:numCache>
            </c:numRef>
          </c:xVal>
          <c:yVal>
            <c:numRef>
              <c:f>Sanitation!$I$305:$I$316</c:f>
              <c:numCache>
                <c:formatCode>0.0</c:formatCode>
                <c:ptCount val="12"/>
                <c:pt idx="0">
                  <c:v>5.6185949864496534</c:v>
                </c:pt>
                <c:pt idx="1">
                  <c:v>6.8891448130187634</c:v>
                </c:pt>
                <c:pt idx="2">
                  <c:v>10.540699825835539</c:v>
                </c:pt>
                <c:pt idx="3">
                  <c:v>8.3470820815969464</c:v>
                </c:pt>
                <c:pt idx="4">
                  <c:v>3.2178115982684883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2006</c:v>
                </c:pt>
                <c:pt idx="2">
                  <c:v>2010</c:v>
                </c:pt>
                <c:pt idx="3">
                  <c:v>2014</c:v>
                </c:pt>
                <c:pt idx="4">
                  <c:v>2019</c:v>
                </c:pt>
              </c:numCache>
            </c:numRef>
          </c:xVal>
          <c:yVal>
            <c:numRef>
              <c:f>Sanitation!$D$305:$D$316</c:f>
              <c:numCache>
                <c:formatCode>0.0</c:formatCode>
                <c:ptCount val="12"/>
                <c:pt idx="0">
                  <c:v>5.8779816940840854</c:v>
                </c:pt>
                <c:pt idx="1">
                  <c:v>6.5895973630094797</c:v>
                </c:pt>
                <c:pt idx="2">
                  <c:v>5.9143028189649911</c:v>
                </c:pt>
                <c:pt idx="3">
                  <c:v>6.6948312332645399</c:v>
                </c:pt>
                <c:pt idx="4">
                  <c:v>2.5584205639628705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3.8362377574647617</c:v>
                </c:pt>
                <c:pt idx="1">
                  <c:v>2.2786949726089314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3.0634369215771748</c:v>
                </c:pt>
                <c:pt idx="1">
                  <c:v>1.8196573709539201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29.037819928027147</c:v>
                </c:pt>
                <c:pt idx="1">
                  <c:v>50.578951818483915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64.062505392930916</c:v>
                </c:pt>
                <c:pt idx="1">
                  <c:v>45.322695837953233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5.0661582780850516</c:v>
                </c:pt>
                <c:pt idx="1">
                  <c:v>4.1582290228658021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2.522946594877344</c:v>
                </c:pt>
                <c:pt idx="1">
                  <c:v>2.0707978665690034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29.627716769266357</c:v>
                </c:pt>
                <c:pt idx="1">
                  <c:v>67.926471051989722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62.783178357771249</c:v>
                </c:pt>
                <c:pt idx="1">
                  <c:v>25.844502058575472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5.3656641488193033</c:v>
                </c:pt>
                <c:pt idx="1">
                  <c:v>4.9808248545400069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2.5988292345240707</c:v>
                </c:pt>
                <c:pt idx="1">
                  <c:v>2.4124344880719053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33.371445097382946</c:v>
                </c:pt>
                <c:pt idx="1">
                  <c:v>82.902611007821776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58.664061519273673</c:v>
                </c:pt>
                <c:pt idx="1">
                  <c:v>9.7041296495663119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6.2734459489301742</c:v>
                </c:pt>
                <c:pt idx="1">
                  <c:v>8.08453084887201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2.7504184177545601</c:v>
                </c:pt>
                <c:pt idx="1">
                  <c:v>3.5444383719340751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35.174091018562308</c:v>
                </c:pt>
                <c:pt idx="1">
                  <c:v>87.856057922091622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55.802044614752958</c:v>
                </c:pt>
                <c:pt idx="1">
                  <c:v>0.51497285710229335</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7.3193368014884594</c:v>
                </c:pt>
                <c:pt idx="1">
                  <c:v>17.308557122542265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3.2936686111562654</c:v>
                </c:pt>
                <c:pt idx="1">
                  <c:v>7.7887727870822117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47.40702737195943</c:v>
                </c:pt>
                <c:pt idx="1">
                  <c:v>74.902670090375523</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41.979967215395845</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3.8362377574647617</c:v>
                </c:pt>
                <c:pt idx="1">
                  <c:v>2.2786949726089314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3.0634369215771748</c:v>
                </c:pt>
                <c:pt idx="1">
                  <c:v>1.8196573709539201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29.037819928027147</c:v>
                </c:pt>
                <c:pt idx="1">
                  <c:v>50.578951818483915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64.062505392930916</c:v>
                </c:pt>
                <c:pt idx="1">
                  <c:v>45.322695837953233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5.0661582780850516</c:v>
                </c:pt>
                <c:pt idx="1">
                  <c:v>4.1582290228658021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2.522946594877344</c:v>
                </c:pt>
                <c:pt idx="1">
                  <c:v>2.0707978665690034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29.627716769266357</c:v>
                </c:pt>
                <c:pt idx="1">
                  <c:v>67.926471051989722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62.783178357771249</c:v>
                </c:pt>
                <c:pt idx="1">
                  <c:v>25.844502058575472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5.3656641488193033</c:v>
                </c:pt>
                <c:pt idx="1">
                  <c:v>4.9808248545400069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2.5988292345240707</c:v>
                </c:pt>
                <c:pt idx="1">
                  <c:v>2.4124344880719053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33.371445097382946</c:v>
                </c:pt>
                <c:pt idx="1">
                  <c:v>82.902611007821776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58.664061519273673</c:v>
                </c:pt>
                <c:pt idx="1">
                  <c:v>9.7041296495663119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6.2734459489301742</c:v>
                </c:pt>
                <c:pt idx="1">
                  <c:v>8.08453084887201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2.7504184177545601</c:v>
                </c:pt>
                <c:pt idx="1">
                  <c:v>3.5444383719340751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35.174091018562308</c:v>
                </c:pt>
                <c:pt idx="1">
                  <c:v>87.856057922091622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55.802044614752958</c:v>
                </c:pt>
                <c:pt idx="1">
                  <c:v>0.51497285710229335</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7.3193368014884594</c:v>
                </c:pt>
                <c:pt idx="1">
                  <c:v>17.308557122542265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3.2936686111562654</c:v>
                </c:pt>
                <c:pt idx="1">
                  <c:v>7.7887727870822117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47.40702737195943</c:v>
                </c:pt>
                <c:pt idx="1">
                  <c:v>74.902670090375523</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41.979967215395845</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8.5145222333411912</c:v>
                </c:pt>
                <c:pt idx="1">
                  <c:v>4.503054371752901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5.403973271425647</c:v>
                </c:pt>
                <c:pt idx="1">
                  <c:v>2.8579860146985623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25.364762767614025</c:v>
                </c:pt>
                <c:pt idx="1">
                  <c:v>55.943662918577843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60.716741727619137</c:v>
                </c:pt>
                <c:pt idx="1">
                  <c:v>36.695296694970693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9.5861812838415226</c:v>
                </c:pt>
                <c:pt idx="1">
                  <c:v>7.8700923394930715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5.3823023341118015</c:v>
                </c:pt>
                <c:pt idx="1">
                  <c:v>4.4187789813582716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26.43755801954353</c:v>
                </c:pt>
                <c:pt idx="1">
                  <c:v>76.52819760203505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58.593958362503145</c:v>
                </c:pt>
                <c:pt idx="1">
                  <c:v>11.182931077113608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11.457540668014564</c:v>
                </c:pt>
                <c:pt idx="1">
                  <c:v>12.986135642859869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6.4095110289798587</c:v>
                </c:pt>
                <c:pt idx="1">
                  <c:v>7.2646287749255904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31.626913363902275</c:v>
                </c:pt>
                <c:pt idx="1">
                  <c:v>79.749235582214538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50.506034939103301</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11.593598314105666</c:v>
                </c:pt>
                <c:pt idx="1">
                  <c:v>17.739117668057066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16.21918275089055</c:v>
                </c:pt>
                <c:pt idx="1">
                  <c:v>24.816625822520859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56.115543637328528</c:v>
                </c:pt>
                <c:pt idx="1">
                  <c:v>57.444256509422075</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16.071675297675256</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28.567679077675365</c:v>
                </c:pt>
                <c:pt idx="1">
                  <c:v>46.361473744851772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22.328841686848847</c:v>
                </c:pt>
                <c:pt idx="1">
                  <c:v>36.236685689554854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48.016647534358597</c:v>
                </c:pt>
                <c:pt idx="1">
                  <c:v>17.401840565593375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1.0868317011171911</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20.652296144077308</c:v>
                </c:pt>
                <c:pt idx="1">
                  <c:v>15.298453708316096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20.217148635853892</c:v>
                </c:pt>
                <c:pt idx="1">
                  <c:v>14.976112600847806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43.958517969331979</c:v>
                </c:pt>
                <c:pt idx="1">
                  <c:v>67.92938976351752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15.172037250736821</c:v>
                </c:pt>
                <c:pt idx="1">
                  <c:v>1.7960439273185784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13.34748210308368</c:v>
                </c:pt>
                <c:pt idx="1">
                  <c:v>15.154704770764139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32.478276811166609</c:v>
                </c:pt>
                <c:pt idx="1">
                  <c:v>36.875771230490869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50.631727277819152</c:v>
                </c:pt>
                <c:pt idx="1">
                  <c:v>47.96952399874499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3.5425138079305611</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17.381227072121536</c:v>
                </c:pt>
                <c:pt idx="1">
                  <c:v>19.209818754954025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36.800364872981156</c:v>
                </c:pt>
                <c:pt idx="1">
                  <c:v>40.671946600364947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45.312058033145881</c:v>
                </c:pt>
                <c:pt idx="1">
                  <c:v>39.959363693884022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0.50635002175142318</c:v>
                </c:pt>
                <c:pt idx="1">
                  <c:v>0.15887095079700231</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25.063754539082723</c:v>
                </c:pt>
                <c:pt idx="1">
                  <c:v>35.901601946635353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31.37952183792963</c:v>
                </c:pt>
                <c:pt idx="1">
                  <c:v>44.948377568268789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42.192248227654403</c:v>
                </c:pt>
                <c:pt idx="1">
                  <c:v>19.150020485095865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1.364475395333244</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53.707070626068891</c:v>
                </c:pt>
                <c:pt idx="1">
                  <c:v>72.433671339443919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17.717679267653146</c:v>
                </c:pt>
                <c:pt idx="1">
                  <c:v>23.895486050731257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27.884592358870748</c:v>
                </c:pt>
                <c:pt idx="1">
                  <c:v>3.670842609824831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0.69065774740721508</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6.7987712804612075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4.1810550143820926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89.020173705156736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10.040806964784949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2.997570746972825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86.96162228824214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17.338311407216946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4.7016978548455208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77.959990737937559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17.102227365520282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3.6092025895216375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79.288570044958149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13.700738968333978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1.6374720140740004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84.661789017592085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9.831737710045692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3.6684894025025137</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86.49977288745167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12.47019382014232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3.9867185880035496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83.543087591854132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19.45637354627609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3.3111103998210156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77.232516053902984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16.331651762026038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3.3473768863474342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80.32097135162644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22.218678659129282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3.7598340335038714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74.021487307366939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18.738666551873823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2.581815401920617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78.679518046205587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23.534529225120995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4.8930241287895182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71.572446646089332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14.02817253940832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4.8196419913358035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81.152185469255841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21.038375584158182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3.6137487415248177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75.347875674317038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30.638229143810204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3.8690280839479798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65.492742772241769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39.067304100891398</c:v>
                </c:pt>
                <c:pt idx="1">
                  <c:v>45.360192842519481</c:v>
                </c:pt>
                <c:pt idx="2">
                  <c:v>51.969057183029953</c:v>
                </c:pt>
                <c:pt idx="3">
                  <c:v>50.531778872896929</c:v>
                </c:pt>
                <c:pt idx="4">
                  <c:v>50.712221557499305</c:v>
                </c:pt>
              </c:numCache>
            </c:numRef>
          </c:val>
          <c:extLst>
            <c:ext xmlns:c16="http://schemas.microsoft.com/office/drawing/2014/chart" uri="{C3380CC4-5D6E-409C-BE32-E72D297353CC}">
              <c16:uniqueId val="{00000000-631E-4540-9E77-5941C84D3DF6}"/>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1.8752628004186482</c:v>
                </c:pt>
                <c:pt idx="1">
                  <c:v>1.8414165767257342</c:v>
                </c:pt>
                <c:pt idx="2">
                  <c:v>1.1213376535292441</c:v>
                </c:pt>
                <c:pt idx="3">
                  <c:v>2.1068340826451672</c:v>
                </c:pt>
                <c:pt idx="4">
                  <c:v>2.03761201847942</c:v>
                </c:pt>
              </c:numCache>
            </c:numRef>
          </c:val>
          <c:extLst>
            <c:ext xmlns:c16="http://schemas.microsoft.com/office/drawing/2014/chart" uri="{C3380CC4-5D6E-409C-BE32-E72D297353CC}">
              <c16:uniqueId val="{00000001-631E-4540-9E77-5941C84D3DF6}"/>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54.466612558380405</c:v>
                </c:pt>
                <c:pt idx="1">
                  <c:v>48.684611041339743</c:v>
                </c:pt>
                <c:pt idx="2">
                  <c:v>44.366101105192499</c:v>
                </c:pt>
                <c:pt idx="3">
                  <c:v>43.159496391244282</c:v>
                </c:pt>
                <c:pt idx="4">
                  <c:v>42.808752502067541</c:v>
                </c:pt>
              </c:numCache>
            </c:numRef>
          </c:val>
          <c:extLst>
            <c:ext xmlns:c16="http://schemas.microsoft.com/office/drawing/2014/chart" uri="{C3380CC4-5D6E-409C-BE32-E72D297353CC}">
              <c16:uniqueId val="{00000002-631E-4540-9E77-5941C84D3DF6}"/>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4.5908205403095526</c:v>
                </c:pt>
                <c:pt idx="1">
                  <c:v>4.1137795394150398</c:v>
                </c:pt>
                <c:pt idx="2">
                  <c:v>2.5435040582483048</c:v>
                </c:pt>
                <c:pt idx="3">
                  <c:v>4.2018906532136242</c:v>
                </c:pt>
                <c:pt idx="4">
                  <c:v>4.4414139219537327</c:v>
                </c:pt>
              </c:numCache>
            </c:numRef>
          </c:val>
          <c:extLst>
            <c:ext xmlns:c16="http://schemas.microsoft.com/office/drawing/2014/chart" uri="{C3380CC4-5D6E-409C-BE32-E72D297353CC}">
              <c16:uniqueId val="{00000003-631E-4540-9E77-5941C84D3DF6}"/>
            </c:ext>
          </c:extLst>
        </c:ser>
        <c:dLbls>
          <c:showLegendKey val="0"/>
          <c:showVal val="0"/>
          <c:showCatName val="0"/>
          <c:showSerName val="0"/>
          <c:showPercent val="0"/>
          <c:showBubbleSize val="0"/>
        </c:dLbls>
        <c:gapWidth val="50"/>
        <c:overlap val="100"/>
        <c:axId val="217409792"/>
        <c:axId val="217417216"/>
      </c:barChart>
      <c:catAx>
        <c:axId val="21740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7216"/>
        <c:crosses val="autoZero"/>
        <c:auto val="1"/>
        <c:lblAlgn val="ctr"/>
        <c:lblOffset val="100"/>
        <c:tickLblSkip val="1"/>
        <c:tickMarkSkip val="1"/>
        <c:noMultiLvlLbl val="0"/>
      </c:catAx>
      <c:valAx>
        <c:axId val="21741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0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MICS00!$R$15:$Z$15</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MICS00!$R$18:$Z$18</c:f>
              <c:numCache>
                <c:formatCode>###0.0</c:formatCode>
                <c:ptCount val="9"/>
                <c:pt idx="0">
                  <c:v>53.790100295403981</c:v>
                </c:pt>
                <c:pt idx="1">
                  <c:v>62.699614032642891</c:v>
                </c:pt>
                <c:pt idx="2">
                  <c:v>53.010570955658437</c:v>
                </c:pt>
                <c:pt idx="3">
                  <c:v>47.194073684701017</c:v>
                </c:pt>
                <c:pt idx="4">
                  <c:v>43.187809412673424</c:v>
                </c:pt>
                <c:pt idx="5">
                  <c:v>38.502326736810417</c:v>
                </c:pt>
                <c:pt idx="6">
                  <c:v>61.586503508266077</c:v>
                </c:pt>
                <c:pt idx="7">
                  <c:v>87.724731511429241</c:v>
                </c:pt>
                <c:pt idx="8">
                  <c:v>44.844425084741097</c:v>
                </c:pt>
              </c:numCache>
            </c:numRef>
          </c:val>
          <c:extLst>
            <c:ext xmlns:c16="http://schemas.microsoft.com/office/drawing/2014/chart" uri="{C3380CC4-5D6E-409C-BE32-E72D297353CC}">
              <c16:uniqueId val="{00000000-0A80-45ED-9620-5B1C9026AECF}"/>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MICS00!$R$15:$Z$15</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MICS00!$R$19:$Z$19</c:f>
              <c:numCache>
                <c:formatCode>###0.0</c:formatCode>
                <c:ptCount val="9"/>
                <c:pt idx="0">
                  <c:v>1.5580777538168828</c:v>
                </c:pt>
                <c:pt idx="1">
                  <c:v>0</c:v>
                </c:pt>
                <c:pt idx="2">
                  <c:v>1.6632071258186283</c:v>
                </c:pt>
                <c:pt idx="3">
                  <c:v>4.8933676170135634</c:v>
                </c:pt>
                <c:pt idx="4">
                  <c:v>2.24016953907703</c:v>
                </c:pt>
                <c:pt idx="5">
                  <c:v>0.79687809544712029</c:v>
                </c:pt>
                <c:pt idx="6">
                  <c:v>0.43637471582640336</c:v>
                </c:pt>
                <c:pt idx="7">
                  <c:v>4.5604027091887049</c:v>
                </c:pt>
                <c:pt idx="8">
                  <c:v>2.6492300887117892</c:v>
                </c:pt>
              </c:numCache>
            </c:numRef>
          </c:val>
          <c:extLst>
            <c:ext xmlns:c16="http://schemas.microsoft.com/office/drawing/2014/chart" uri="{C3380CC4-5D6E-409C-BE32-E72D297353CC}">
              <c16:uniqueId val="{00000001-0A80-45ED-9620-5B1C9026AECF}"/>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MICS00!$R$15:$Z$15</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MICS00!$R$20:$Z$20</c:f>
              <c:numCache>
                <c:formatCode>###0.0</c:formatCode>
                <c:ptCount val="9"/>
                <c:pt idx="0">
                  <c:v>38.687703890301236</c:v>
                </c:pt>
                <c:pt idx="1">
                  <c:v>31.452590350933797</c:v>
                </c:pt>
                <c:pt idx="2">
                  <c:v>27.322488385257376</c:v>
                </c:pt>
                <c:pt idx="3">
                  <c:v>46.456637390679496</c:v>
                </c:pt>
                <c:pt idx="4">
                  <c:v>53.384084003992015</c:v>
                </c:pt>
                <c:pt idx="5">
                  <c:v>58.409717724313339</c:v>
                </c:pt>
                <c:pt idx="6">
                  <c:v>32.596054491692627</c:v>
                </c:pt>
                <c:pt idx="7">
                  <c:v>7.2342065896361198</c:v>
                </c:pt>
                <c:pt idx="8">
                  <c:v>50.711897166548084</c:v>
                </c:pt>
              </c:numCache>
            </c:numRef>
          </c:val>
          <c:extLst>
            <c:ext xmlns:c16="http://schemas.microsoft.com/office/drawing/2014/chart" uri="{C3380CC4-5D6E-409C-BE32-E72D297353CC}">
              <c16:uniqueId val="{00000002-0A80-45ED-9620-5B1C9026AECF}"/>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MICS00!$R$15:$Z$15</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MICS00!$R$21:$Z$21</c:f>
              <c:numCache>
                <c:formatCode>###0.0</c:formatCode>
                <c:ptCount val="9"/>
                <c:pt idx="0">
                  <c:v>5.9641180604778992</c:v>
                </c:pt>
                <c:pt idx="1">
                  <c:v>5.8477956164233102</c:v>
                </c:pt>
                <c:pt idx="2">
                  <c:v>18.003733533265557</c:v>
                </c:pt>
                <c:pt idx="3">
                  <c:v>1.4559213076059274</c:v>
                </c:pt>
                <c:pt idx="4">
                  <c:v>1.187937044257531</c:v>
                </c:pt>
                <c:pt idx="5">
                  <c:v>2.2910774434291272</c:v>
                </c:pt>
                <c:pt idx="6">
                  <c:v>5.3810672842148914</c:v>
                </c:pt>
                <c:pt idx="7">
                  <c:v>0.48065918974593513</c:v>
                </c:pt>
                <c:pt idx="8">
                  <c:v>1.7944476599990316</c:v>
                </c:pt>
              </c:numCache>
            </c:numRef>
          </c:val>
          <c:extLst>
            <c:ext xmlns:c16="http://schemas.microsoft.com/office/drawing/2014/chart" uri="{C3380CC4-5D6E-409C-BE32-E72D297353CC}">
              <c16:uniqueId val="{00000003-0A80-45ED-9620-5B1C9026AECF}"/>
            </c:ext>
          </c:extLst>
        </c:ser>
        <c:dLbls>
          <c:showLegendKey val="0"/>
          <c:showVal val="0"/>
          <c:showCatName val="0"/>
          <c:showSerName val="0"/>
          <c:showPercent val="0"/>
          <c:showBubbleSize val="0"/>
        </c:dLbls>
        <c:gapWidth val="50"/>
        <c:overlap val="100"/>
        <c:axId val="218547712"/>
        <c:axId val="218549248"/>
      </c:barChart>
      <c:catAx>
        <c:axId val="21854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9248"/>
        <c:crosses val="autoZero"/>
        <c:auto val="1"/>
        <c:lblAlgn val="ctr"/>
        <c:lblOffset val="100"/>
        <c:tickLblSkip val="1"/>
        <c:tickMarkSkip val="1"/>
        <c:noMultiLvlLbl val="0"/>
      </c:catAx>
      <c:valAx>
        <c:axId val="21854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39.930752607681129</c:v>
                </c:pt>
                <c:pt idx="1">
                  <c:v>51.172543672073481</c:v>
                </c:pt>
                <c:pt idx="2">
                  <c:v>51.593257682649508</c:v>
                </c:pt>
                <c:pt idx="3">
                  <c:v>61.268628001033669</c:v>
                </c:pt>
                <c:pt idx="4">
                  <c:v>83.807541737845312</c:v>
                </c:pt>
              </c:numCache>
            </c:numRef>
          </c:val>
          <c:extLst>
            <c:ext xmlns:c16="http://schemas.microsoft.com/office/drawing/2014/chart" uri="{C3380CC4-5D6E-409C-BE32-E72D297353CC}">
              <c16:uniqueId val="{00000000-CFDB-47B4-8E90-B4E9161765C2}"/>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1.7126438216625592</c:v>
                </c:pt>
                <c:pt idx="1">
                  <c:v>1.4855377155439355</c:v>
                </c:pt>
                <c:pt idx="2">
                  <c:v>2.5657981179507798</c:v>
                </c:pt>
                <c:pt idx="3">
                  <c:v>2.869573057828664</c:v>
                </c:pt>
                <c:pt idx="4">
                  <c:v>4.5471292436662347</c:v>
                </c:pt>
              </c:numCache>
            </c:numRef>
          </c:val>
          <c:extLst>
            <c:ext xmlns:c16="http://schemas.microsoft.com/office/drawing/2014/chart" uri="{C3380CC4-5D6E-409C-BE32-E72D297353CC}">
              <c16:uniqueId val="{00000001-CFDB-47B4-8E90-B4E9161765C2}"/>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54.537790552075911</c:v>
                </c:pt>
                <c:pt idx="1">
                  <c:v>43.68402239572567</c:v>
                </c:pt>
                <c:pt idx="2">
                  <c:v>42.415113915786769</c:v>
                </c:pt>
                <c:pt idx="3">
                  <c:v>32.967071500337113</c:v>
                </c:pt>
                <c:pt idx="4">
                  <c:v>10.924184394614802</c:v>
                </c:pt>
              </c:numCache>
            </c:numRef>
          </c:val>
          <c:extLst>
            <c:ext xmlns:c16="http://schemas.microsoft.com/office/drawing/2014/chart" uri="{C3380CC4-5D6E-409C-BE32-E72D297353CC}">
              <c16:uniqueId val="{00000002-CFDB-47B4-8E90-B4E9161765C2}"/>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3.8188130185803986</c:v>
                </c:pt>
                <c:pt idx="1">
                  <c:v>3.6578962166569138</c:v>
                </c:pt>
                <c:pt idx="2">
                  <c:v>3.4258302836129468</c:v>
                </c:pt>
                <c:pt idx="3">
                  <c:v>2.8947274408005512</c:v>
                </c:pt>
                <c:pt idx="4">
                  <c:v>0.72114462387365119</c:v>
                </c:pt>
              </c:numCache>
            </c:numRef>
          </c:val>
          <c:extLst>
            <c:ext xmlns:c16="http://schemas.microsoft.com/office/drawing/2014/chart" uri="{C3380CC4-5D6E-409C-BE32-E72D297353CC}">
              <c16:uniqueId val="{00000003-CFDB-47B4-8E90-B4E9161765C2}"/>
            </c:ext>
          </c:extLst>
        </c:ser>
        <c:dLbls>
          <c:showLegendKey val="0"/>
          <c:showVal val="0"/>
          <c:showCatName val="0"/>
          <c:showSerName val="0"/>
          <c:showPercent val="0"/>
          <c:showBubbleSize val="0"/>
        </c:dLbls>
        <c:gapWidth val="50"/>
        <c:overlap val="100"/>
        <c:axId val="221029504"/>
        <c:axId val="221031040"/>
      </c:barChart>
      <c:catAx>
        <c:axId val="2210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1040"/>
        <c:crosses val="autoZero"/>
        <c:auto val="1"/>
        <c:lblAlgn val="ctr"/>
        <c:lblOffset val="100"/>
        <c:tickLblSkip val="1"/>
        <c:tickMarkSkip val="1"/>
        <c:noMultiLvlLbl val="0"/>
      </c:catAx>
      <c:valAx>
        <c:axId val="221031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MICS00!$R$121:$Z$121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MICS00!$R$124:$Z$124</c:f>
              <c:numCache>
                <c:formatCode>###0.0</c:formatCode>
                <c:ptCount val="9"/>
                <c:pt idx="0">
                  <c:v>33.240527105098593</c:v>
                </c:pt>
                <c:pt idx="1">
                  <c:v>3.4411695959311119</c:v>
                </c:pt>
                <c:pt idx="2">
                  <c:v>11.424024022655324</c:v>
                </c:pt>
                <c:pt idx="3">
                  <c:v>11.689752100705405</c:v>
                </c:pt>
                <c:pt idx="4">
                  <c:v>36.073561238192177</c:v>
                </c:pt>
                <c:pt idx="5">
                  <c:v>10.714803336331823</c:v>
                </c:pt>
                <c:pt idx="6">
                  <c:v>18.858859645747067</c:v>
                </c:pt>
                <c:pt idx="7">
                  <c:v>22.40425228265735</c:v>
                </c:pt>
                <c:pt idx="8">
                  <c:v>14.68480182479901</c:v>
                </c:pt>
              </c:numCache>
            </c:numRef>
          </c:val>
          <c:extLst>
            <c:ext xmlns:c16="http://schemas.microsoft.com/office/drawing/2014/chart" uri="{C3380CC4-5D6E-409C-BE32-E72D297353CC}">
              <c16:uniqueId val="{00000000-DA0B-42CC-A268-063E1BFDABD8}"/>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MICS00!$R$121:$Z$121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MICS00!$R$125:$Z$125</c:f>
              <c:numCache>
                <c:formatCode>###0.0</c:formatCode>
                <c:ptCount val="9"/>
                <c:pt idx="0">
                  <c:v>10.483454800582452</c:v>
                </c:pt>
                <c:pt idx="1">
                  <c:v>3.503019744247557</c:v>
                </c:pt>
                <c:pt idx="2">
                  <c:v>13.852334968061136</c:v>
                </c:pt>
                <c:pt idx="3">
                  <c:v>6.288869481758061</c:v>
                </c:pt>
                <c:pt idx="4">
                  <c:v>8.3340734457603673</c:v>
                </c:pt>
                <c:pt idx="5">
                  <c:v>7.4219347363723429</c:v>
                </c:pt>
                <c:pt idx="6">
                  <c:v>8.0943034174145208</c:v>
                </c:pt>
                <c:pt idx="7">
                  <c:v>41.485013282118764</c:v>
                </c:pt>
                <c:pt idx="8">
                  <c:v>10.276225258427555</c:v>
                </c:pt>
              </c:numCache>
            </c:numRef>
          </c:val>
          <c:extLst>
            <c:ext xmlns:c16="http://schemas.microsoft.com/office/drawing/2014/chart" uri="{C3380CC4-5D6E-409C-BE32-E72D297353CC}">
              <c16:uniqueId val="{00000001-DA0B-42CC-A268-063E1BFDABD8}"/>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MICS00!$R$121:$Z$121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MICS00!$R$126:$Z$126</c:f>
              <c:numCache>
                <c:formatCode>###0.0</c:formatCode>
                <c:ptCount val="9"/>
                <c:pt idx="0">
                  <c:v>44.05123965544329</c:v>
                </c:pt>
                <c:pt idx="1">
                  <c:v>7.1686754119589153</c:v>
                </c:pt>
                <c:pt idx="2">
                  <c:v>25.51699758265125</c:v>
                </c:pt>
                <c:pt idx="3">
                  <c:v>15.828241503467481</c:v>
                </c:pt>
                <c:pt idx="4">
                  <c:v>43.264811271654494</c:v>
                </c:pt>
                <c:pt idx="5">
                  <c:v>17.843246847092942</c:v>
                </c:pt>
                <c:pt idx="6">
                  <c:v>23.886128331538217</c:v>
                </c:pt>
                <c:pt idx="7">
                  <c:v>34.4414359917319</c:v>
                </c:pt>
                <c:pt idx="8">
                  <c:v>22.585844341221787</c:v>
                </c:pt>
              </c:numCache>
            </c:numRef>
          </c:val>
          <c:extLst>
            <c:ext xmlns:c16="http://schemas.microsoft.com/office/drawing/2014/chart" uri="{C3380CC4-5D6E-409C-BE32-E72D297353CC}">
              <c16:uniqueId val="{00000002-DA0B-42CC-A268-063E1BFDABD8}"/>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MICS00!$R$121:$Z$121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MICS00!$R$127:$Z$127</c:f>
              <c:numCache>
                <c:formatCode>###0.0</c:formatCode>
                <c:ptCount val="9"/>
                <c:pt idx="0">
                  <c:v>12.224778438875667</c:v>
                </c:pt>
                <c:pt idx="1">
                  <c:v>85.887135247862417</c:v>
                </c:pt>
                <c:pt idx="2">
                  <c:v>49.20664342663229</c:v>
                </c:pt>
                <c:pt idx="3">
                  <c:v>66.193136914069058</c:v>
                </c:pt>
                <c:pt idx="4">
                  <c:v>12.32755404439296</c:v>
                </c:pt>
                <c:pt idx="5">
                  <c:v>64.020015080202896</c:v>
                </c:pt>
                <c:pt idx="6">
                  <c:v>49.160708605300201</c:v>
                </c:pt>
                <c:pt idx="7">
                  <c:v>1.6692984434919835</c:v>
                </c:pt>
                <c:pt idx="8">
                  <c:v>52.453128575551645</c:v>
                </c:pt>
              </c:numCache>
            </c:numRef>
          </c:val>
          <c:extLst>
            <c:ext xmlns:c16="http://schemas.microsoft.com/office/drawing/2014/chart" uri="{C3380CC4-5D6E-409C-BE32-E72D297353CC}">
              <c16:uniqueId val="{00000003-DA0B-42CC-A268-063E1BFDABD8}"/>
            </c:ext>
          </c:extLst>
        </c:ser>
        <c:dLbls>
          <c:showLegendKey val="0"/>
          <c:showVal val="0"/>
          <c:showCatName val="0"/>
          <c:showSerName val="0"/>
          <c:showPercent val="0"/>
          <c:showBubbleSize val="0"/>
        </c:dLbls>
        <c:gapWidth val="50"/>
        <c:overlap val="100"/>
        <c:axId val="336617472"/>
        <c:axId val="336619008"/>
      </c:barChart>
      <c:catAx>
        <c:axId val="33661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9008"/>
        <c:crosses val="autoZero"/>
        <c:auto val="1"/>
        <c:lblAlgn val="ctr"/>
        <c:lblOffset val="100"/>
        <c:tickLblSkip val="1"/>
        <c:tickMarkSkip val="1"/>
        <c:noMultiLvlLbl val="0"/>
      </c:catAx>
      <c:valAx>
        <c:axId val="336619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53C-4F7E-9E42-1D5B82695B7B}"/>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53C-4F7E-9E42-1D5B82695B7B}"/>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53C-4F7E-9E42-1D5B82695B7B}"/>
            </c:ext>
          </c:extLst>
        </c:ser>
        <c:dLbls>
          <c:showLegendKey val="0"/>
          <c:showVal val="0"/>
          <c:showCatName val="0"/>
          <c:showSerName val="0"/>
          <c:showPercent val="0"/>
          <c:showBubbleSize val="0"/>
        </c:dLbls>
        <c:gapWidth val="50"/>
        <c:overlap val="100"/>
        <c:axId val="337426688"/>
        <c:axId val="337928576"/>
      </c:barChart>
      <c:catAx>
        <c:axId val="33742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28576"/>
        <c:crosses val="autoZero"/>
        <c:auto val="1"/>
        <c:lblAlgn val="ctr"/>
        <c:lblOffset val="100"/>
        <c:tickLblSkip val="1"/>
        <c:tickMarkSkip val="1"/>
        <c:noMultiLvlLbl val="0"/>
      </c:catAx>
      <c:valAx>
        <c:axId val="33792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2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MICS00!$R$221:$Z$221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6B84-4BDA-BE97-CC5617B5C57A}"/>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MICS00!$R$221:$Z$221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6B84-4BDA-BE97-CC5617B5C57A}"/>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MICS00!$R$221:$Z$221</c:f>
              <c:strCache>
                <c:ptCount val="9"/>
                <c:pt idx="0">
                  <c:v>Bafatá</c:v>
                </c:pt>
                <c:pt idx="1">
                  <c:v>Biombo</c:v>
                </c:pt>
                <c:pt idx="2">
                  <c:v>Bolama/Bijagós</c:v>
                </c:pt>
                <c:pt idx="3">
                  <c:v>Cacheu</c:v>
                </c:pt>
                <c:pt idx="4">
                  <c:v>Gabú</c:v>
                </c:pt>
                <c:pt idx="5">
                  <c:v>Oio</c:v>
                </c:pt>
                <c:pt idx="6">
                  <c:v>Quinará</c:v>
                </c:pt>
                <c:pt idx="7">
                  <c:v>SAB</c:v>
                </c:pt>
                <c:pt idx="8">
                  <c:v>Tombali</c:v>
                </c:pt>
              </c:strCache>
            </c:strRef>
          </c:cat>
          <c:val>
            <c:numRef>
              <c:f>MICS00!$R$224:$Z$224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6B84-4BDA-BE97-CC5617B5C57A}"/>
            </c:ext>
          </c:extLst>
        </c:ser>
        <c:dLbls>
          <c:showLegendKey val="0"/>
          <c:showVal val="0"/>
          <c:showCatName val="0"/>
          <c:showSerName val="0"/>
          <c:showPercent val="0"/>
          <c:showBubbleSize val="0"/>
        </c:dLbls>
        <c:gapWidth val="50"/>
        <c:overlap val="100"/>
        <c:axId val="338448768"/>
        <c:axId val="338450304"/>
      </c:barChart>
      <c:catAx>
        <c:axId val="33844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0304"/>
        <c:crosses val="autoZero"/>
        <c:auto val="1"/>
        <c:lblAlgn val="ctr"/>
        <c:lblOffset val="100"/>
        <c:tickLblSkip val="1"/>
        <c:tickMarkSkip val="1"/>
        <c:noMultiLvlLbl val="0"/>
      </c:catAx>
      <c:valAx>
        <c:axId val="33845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4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E39-466D-8F7C-2F2DF839C4C6}"/>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E39-466D-8F7C-2F2DF839C4C6}"/>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E39-466D-8F7C-2F2DF839C4C6}"/>
            </c:ext>
          </c:extLst>
        </c:ser>
        <c:dLbls>
          <c:showLegendKey val="0"/>
          <c:showVal val="0"/>
          <c:showCatName val="0"/>
          <c:showSerName val="0"/>
          <c:showPercent val="0"/>
          <c:showBubbleSize val="0"/>
        </c:dLbls>
        <c:gapWidth val="50"/>
        <c:overlap val="100"/>
        <c:axId val="338537472"/>
        <c:axId val="338773120"/>
      </c:barChart>
      <c:catAx>
        <c:axId val="33853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73120"/>
        <c:crosses val="autoZero"/>
        <c:auto val="1"/>
        <c:lblAlgn val="ctr"/>
        <c:lblOffset val="100"/>
        <c:tickLblSkip val="1"/>
        <c:tickMarkSkip val="1"/>
        <c:noMultiLvlLbl val="0"/>
      </c:catAx>
      <c:valAx>
        <c:axId val="33877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53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50.346853050624532</c:v>
                </c:pt>
                <c:pt idx="1">
                  <c:v>76.403033483867162</c:v>
                </c:pt>
                <c:pt idx="2">
                  <c:v>79.79166373205797</c:v>
                </c:pt>
                <c:pt idx="3">
                  <c:v>83.046097736404207</c:v>
                </c:pt>
                <c:pt idx="4">
                  <c:v>86.883363614184816</c:v>
                </c:pt>
              </c:numCache>
            </c:numRef>
          </c:val>
          <c:extLst>
            <c:ext xmlns:c16="http://schemas.microsoft.com/office/drawing/2014/chart" uri="{C3380CC4-5D6E-409C-BE32-E72D297353CC}">
              <c16:uniqueId val="{00000000-CD9B-44F8-8472-B00CB6A3CD0A}"/>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2.8226998621284456</c:v>
                </c:pt>
                <c:pt idx="1">
                  <c:v>3.2931140981058404</c:v>
                </c:pt>
                <c:pt idx="2">
                  <c:v>4.3097103310861753</c:v>
                </c:pt>
                <c:pt idx="3">
                  <c:v>4.9316173579093547</c:v>
                </c:pt>
                <c:pt idx="4">
                  <c:v>5.2790799693174435</c:v>
                </c:pt>
              </c:numCache>
            </c:numRef>
          </c:val>
          <c:extLst>
            <c:ext xmlns:c16="http://schemas.microsoft.com/office/drawing/2014/chart" uri="{C3380CC4-5D6E-409C-BE32-E72D297353CC}">
              <c16:uniqueId val="{00000001-CD9B-44F8-8472-B00CB6A3CD0A}"/>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44.483158126720113</c:v>
                </c:pt>
                <c:pt idx="1">
                  <c:v>19.702485842338501</c:v>
                </c:pt>
                <c:pt idx="2">
                  <c:v>15.150070134262563</c:v>
                </c:pt>
                <c:pt idx="3">
                  <c:v>11.571851479563732</c:v>
                </c:pt>
                <c:pt idx="4">
                  <c:v>7.0004482924132523</c:v>
                </c:pt>
              </c:numCache>
            </c:numRef>
          </c:val>
          <c:extLst>
            <c:ext xmlns:c16="http://schemas.microsoft.com/office/drawing/2014/chart" uri="{C3380CC4-5D6E-409C-BE32-E72D297353CC}">
              <c16:uniqueId val="{00000002-CD9B-44F8-8472-B00CB6A3CD0A}"/>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2.3472889605269129</c:v>
                </c:pt>
                <c:pt idx="1">
                  <c:v>0.60136657568849705</c:v>
                </c:pt>
                <c:pt idx="2">
                  <c:v>0.74855580259329157</c:v>
                </c:pt>
                <c:pt idx="3">
                  <c:v>0.45043342612270776</c:v>
                </c:pt>
                <c:pt idx="4">
                  <c:v>0.83710812408448798</c:v>
                </c:pt>
              </c:numCache>
            </c:numRef>
          </c:val>
          <c:extLst>
            <c:ext xmlns:c16="http://schemas.microsoft.com/office/drawing/2014/chart" uri="{C3380CC4-5D6E-409C-BE32-E72D297353CC}">
              <c16:uniqueId val="{00000003-CD9B-44F8-8472-B00CB6A3CD0A}"/>
            </c:ext>
          </c:extLst>
        </c:ser>
        <c:dLbls>
          <c:showLegendKey val="0"/>
          <c:showVal val="0"/>
          <c:showCatName val="0"/>
          <c:showSerName val="0"/>
          <c:showPercent val="0"/>
          <c:showBubbleSize val="0"/>
        </c:dLbls>
        <c:gapWidth val="50"/>
        <c:overlap val="100"/>
        <c:axId val="340468096"/>
        <c:axId val="340504576"/>
      </c:barChart>
      <c:catAx>
        <c:axId val="340468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04576"/>
        <c:crosses val="autoZero"/>
        <c:auto val="1"/>
        <c:lblAlgn val="ctr"/>
        <c:lblOffset val="100"/>
        <c:tickLblSkip val="1"/>
        <c:tickMarkSkip val="1"/>
        <c:noMultiLvlLbl val="0"/>
      </c:catAx>
      <c:valAx>
        <c:axId val="34050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68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16.467118321721575</c:v>
                </c:pt>
                <c:pt idx="1">
                  <c:v>10.370711401976475</c:v>
                </c:pt>
                <c:pt idx="2">
                  <c:v>12.146855538691698</c:v>
                </c:pt>
                <c:pt idx="3">
                  <c:v>23.787626363505979</c:v>
                </c:pt>
                <c:pt idx="4">
                  <c:v>49.79751073316168</c:v>
                </c:pt>
              </c:numCache>
            </c:numRef>
          </c:val>
          <c:extLst>
            <c:ext xmlns:c16="http://schemas.microsoft.com/office/drawing/2014/chart" uri="{C3380CC4-5D6E-409C-BE32-E72D297353CC}">
              <c16:uniqueId val="{00000000-0208-470E-BF8A-5B5ABA554A4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18.879369652621037</c:v>
                </c:pt>
                <c:pt idx="1">
                  <c:v>32.122980919348265</c:v>
                </c:pt>
                <c:pt idx="2">
                  <c:v>43.748300688136695</c:v>
                </c:pt>
                <c:pt idx="3">
                  <c:v>33.566608129549181</c:v>
                </c:pt>
                <c:pt idx="4">
                  <c:v>15.692222563304639</c:v>
                </c:pt>
              </c:numCache>
            </c:numRef>
          </c:val>
          <c:extLst>
            <c:ext xmlns:c16="http://schemas.microsoft.com/office/drawing/2014/chart" uri="{C3380CC4-5D6E-409C-BE32-E72D297353CC}">
              <c16:uniqueId val="{00000001-0208-470E-BF8A-5B5ABA554A4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49.72939869318769</c:v>
                </c:pt>
                <c:pt idx="1">
                  <c:v>53.050923005000328</c:v>
                </c:pt>
                <c:pt idx="2">
                  <c:v>43.539807240810447</c:v>
                </c:pt>
                <c:pt idx="3">
                  <c:v>40.687099599696964</c:v>
                </c:pt>
                <c:pt idx="4">
                  <c:v>33.479786992867275</c:v>
                </c:pt>
              </c:numCache>
            </c:numRef>
          </c:val>
          <c:extLst>
            <c:ext xmlns:c16="http://schemas.microsoft.com/office/drawing/2014/chart" uri="{C3380CC4-5D6E-409C-BE32-E72D297353CC}">
              <c16:uniqueId val="{00000002-0208-470E-BF8A-5B5ABA554A4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14.924113332469702</c:v>
                </c:pt>
                <c:pt idx="1">
                  <c:v>4.4553846736749287</c:v>
                </c:pt>
                <c:pt idx="2">
                  <c:v>0.56503653236116358</c:v>
                </c:pt>
                <c:pt idx="3">
                  <c:v>1.9586659072478789</c:v>
                </c:pt>
                <c:pt idx="4">
                  <c:v>1.0304797106664088</c:v>
                </c:pt>
              </c:numCache>
            </c:numRef>
          </c:val>
          <c:extLst>
            <c:ext xmlns:c16="http://schemas.microsoft.com/office/drawing/2014/chart" uri="{C3380CC4-5D6E-409C-BE32-E72D297353CC}">
              <c16:uniqueId val="{00000003-0208-470E-BF8A-5B5ABA554A4C}"/>
            </c:ext>
          </c:extLst>
        </c:ser>
        <c:dLbls>
          <c:showLegendKey val="0"/>
          <c:showVal val="0"/>
          <c:showCatName val="0"/>
          <c:showSerName val="0"/>
          <c:showPercent val="0"/>
          <c:showBubbleSize val="0"/>
        </c:dLbls>
        <c:gapWidth val="50"/>
        <c:overlap val="100"/>
        <c:axId val="340927616"/>
        <c:axId val="340929152"/>
      </c:barChart>
      <c:catAx>
        <c:axId val="34092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9152"/>
        <c:crosses val="autoZero"/>
        <c:auto val="1"/>
        <c:lblAlgn val="ctr"/>
        <c:lblOffset val="100"/>
        <c:tickLblSkip val="1"/>
        <c:tickMarkSkip val="1"/>
        <c:noMultiLvlLbl val="0"/>
      </c:catAx>
      <c:valAx>
        <c:axId val="34092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7AD-4163-BBA3-24C7F0CCFEAF}"/>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7AD-4163-BBA3-24C7F0CCFEAF}"/>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7AD-4163-BBA3-24C7F0CCFEAF}"/>
            </c:ext>
          </c:extLst>
        </c:ser>
        <c:dLbls>
          <c:showLegendKey val="0"/>
          <c:showVal val="0"/>
          <c:showCatName val="0"/>
          <c:showSerName val="0"/>
          <c:showPercent val="0"/>
          <c:showBubbleSize val="0"/>
        </c:dLbls>
        <c:gapWidth val="50"/>
        <c:overlap val="100"/>
        <c:axId val="341175296"/>
        <c:axId val="341313792"/>
      </c:barChart>
      <c:catAx>
        <c:axId val="34117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13792"/>
        <c:crosses val="autoZero"/>
        <c:auto val="1"/>
        <c:lblAlgn val="ctr"/>
        <c:lblOffset val="100"/>
        <c:tickLblSkip val="1"/>
        <c:tickMarkSkip val="1"/>
        <c:noMultiLvlLbl val="0"/>
      </c:catAx>
      <c:valAx>
        <c:axId val="34131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7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7.7698356074235839</c:v>
                </c:pt>
                <c:pt idx="1">
                  <c:v>8.0589429881043699</c:v>
                </c:pt>
                <c:pt idx="2">
                  <c:v>9.0766265777401944</c:v>
                </c:pt>
                <c:pt idx="3">
                  <c:v>10.226008669142681</c:v>
                </c:pt>
                <c:pt idx="4">
                  <c:v>24.586861876192728</c:v>
                </c:pt>
              </c:numCache>
            </c:numRef>
          </c:val>
          <c:extLst>
            <c:ext xmlns:c16="http://schemas.microsoft.com/office/drawing/2014/chart" uri="{C3380CC4-5D6E-409C-BE32-E72D297353CC}">
              <c16:uniqueId val="{00000000-6E76-48C0-9295-07289888087E}"/>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3.3428524474025512</c:v>
                </c:pt>
                <c:pt idx="1">
                  <c:v>3.3595359219588108</c:v>
                </c:pt>
                <c:pt idx="2">
                  <c:v>3.838922627343178</c:v>
                </c:pt>
                <c:pt idx="3">
                  <c:v>14.3799396326291</c:v>
                </c:pt>
                <c:pt idx="4">
                  <c:v>25.833072861820416</c:v>
                </c:pt>
              </c:numCache>
            </c:numRef>
          </c:val>
          <c:extLst>
            <c:ext xmlns:c16="http://schemas.microsoft.com/office/drawing/2014/chart" uri="{C3380CC4-5D6E-409C-BE32-E72D297353CC}">
              <c16:uniqueId val="{00000001-6E76-48C0-9295-07289888087E}"/>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32.924217451838466</c:v>
                </c:pt>
                <c:pt idx="1">
                  <c:v>33.890713985283647</c:v>
                </c:pt>
                <c:pt idx="2">
                  <c:v>34.411700740010666</c:v>
                </c:pt>
                <c:pt idx="3">
                  <c:v>55.06577243338856</c:v>
                </c:pt>
                <c:pt idx="4">
                  <c:v>48.233980118989557</c:v>
                </c:pt>
              </c:numCache>
            </c:numRef>
          </c:val>
          <c:extLst>
            <c:ext xmlns:c16="http://schemas.microsoft.com/office/drawing/2014/chart" uri="{C3380CC4-5D6E-409C-BE32-E72D297353CC}">
              <c16:uniqueId val="{00000002-6E76-48C0-9295-07289888087E}"/>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55.963094493335397</c:v>
                </c:pt>
                <c:pt idx="1">
                  <c:v>54.690807104653167</c:v>
                </c:pt>
                <c:pt idx="2">
                  <c:v>52.672750054905954</c:v>
                </c:pt>
                <c:pt idx="3">
                  <c:v>20.328279264839654</c:v>
                </c:pt>
                <c:pt idx="4">
                  <c:v>1.3460851429973044</c:v>
                </c:pt>
              </c:numCache>
            </c:numRef>
          </c:val>
          <c:extLst>
            <c:ext xmlns:c16="http://schemas.microsoft.com/office/drawing/2014/chart" uri="{C3380CC4-5D6E-409C-BE32-E72D297353CC}">
              <c16:uniqueId val="{00000003-6E76-48C0-9295-07289888087E}"/>
            </c:ext>
          </c:extLst>
        </c:ser>
        <c:dLbls>
          <c:showLegendKey val="0"/>
          <c:showVal val="0"/>
          <c:showCatName val="0"/>
          <c:showSerName val="0"/>
          <c:showPercent val="0"/>
          <c:showBubbleSize val="0"/>
        </c:dLbls>
        <c:gapWidth val="50"/>
        <c:overlap val="100"/>
        <c:axId val="337310080"/>
        <c:axId val="337312000"/>
      </c:barChart>
      <c:catAx>
        <c:axId val="33731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2000"/>
        <c:crosses val="autoZero"/>
        <c:auto val="1"/>
        <c:lblAlgn val="ctr"/>
        <c:lblOffset val="100"/>
        <c:tickLblSkip val="1"/>
        <c:tickMarkSkip val="1"/>
        <c:noMultiLvlLbl val="0"/>
      </c:catAx>
      <c:valAx>
        <c:axId val="33731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4.2840133240222205</c:v>
                </c:pt>
                <c:pt idx="1">
                  <c:v>4.1083032167419367</c:v>
                </c:pt>
                <c:pt idx="2">
                  <c:v>4.4255041734827048</c:v>
                </c:pt>
                <c:pt idx="3">
                  <c:v>4.4105559612960281</c:v>
                </c:pt>
                <c:pt idx="4">
                  <c:v>5.8453106983571992</c:v>
                </c:pt>
              </c:numCache>
            </c:numRef>
          </c:val>
          <c:extLst>
            <c:ext xmlns:c16="http://schemas.microsoft.com/office/drawing/2014/chart" uri="{C3380CC4-5D6E-409C-BE32-E72D297353CC}">
              <c16:uniqueId val="{00000000-CC77-4FC5-A35F-6E40F564D095}"/>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1.5385114997887515</c:v>
                </c:pt>
                <c:pt idx="1">
                  <c:v>1.4389817248760448</c:v>
                </c:pt>
                <c:pt idx="2">
                  <c:v>1.8628425466061131</c:v>
                </c:pt>
                <c:pt idx="3">
                  <c:v>1.9670083822085656</c:v>
                </c:pt>
                <c:pt idx="4">
                  <c:v>2.6398418306047593</c:v>
                </c:pt>
              </c:numCache>
            </c:numRef>
          </c:val>
          <c:extLst>
            <c:ext xmlns:c16="http://schemas.microsoft.com/office/drawing/2014/chart" uri="{C3380CC4-5D6E-409C-BE32-E72D297353CC}">
              <c16:uniqueId val="{00000001-CC77-4FC5-A35F-6E40F564D095}"/>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37.046828655770227</c:v>
                </c:pt>
                <c:pt idx="1">
                  <c:v>34.922147299635164</c:v>
                </c:pt>
                <c:pt idx="2">
                  <c:v>40.884880375951177</c:v>
                </c:pt>
                <c:pt idx="3">
                  <c:v>35.506852607547096</c:v>
                </c:pt>
                <c:pt idx="4">
                  <c:v>42.397511209887703</c:v>
                </c:pt>
              </c:numCache>
            </c:numRef>
          </c:val>
          <c:extLst>
            <c:ext xmlns:c16="http://schemas.microsoft.com/office/drawing/2014/chart" uri="{C3380CC4-5D6E-409C-BE32-E72D297353CC}">
              <c16:uniqueId val="{00000002-CC77-4FC5-A35F-6E40F564D095}"/>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57.130646520418793</c:v>
                </c:pt>
                <c:pt idx="1">
                  <c:v>59.530567758746862</c:v>
                </c:pt>
                <c:pt idx="2">
                  <c:v>52.826772903959998</c:v>
                </c:pt>
                <c:pt idx="3">
                  <c:v>58.115583048948317</c:v>
                </c:pt>
                <c:pt idx="4">
                  <c:v>49.117336261150335</c:v>
                </c:pt>
              </c:numCache>
            </c:numRef>
          </c:val>
          <c:extLst>
            <c:ext xmlns:c16="http://schemas.microsoft.com/office/drawing/2014/chart" uri="{C3380CC4-5D6E-409C-BE32-E72D297353CC}">
              <c16:uniqueId val="{00000003-CC77-4FC5-A35F-6E40F564D095}"/>
            </c:ext>
          </c:extLst>
        </c:ser>
        <c:dLbls>
          <c:showLegendKey val="0"/>
          <c:showVal val="0"/>
          <c:showCatName val="0"/>
          <c:showSerName val="0"/>
          <c:showPercent val="0"/>
          <c:showBubbleSize val="0"/>
        </c:dLbls>
        <c:gapWidth val="50"/>
        <c:overlap val="100"/>
        <c:axId val="327705344"/>
        <c:axId val="327727360"/>
      </c:barChart>
      <c:catAx>
        <c:axId val="32770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27360"/>
        <c:crosses val="autoZero"/>
        <c:auto val="1"/>
        <c:lblAlgn val="ctr"/>
        <c:lblOffset val="100"/>
        <c:tickLblSkip val="1"/>
        <c:tickMarkSkip val="1"/>
        <c:noMultiLvlLbl val="0"/>
      </c:catAx>
      <c:valAx>
        <c:axId val="32772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43.612437525935711</c:v>
                </c:pt>
                <c:pt idx="1">
                  <c:v>34.893759300926419</c:v>
                </c:pt>
                <c:pt idx="2">
                  <c:v>38.981602983080847</c:v>
                </c:pt>
                <c:pt idx="3">
                  <c:v>45.909869010253757</c:v>
                </c:pt>
                <c:pt idx="4">
                  <c:v>42.354891733434016</c:v>
                </c:pt>
              </c:numCache>
            </c:numRef>
          </c:val>
          <c:extLst>
            <c:ext xmlns:c16="http://schemas.microsoft.com/office/drawing/2014/chart" uri="{C3380CC4-5D6E-409C-BE32-E72D297353CC}">
              <c16:uniqueId val="{00000000-7580-4D3C-9ED1-6AD7D5BE0D7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6.2560486682164074</c:v>
                </c:pt>
                <c:pt idx="1">
                  <c:v>7.1547604636072819</c:v>
                </c:pt>
                <c:pt idx="2">
                  <c:v>3.2674567330001354</c:v>
                </c:pt>
                <c:pt idx="3">
                  <c:v>6.4539697053754477</c:v>
                </c:pt>
                <c:pt idx="4">
                  <c:v>8.9960865936009764</c:v>
                </c:pt>
              </c:numCache>
            </c:numRef>
          </c:val>
          <c:extLst>
            <c:ext xmlns:c16="http://schemas.microsoft.com/office/drawing/2014/chart" uri="{C3380CC4-5D6E-409C-BE32-E72D297353CC}">
              <c16:uniqueId val="{00000001-7580-4D3C-9ED1-6AD7D5BE0D7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49.596645391010682</c:v>
                </c:pt>
                <c:pt idx="1">
                  <c:v>57.187613073960712</c:v>
                </c:pt>
                <c:pt idx="2">
                  <c:v>55.418838096650177</c:v>
                </c:pt>
                <c:pt idx="3">
                  <c:v>45.817370967783653</c:v>
                </c:pt>
                <c:pt idx="4">
                  <c:v>47.467220020163246</c:v>
                </c:pt>
              </c:numCache>
            </c:numRef>
          </c:val>
          <c:extLst>
            <c:ext xmlns:c16="http://schemas.microsoft.com/office/drawing/2014/chart" uri="{C3380CC4-5D6E-409C-BE32-E72D297353CC}">
              <c16:uniqueId val="{00000002-7580-4D3C-9ED1-6AD7D5BE0D7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0.53486841483719649</c:v>
                </c:pt>
                <c:pt idx="1">
                  <c:v>0.76386716150559042</c:v>
                </c:pt>
                <c:pt idx="2">
                  <c:v>2.3321021872688368</c:v>
                </c:pt>
                <c:pt idx="3">
                  <c:v>1.8187903165871413</c:v>
                </c:pt>
                <c:pt idx="4">
                  <c:v>1.1818016528017616</c:v>
                </c:pt>
              </c:numCache>
            </c:numRef>
          </c:val>
          <c:extLst>
            <c:ext xmlns:c16="http://schemas.microsoft.com/office/drawing/2014/chart" uri="{C3380CC4-5D6E-409C-BE32-E72D297353CC}">
              <c16:uniqueId val="{00000003-7580-4D3C-9ED1-6AD7D5BE0D70}"/>
            </c:ext>
          </c:extLst>
        </c:ser>
        <c:dLbls>
          <c:showLegendKey val="0"/>
          <c:showVal val="0"/>
          <c:showCatName val="0"/>
          <c:showSerName val="0"/>
          <c:showPercent val="0"/>
          <c:showBubbleSize val="0"/>
        </c:dLbls>
        <c:gapWidth val="50"/>
        <c:overlap val="100"/>
        <c:axId val="217409792"/>
        <c:axId val="217417216"/>
      </c:barChart>
      <c:catAx>
        <c:axId val="21740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7216"/>
        <c:crosses val="autoZero"/>
        <c:auto val="1"/>
        <c:lblAlgn val="ctr"/>
        <c:lblOffset val="100"/>
        <c:tickLblSkip val="1"/>
        <c:tickMarkSkip val="1"/>
        <c:noMultiLvlLbl val="0"/>
      </c:catAx>
      <c:valAx>
        <c:axId val="21741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0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MICS06!$R$18:$Z$18</c:f>
              <c:numCache>
                <c:formatCode>###0.0</c:formatCode>
                <c:ptCount val="9"/>
                <c:pt idx="0">
                  <c:v>56.272114516958851</c:v>
                </c:pt>
                <c:pt idx="1">
                  <c:v>52.723091056914811</c:v>
                </c:pt>
                <c:pt idx="2">
                  <c:v>42.604976708758592</c:v>
                </c:pt>
                <c:pt idx="3">
                  <c:v>45.214775102947215</c:v>
                </c:pt>
                <c:pt idx="4">
                  <c:v>49.627308709494891</c:v>
                </c:pt>
                <c:pt idx="5">
                  <c:v>22.023652622830294</c:v>
                </c:pt>
                <c:pt idx="6">
                  <c:v>61.940527938264623</c:v>
                </c:pt>
                <c:pt idx="7">
                  <c:v>90.019166645258551</c:v>
                </c:pt>
                <c:pt idx="8">
                  <c:v>42.73332920906639</c:v>
                </c:pt>
              </c:numCache>
            </c:numRef>
          </c:val>
          <c:extLst>
            <c:ext xmlns:c16="http://schemas.microsoft.com/office/drawing/2014/chart" uri="{C3380CC4-5D6E-409C-BE32-E72D297353CC}">
              <c16:uniqueId val="{00000000-FE0E-4407-BED5-4C973FADD7DD}"/>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MICS06!$R$19:$Z$19</c:f>
              <c:numCache>
                <c:formatCode>###0.0</c:formatCode>
                <c:ptCount val="9"/>
                <c:pt idx="0">
                  <c:v>11.049080593973517</c:v>
                </c:pt>
                <c:pt idx="1">
                  <c:v>7.0755254290920275</c:v>
                </c:pt>
                <c:pt idx="2">
                  <c:v>4.8391697610659339</c:v>
                </c:pt>
                <c:pt idx="3">
                  <c:v>4.1642344849439494</c:v>
                </c:pt>
                <c:pt idx="4">
                  <c:v>9.0010737275450001</c:v>
                </c:pt>
                <c:pt idx="5">
                  <c:v>1.8415869907327278</c:v>
                </c:pt>
                <c:pt idx="6">
                  <c:v>8.9660814895507794</c:v>
                </c:pt>
                <c:pt idx="7">
                  <c:v>2.0959812388947028</c:v>
                </c:pt>
                <c:pt idx="8">
                  <c:v>6.6852231519693142</c:v>
                </c:pt>
              </c:numCache>
            </c:numRef>
          </c:val>
          <c:extLst>
            <c:ext xmlns:c16="http://schemas.microsoft.com/office/drawing/2014/chart" uri="{C3380CC4-5D6E-409C-BE32-E72D297353CC}">
              <c16:uniqueId val="{00000001-FE0E-4407-BED5-4C973FADD7DD}"/>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MICS06!$R$20:$Z$20</c:f>
              <c:numCache>
                <c:formatCode>###0.0</c:formatCode>
                <c:ptCount val="9"/>
                <c:pt idx="0">
                  <c:v>30.514751620386939</c:v>
                </c:pt>
                <c:pt idx="1">
                  <c:v>37.839732805912732</c:v>
                </c:pt>
                <c:pt idx="2">
                  <c:v>47.256504331173034</c:v>
                </c:pt>
                <c:pt idx="3">
                  <c:v>50.182990728981764</c:v>
                </c:pt>
                <c:pt idx="4">
                  <c:v>39.795562974695301</c:v>
                </c:pt>
                <c:pt idx="5">
                  <c:v>75.880360059263779</c:v>
                </c:pt>
                <c:pt idx="6">
                  <c:v>29.093390572184596</c:v>
                </c:pt>
                <c:pt idx="7">
                  <c:v>7.8848521158467459</c:v>
                </c:pt>
                <c:pt idx="8">
                  <c:v>50.581447638964292</c:v>
                </c:pt>
              </c:numCache>
            </c:numRef>
          </c:val>
          <c:extLst>
            <c:ext xmlns:c16="http://schemas.microsoft.com/office/drawing/2014/chart" uri="{C3380CC4-5D6E-409C-BE32-E72D297353CC}">
              <c16:uniqueId val="{00000002-FE0E-4407-BED5-4C973FADD7DD}"/>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MICS06!$R$21:$Z$21</c:f>
              <c:numCache>
                <c:formatCode>###0.0</c:formatCode>
                <c:ptCount val="9"/>
                <c:pt idx="0">
                  <c:v>2.1640532686806959</c:v>
                </c:pt>
                <c:pt idx="1">
                  <c:v>2.3616507080804303</c:v>
                </c:pt>
                <c:pt idx="2">
                  <c:v>5.2993491990024433</c:v>
                </c:pt>
                <c:pt idx="3">
                  <c:v>0.43799968312707421</c:v>
                </c:pt>
                <c:pt idx="4">
                  <c:v>1.5760545882648094</c:v>
                </c:pt>
                <c:pt idx="5">
                  <c:v>0.25440032717320049</c:v>
                </c:pt>
                <c:pt idx="6">
                  <c:v>0</c:v>
                </c:pt>
                <c:pt idx="7">
                  <c:v>0</c:v>
                </c:pt>
                <c:pt idx="8">
                  <c:v>0</c:v>
                </c:pt>
              </c:numCache>
            </c:numRef>
          </c:val>
          <c:extLst>
            <c:ext xmlns:c16="http://schemas.microsoft.com/office/drawing/2014/chart" uri="{C3380CC4-5D6E-409C-BE32-E72D297353CC}">
              <c16:uniqueId val="{00000003-FE0E-4407-BED5-4C973FADD7DD}"/>
            </c:ext>
          </c:extLst>
        </c:ser>
        <c:dLbls>
          <c:showLegendKey val="0"/>
          <c:showVal val="0"/>
          <c:showCatName val="0"/>
          <c:showSerName val="0"/>
          <c:showPercent val="0"/>
          <c:showBubbleSize val="0"/>
        </c:dLbls>
        <c:gapWidth val="50"/>
        <c:overlap val="100"/>
        <c:axId val="218547712"/>
        <c:axId val="218549248"/>
      </c:barChart>
      <c:catAx>
        <c:axId val="21854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9248"/>
        <c:crosses val="autoZero"/>
        <c:auto val="1"/>
        <c:lblAlgn val="ctr"/>
        <c:lblOffset val="100"/>
        <c:tickLblSkip val="1"/>
        <c:tickMarkSkip val="1"/>
        <c:noMultiLvlLbl val="0"/>
      </c:catAx>
      <c:valAx>
        <c:axId val="21854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42.17372303697649</c:v>
                </c:pt>
                <c:pt idx="1">
                  <c:v>37.886367022812941</c:v>
                </c:pt>
                <c:pt idx="2">
                  <c:v>42.703057821117909</c:v>
                </c:pt>
                <c:pt idx="3">
                  <c:v>62.598625548311482</c:v>
                </c:pt>
                <c:pt idx="4">
                  <c:v>88.255833419756087</c:v>
                </c:pt>
              </c:numCache>
            </c:numRef>
          </c:val>
          <c:extLst>
            <c:ext xmlns:c16="http://schemas.microsoft.com/office/drawing/2014/chart" uri="{C3380CC4-5D6E-409C-BE32-E72D297353CC}">
              <c16:uniqueId val="{00000000-FB17-4209-96FE-2E12E951D3E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5.8578594543875919</c:v>
                </c:pt>
                <c:pt idx="1">
                  <c:v>4.8943807021856438</c:v>
                </c:pt>
                <c:pt idx="2">
                  <c:v>7.1944743633106816</c:v>
                </c:pt>
                <c:pt idx="3">
                  <c:v>6.2852155416315796</c:v>
                </c:pt>
                <c:pt idx="4">
                  <c:v>1.5828432007213358</c:v>
                </c:pt>
              </c:numCache>
            </c:numRef>
          </c:val>
          <c:extLst>
            <c:ext xmlns:c16="http://schemas.microsoft.com/office/drawing/2014/chart" uri="{C3380CC4-5D6E-409C-BE32-E72D297353CC}">
              <c16:uniqueId val="{00000001-FB17-4209-96FE-2E12E951D3E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51.46536528482379</c:v>
                </c:pt>
                <c:pt idx="1">
                  <c:v>55.407510611643943</c:v>
                </c:pt>
                <c:pt idx="2">
                  <c:v>48.50590731357866</c:v>
                </c:pt>
                <c:pt idx="3">
                  <c:v>30.450866608667287</c:v>
                </c:pt>
                <c:pt idx="4">
                  <c:v>10.161323379522578</c:v>
                </c:pt>
              </c:numCache>
            </c:numRef>
          </c:val>
          <c:extLst>
            <c:ext xmlns:c16="http://schemas.microsoft.com/office/drawing/2014/chart" uri="{C3380CC4-5D6E-409C-BE32-E72D297353CC}">
              <c16:uniqueId val="{00000002-FB17-4209-96FE-2E12E951D3E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0.50305222381212333</c:v>
                </c:pt>
                <c:pt idx="1">
                  <c:v>1.8117416633574726</c:v>
                </c:pt>
                <c:pt idx="2">
                  <c:v>1.596560501992748</c:v>
                </c:pt>
                <c:pt idx="3">
                  <c:v>0.66529230138965179</c:v>
                </c:pt>
                <c:pt idx="4">
                  <c:v>0</c:v>
                </c:pt>
              </c:numCache>
            </c:numRef>
          </c:val>
          <c:extLst>
            <c:ext xmlns:c16="http://schemas.microsoft.com/office/drawing/2014/chart" uri="{C3380CC4-5D6E-409C-BE32-E72D297353CC}">
              <c16:uniqueId val="{00000003-FB17-4209-96FE-2E12E951D3EF}"/>
            </c:ext>
          </c:extLst>
        </c:ser>
        <c:dLbls>
          <c:showLegendKey val="0"/>
          <c:showVal val="0"/>
          <c:showCatName val="0"/>
          <c:showSerName val="0"/>
          <c:showPercent val="0"/>
          <c:showBubbleSize val="0"/>
        </c:dLbls>
        <c:gapWidth val="50"/>
        <c:overlap val="100"/>
        <c:axId val="221029504"/>
        <c:axId val="221031040"/>
      </c:barChart>
      <c:catAx>
        <c:axId val="2210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1040"/>
        <c:crosses val="autoZero"/>
        <c:auto val="1"/>
        <c:lblAlgn val="ctr"/>
        <c:lblOffset val="100"/>
        <c:tickLblSkip val="1"/>
        <c:tickMarkSkip val="1"/>
        <c:noMultiLvlLbl val="0"/>
      </c:catAx>
      <c:valAx>
        <c:axId val="221031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MICS06!$R$124:$Z$124</c:f>
              <c:numCache>
                <c:formatCode>###0.0</c:formatCode>
                <c:ptCount val="9"/>
                <c:pt idx="0">
                  <c:v>30.025653043797082</c:v>
                </c:pt>
                <c:pt idx="1">
                  <c:v>9.376352948865037</c:v>
                </c:pt>
                <c:pt idx="2">
                  <c:v>15.016044096502263</c:v>
                </c:pt>
                <c:pt idx="3">
                  <c:v>18.969531801279537</c:v>
                </c:pt>
                <c:pt idx="4">
                  <c:v>32.834126603195408</c:v>
                </c:pt>
                <c:pt idx="5">
                  <c:v>13.372505800886161</c:v>
                </c:pt>
                <c:pt idx="6">
                  <c:v>23.665278728989914</c:v>
                </c:pt>
                <c:pt idx="7">
                  <c:v>23.836571369131722</c:v>
                </c:pt>
                <c:pt idx="8">
                  <c:v>18.617167800599962</c:v>
                </c:pt>
              </c:numCache>
            </c:numRef>
          </c:val>
          <c:extLst>
            <c:ext xmlns:c16="http://schemas.microsoft.com/office/drawing/2014/chart" uri="{C3380CC4-5D6E-409C-BE32-E72D297353CC}">
              <c16:uniqueId val="{00000000-59BE-4B36-85D7-0D35DECA972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MICS06!$R$125:$Z$125</c:f>
              <c:numCache>
                <c:formatCode>###0.0</c:formatCode>
                <c:ptCount val="9"/>
                <c:pt idx="0">
                  <c:v>9.4695422713178417</c:v>
                </c:pt>
                <c:pt idx="1">
                  <c:v>9.5448796094633277</c:v>
                </c:pt>
                <c:pt idx="2">
                  <c:v>18.207881242845851</c:v>
                </c:pt>
                <c:pt idx="3">
                  <c:v>10.205255731736781</c:v>
                </c:pt>
                <c:pt idx="4">
                  <c:v>7.5856669883956958</c:v>
                </c:pt>
                <c:pt idx="5">
                  <c:v>9.2628732605292505</c:v>
                </c:pt>
                <c:pt idx="6">
                  <c:v>10.157239095489443</c:v>
                </c:pt>
                <c:pt idx="7">
                  <c:v>44.137178396891059</c:v>
                </c:pt>
                <c:pt idx="8">
                  <c:v>13.028041663444647</c:v>
                </c:pt>
              </c:numCache>
            </c:numRef>
          </c:val>
          <c:extLst>
            <c:ext xmlns:c16="http://schemas.microsoft.com/office/drawing/2014/chart" uri="{C3380CC4-5D6E-409C-BE32-E72D297353CC}">
              <c16:uniqueId val="{00000001-59BE-4B36-85D7-0D35DECA972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MICS06!$R$126:$Z$126</c:f>
              <c:numCache>
                <c:formatCode>###0.0</c:formatCode>
                <c:ptCount val="9"/>
                <c:pt idx="0">
                  <c:v>40.003992346338016</c:v>
                </c:pt>
                <c:pt idx="1">
                  <c:v>16.286639725344187</c:v>
                </c:pt>
                <c:pt idx="2">
                  <c:v>25.896867122911729</c:v>
                </c:pt>
                <c:pt idx="3">
                  <c:v>27.491381239552936</c:v>
                </c:pt>
                <c:pt idx="4">
                  <c:v>36.233417199712818</c:v>
                </c:pt>
                <c:pt idx="5">
                  <c:v>21.042817727934882</c:v>
                </c:pt>
                <c:pt idx="6">
                  <c:v>31.574011159595884</c:v>
                </c:pt>
                <c:pt idx="7">
                  <c:v>31.340932838705193</c:v>
                </c:pt>
                <c:pt idx="8">
                  <c:v>27.7766059193263</c:v>
                </c:pt>
              </c:numCache>
            </c:numRef>
          </c:val>
          <c:extLst>
            <c:ext xmlns:c16="http://schemas.microsoft.com/office/drawing/2014/chart" uri="{C3380CC4-5D6E-409C-BE32-E72D297353CC}">
              <c16:uniqueId val="{00000002-59BE-4B36-85D7-0D35DECA972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MICS06!$R$127:$Z$127</c:f>
              <c:numCache>
                <c:formatCode>###0.0</c:formatCode>
                <c:ptCount val="9"/>
                <c:pt idx="0">
                  <c:v>20.500812338547064</c:v>
                </c:pt>
                <c:pt idx="1">
                  <c:v>64.792127716327457</c:v>
                </c:pt>
                <c:pt idx="2">
                  <c:v>40.879207537740157</c:v>
                </c:pt>
                <c:pt idx="3">
                  <c:v>43.333831227430736</c:v>
                </c:pt>
                <c:pt idx="4">
                  <c:v>23.346789208696077</c:v>
                </c:pt>
                <c:pt idx="5">
                  <c:v>56.321803210649712</c:v>
                </c:pt>
                <c:pt idx="6">
                  <c:v>34.603471015924754</c:v>
                </c:pt>
                <c:pt idx="7">
                  <c:v>0.68531739527203028</c:v>
                </c:pt>
                <c:pt idx="8">
                  <c:v>40.578184616629102</c:v>
                </c:pt>
              </c:numCache>
            </c:numRef>
          </c:val>
          <c:extLst>
            <c:ext xmlns:c16="http://schemas.microsoft.com/office/drawing/2014/chart" uri="{C3380CC4-5D6E-409C-BE32-E72D297353CC}">
              <c16:uniqueId val="{00000003-59BE-4B36-85D7-0D35DECA972D}"/>
            </c:ext>
          </c:extLst>
        </c:ser>
        <c:dLbls>
          <c:showLegendKey val="0"/>
          <c:showVal val="0"/>
          <c:showCatName val="0"/>
          <c:showSerName val="0"/>
          <c:showPercent val="0"/>
          <c:showBubbleSize val="0"/>
        </c:dLbls>
        <c:gapWidth val="50"/>
        <c:overlap val="100"/>
        <c:axId val="336617472"/>
        <c:axId val="336619008"/>
      </c:barChart>
      <c:catAx>
        <c:axId val="33661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9008"/>
        <c:crosses val="autoZero"/>
        <c:auto val="1"/>
        <c:lblAlgn val="ctr"/>
        <c:lblOffset val="100"/>
        <c:tickLblSkip val="1"/>
        <c:tickMarkSkip val="1"/>
        <c:noMultiLvlLbl val="0"/>
      </c:catAx>
      <c:valAx>
        <c:axId val="336619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D3E-4915-92CF-8C07F4361C90}"/>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D3E-4915-92CF-8C07F4361C90}"/>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D3E-4915-92CF-8C07F4361C90}"/>
            </c:ext>
          </c:extLst>
        </c:ser>
        <c:dLbls>
          <c:showLegendKey val="0"/>
          <c:showVal val="0"/>
          <c:showCatName val="0"/>
          <c:showSerName val="0"/>
          <c:showPercent val="0"/>
          <c:showBubbleSize val="0"/>
        </c:dLbls>
        <c:gapWidth val="50"/>
        <c:overlap val="100"/>
        <c:axId val="337426688"/>
        <c:axId val="337928576"/>
      </c:barChart>
      <c:catAx>
        <c:axId val="33742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28576"/>
        <c:crosses val="autoZero"/>
        <c:auto val="1"/>
        <c:lblAlgn val="ctr"/>
        <c:lblOffset val="100"/>
        <c:tickLblSkip val="1"/>
        <c:tickMarkSkip val="1"/>
        <c:noMultiLvlLbl val="0"/>
      </c:catAx>
      <c:valAx>
        <c:axId val="33792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2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MICS06!$R$221:$Z$221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1BCE-48E2-B84D-EED06877B58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MICS06!$R$221:$Z$221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1BCE-48E2-B84D-EED06877B58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MICS06!$R$221:$Z$221</c:f>
              <c:strCache>
                <c:ptCount val="9"/>
                <c:pt idx="0">
                  <c:v>Bafata</c:v>
                </c:pt>
                <c:pt idx="1">
                  <c:v>Biombo</c:v>
                </c:pt>
                <c:pt idx="2">
                  <c:v>Bolama</c:v>
                </c:pt>
                <c:pt idx="3">
                  <c:v>Cacheu</c:v>
                </c:pt>
                <c:pt idx="4">
                  <c:v>Gabu</c:v>
                </c:pt>
                <c:pt idx="5">
                  <c:v>Oio</c:v>
                </c:pt>
                <c:pt idx="6">
                  <c:v>Quinara</c:v>
                </c:pt>
                <c:pt idx="7">
                  <c:v>SAB</c:v>
                </c:pt>
                <c:pt idx="8">
                  <c:v>Tombali</c:v>
                </c:pt>
              </c:strCache>
            </c:strRef>
          </c:cat>
          <c:val>
            <c:numRef>
              <c:f>MICS06!$R$224:$Z$224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1BCE-48E2-B84D-EED06877B589}"/>
            </c:ext>
          </c:extLst>
        </c:ser>
        <c:dLbls>
          <c:showLegendKey val="0"/>
          <c:showVal val="0"/>
          <c:showCatName val="0"/>
          <c:showSerName val="0"/>
          <c:showPercent val="0"/>
          <c:showBubbleSize val="0"/>
        </c:dLbls>
        <c:gapWidth val="50"/>
        <c:overlap val="100"/>
        <c:axId val="338448768"/>
        <c:axId val="338450304"/>
      </c:barChart>
      <c:catAx>
        <c:axId val="33844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0304"/>
        <c:crosses val="autoZero"/>
        <c:auto val="1"/>
        <c:lblAlgn val="ctr"/>
        <c:lblOffset val="100"/>
        <c:tickLblSkip val="1"/>
        <c:tickMarkSkip val="1"/>
        <c:noMultiLvlLbl val="0"/>
      </c:catAx>
      <c:valAx>
        <c:axId val="33845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4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EC2-4461-A1CA-57297F775A37}"/>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EC2-4461-A1CA-57297F775A37}"/>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EC2-4461-A1CA-57297F775A37}"/>
            </c:ext>
          </c:extLst>
        </c:ser>
        <c:dLbls>
          <c:showLegendKey val="0"/>
          <c:showVal val="0"/>
          <c:showCatName val="0"/>
          <c:showSerName val="0"/>
          <c:showPercent val="0"/>
          <c:showBubbleSize val="0"/>
        </c:dLbls>
        <c:gapWidth val="50"/>
        <c:overlap val="100"/>
        <c:axId val="338537472"/>
        <c:axId val="338773120"/>
      </c:barChart>
      <c:catAx>
        <c:axId val="33853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73120"/>
        <c:crosses val="autoZero"/>
        <c:auto val="1"/>
        <c:lblAlgn val="ctr"/>
        <c:lblOffset val="100"/>
        <c:tickLblSkip val="1"/>
        <c:tickMarkSkip val="1"/>
        <c:noMultiLvlLbl val="0"/>
      </c:catAx>
      <c:valAx>
        <c:axId val="33877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53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57.111039159284289</c:v>
                </c:pt>
                <c:pt idx="1">
                  <c:v>77.056561690341653</c:v>
                </c:pt>
                <c:pt idx="2">
                  <c:v>85.207720507055384</c:v>
                </c:pt>
                <c:pt idx="3">
                  <c:v>87.793435691852082</c:v>
                </c:pt>
                <c:pt idx="4">
                  <c:v>89.863195192223259</c:v>
                </c:pt>
              </c:numCache>
            </c:numRef>
          </c:val>
          <c:extLst>
            <c:ext xmlns:c16="http://schemas.microsoft.com/office/drawing/2014/chart" uri="{C3380CC4-5D6E-409C-BE32-E72D297353CC}">
              <c16:uniqueId val="{00000000-5583-427D-AC38-ED234F4828A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3.9544800009240122</c:v>
                </c:pt>
                <c:pt idx="1">
                  <c:v>4.8798892253139829</c:v>
                </c:pt>
                <c:pt idx="2">
                  <c:v>3.1970733276793029</c:v>
                </c:pt>
                <c:pt idx="3">
                  <c:v>1.4871938068852417</c:v>
                </c:pt>
                <c:pt idx="4">
                  <c:v>0.81692508975561429</c:v>
                </c:pt>
              </c:numCache>
            </c:numRef>
          </c:val>
          <c:extLst>
            <c:ext xmlns:c16="http://schemas.microsoft.com/office/drawing/2014/chart" uri="{C3380CC4-5D6E-409C-BE32-E72D297353CC}">
              <c16:uniqueId val="{00000001-5583-427D-AC38-ED234F4828A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38.170076473690784</c:v>
                </c:pt>
                <c:pt idx="1">
                  <c:v>18.063549084344366</c:v>
                </c:pt>
                <c:pt idx="2">
                  <c:v>11.527095854070188</c:v>
                </c:pt>
                <c:pt idx="3">
                  <c:v>10.719370501262677</c:v>
                </c:pt>
                <c:pt idx="4">
                  <c:v>9.3198797180211272</c:v>
                </c:pt>
              </c:numCache>
            </c:numRef>
          </c:val>
          <c:extLst>
            <c:ext xmlns:c16="http://schemas.microsoft.com/office/drawing/2014/chart" uri="{C3380CC4-5D6E-409C-BE32-E72D297353CC}">
              <c16:uniqueId val="{00000002-5583-427D-AC38-ED234F4828A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0.76440436610091367</c:v>
                </c:pt>
                <c:pt idx="1">
                  <c:v>0</c:v>
                </c:pt>
                <c:pt idx="2">
                  <c:v>6.8110311195125589E-2</c:v>
                </c:pt>
                <c:pt idx="3">
                  <c:v>0</c:v>
                </c:pt>
                <c:pt idx="4">
                  <c:v>0</c:v>
                </c:pt>
              </c:numCache>
            </c:numRef>
          </c:val>
          <c:extLst>
            <c:ext xmlns:c16="http://schemas.microsoft.com/office/drawing/2014/chart" uri="{C3380CC4-5D6E-409C-BE32-E72D297353CC}">
              <c16:uniqueId val="{00000003-5583-427D-AC38-ED234F4828A2}"/>
            </c:ext>
          </c:extLst>
        </c:ser>
        <c:dLbls>
          <c:showLegendKey val="0"/>
          <c:showVal val="0"/>
          <c:showCatName val="0"/>
          <c:showSerName val="0"/>
          <c:showPercent val="0"/>
          <c:showBubbleSize val="0"/>
        </c:dLbls>
        <c:gapWidth val="50"/>
        <c:overlap val="100"/>
        <c:axId val="340468096"/>
        <c:axId val="340504576"/>
      </c:barChart>
      <c:catAx>
        <c:axId val="340468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04576"/>
        <c:crosses val="autoZero"/>
        <c:auto val="1"/>
        <c:lblAlgn val="ctr"/>
        <c:lblOffset val="100"/>
        <c:tickLblSkip val="1"/>
        <c:tickMarkSkip val="1"/>
        <c:noMultiLvlLbl val="0"/>
      </c:catAx>
      <c:valAx>
        <c:axId val="34050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68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17.166510638775179</c:v>
                </c:pt>
                <c:pt idx="1">
                  <c:v>10.930390275845742</c:v>
                </c:pt>
                <c:pt idx="2">
                  <c:v>10.532133108806322</c:v>
                </c:pt>
                <c:pt idx="3">
                  <c:v>26.004780298554561</c:v>
                </c:pt>
                <c:pt idx="4">
                  <c:v>66.301165559230725</c:v>
                </c:pt>
              </c:numCache>
            </c:numRef>
          </c:val>
          <c:extLst>
            <c:ext xmlns:c16="http://schemas.microsoft.com/office/drawing/2014/chart" uri="{C3380CC4-5D6E-409C-BE32-E72D297353CC}">
              <c16:uniqueId val="{00000000-C3FD-4C6C-9572-FED081C78B5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19.68121523530813</c:v>
                </c:pt>
                <c:pt idx="1">
                  <c:v>33.856570167896663</c:v>
                </c:pt>
                <c:pt idx="2">
                  <c:v>37.932691688302263</c:v>
                </c:pt>
                <c:pt idx="3">
                  <c:v>36.695223661145022</c:v>
                </c:pt>
                <c:pt idx="4">
                  <c:v>20.892864539695044</c:v>
                </c:pt>
              </c:numCache>
            </c:numRef>
          </c:val>
          <c:extLst>
            <c:ext xmlns:c16="http://schemas.microsoft.com/office/drawing/2014/chart" uri="{C3380CC4-5D6E-409C-BE32-E72D297353CC}">
              <c16:uniqueId val="{00000001-C3FD-4C6C-9572-FED081C78B5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52.134738458246069</c:v>
                </c:pt>
                <c:pt idx="1">
                  <c:v>54.233671777345258</c:v>
                </c:pt>
                <c:pt idx="2">
                  <c:v>51.326375725971396</c:v>
                </c:pt>
                <c:pt idx="3">
                  <c:v>37.103441518255778</c:v>
                </c:pt>
                <c:pt idx="4">
                  <c:v>12.805969901074231</c:v>
                </c:pt>
              </c:numCache>
            </c:numRef>
          </c:val>
          <c:extLst>
            <c:ext xmlns:c16="http://schemas.microsoft.com/office/drawing/2014/chart" uri="{C3380CC4-5D6E-409C-BE32-E72D297353CC}">
              <c16:uniqueId val="{00000002-C3FD-4C6C-9572-FED081C78B5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11.01753566767062</c:v>
                </c:pt>
                <c:pt idx="1">
                  <c:v>0.97936777891234306</c:v>
                </c:pt>
                <c:pt idx="2">
                  <c:v>0.20879947692002127</c:v>
                </c:pt>
                <c:pt idx="3">
                  <c:v>0.19655452204463694</c:v>
                </c:pt>
                <c:pt idx="4">
                  <c:v>0</c:v>
                </c:pt>
              </c:numCache>
            </c:numRef>
          </c:val>
          <c:extLst>
            <c:ext xmlns:c16="http://schemas.microsoft.com/office/drawing/2014/chart" uri="{C3380CC4-5D6E-409C-BE32-E72D297353CC}">
              <c16:uniqueId val="{00000003-C3FD-4C6C-9572-FED081C78B53}"/>
            </c:ext>
          </c:extLst>
        </c:ser>
        <c:dLbls>
          <c:showLegendKey val="0"/>
          <c:showVal val="0"/>
          <c:showCatName val="0"/>
          <c:showSerName val="0"/>
          <c:showPercent val="0"/>
          <c:showBubbleSize val="0"/>
        </c:dLbls>
        <c:gapWidth val="50"/>
        <c:overlap val="100"/>
        <c:axId val="340927616"/>
        <c:axId val="340929152"/>
      </c:barChart>
      <c:catAx>
        <c:axId val="34092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9152"/>
        <c:crosses val="autoZero"/>
        <c:auto val="1"/>
        <c:lblAlgn val="ctr"/>
        <c:lblOffset val="100"/>
        <c:tickLblSkip val="1"/>
        <c:tickMarkSkip val="1"/>
        <c:noMultiLvlLbl val="0"/>
      </c:catAx>
      <c:valAx>
        <c:axId val="34092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D39-4E60-BA09-99C0D9F2B957}"/>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D39-4E60-BA09-99C0D9F2B957}"/>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D39-4E60-BA09-99C0D9F2B957}"/>
            </c:ext>
          </c:extLst>
        </c:ser>
        <c:dLbls>
          <c:showLegendKey val="0"/>
          <c:showVal val="0"/>
          <c:showCatName val="0"/>
          <c:showSerName val="0"/>
          <c:showPercent val="0"/>
          <c:showBubbleSize val="0"/>
        </c:dLbls>
        <c:gapWidth val="50"/>
        <c:overlap val="100"/>
        <c:axId val="341175296"/>
        <c:axId val="341313792"/>
      </c:barChart>
      <c:catAx>
        <c:axId val="34117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13792"/>
        <c:crosses val="autoZero"/>
        <c:auto val="1"/>
        <c:lblAlgn val="ctr"/>
        <c:lblOffset val="100"/>
        <c:tickLblSkip val="1"/>
        <c:tickMarkSkip val="1"/>
        <c:noMultiLvlLbl val="0"/>
      </c:catAx>
      <c:valAx>
        <c:axId val="34131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7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8.8949219578160026</c:v>
                </c:pt>
                <c:pt idx="1">
                  <c:v>8.4079106089233893</c:v>
                </c:pt>
                <c:pt idx="2">
                  <c:v>11.102366035336983</c:v>
                </c:pt>
                <c:pt idx="3">
                  <c:v>11.81036899790406</c:v>
                </c:pt>
                <c:pt idx="4">
                  <c:v>28.917874758354436</c:v>
                </c:pt>
              </c:numCache>
            </c:numRef>
          </c:val>
          <c:extLst>
            <c:ext xmlns:c16="http://schemas.microsoft.com/office/drawing/2014/chart" uri="{C3380CC4-5D6E-409C-BE32-E72D297353CC}">
              <c16:uniqueId val="{00000000-33BB-4FA1-8A48-072F51657AC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3.8269035715157962</c:v>
                </c:pt>
                <c:pt idx="1">
                  <c:v>3.505010242781343</c:v>
                </c:pt>
                <c:pt idx="2">
                  <c:v>4.6957009661085882</c:v>
                </c:pt>
                <c:pt idx="3">
                  <c:v>16.607886686172048</c:v>
                </c:pt>
                <c:pt idx="4">
                  <c:v>30.383607692729523</c:v>
                </c:pt>
              </c:numCache>
            </c:numRef>
          </c:val>
          <c:extLst>
            <c:ext xmlns:c16="http://schemas.microsoft.com/office/drawing/2014/chart" uri="{C3380CC4-5D6E-409C-BE32-E72D297353CC}">
              <c16:uniqueId val="{00000001-33BB-4FA1-8A48-072F51657AC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34.956243807345324</c:v>
                </c:pt>
                <c:pt idx="1">
                  <c:v>34.787210086847935</c:v>
                </c:pt>
                <c:pt idx="2">
                  <c:v>42.912746798152426</c:v>
                </c:pt>
                <c:pt idx="3">
                  <c:v>63.402046774979553</c:v>
                </c:pt>
                <c:pt idx="4">
                  <c:v>40.235294985623867</c:v>
                </c:pt>
              </c:numCache>
            </c:numRef>
          </c:val>
          <c:extLst>
            <c:ext xmlns:c16="http://schemas.microsoft.com/office/drawing/2014/chart" uri="{C3380CC4-5D6E-409C-BE32-E72D297353CC}">
              <c16:uniqueId val="{00000002-33BB-4FA1-8A48-072F51657AC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52.321930663322881</c:v>
                </c:pt>
                <c:pt idx="1">
                  <c:v>53.299869061447339</c:v>
                </c:pt>
                <c:pt idx="2">
                  <c:v>41.289186200402</c:v>
                </c:pt>
                <c:pt idx="3">
                  <c:v>8.179697540944332</c:v>
                </c:pt>
                <c:pt idx="4">
                  <c:v>0.46322256329217909</c:v>
                </c:pt>
              </c:numCache>
            </c:numRef>
          </c:val>
          <c:extLst>
            <c:ext xmlns:c16="http://schemas.microsoft.com/office/drawing/2014/chart" uri="{C3380CC4-5D6E-409C-BE32-E72D297353CC}">
              <c16:uniqueId val="{00000003-33BB-4FA1-8A48-072F51657ACF}"/>
            </c:ext>
          </c:extLst>
        </c:ser>
        <c:dLbls>
          <c:showLegendKey val="0"/>
          <c:showVal val="0"/>
          <c:showCatName val="0"/>
          <c:showSerName val="0"/>
          <c:showPercent val="0"/>
          <c:showBubbleSize val="0"/>
        </c:dLbls>
        <c:gapWidth val="50"/>
        <c:overlap val="100"/>
        <c:axId val="337310080"/>
        <c:axId val="337312000"/>
      </c:barChart>
      <c:catAx>
        <c:axId val="33731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2000"/>
        <c:crosses val="autoZero"/>
        <c:auto val="1"/>
        <c:lblAlgn val="ctr"/>
        <c:lblOffset val="100"/>
        <c:tickLblSkip val="1"/>
        <c:tickMarkSkip val="1"/>
        <c:noMultiLvlLbl val="0"/>
      </c:catAx>
      <c:valAx>
        <c:axId val="33731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4.8483988917710068</c:v>
                </c:pt>
                <c:pt idx="1">
                  <c:v>5.1020807645173782</c:v>
                </c:pt>
                <c:pt idx="2">
                  <c:v>4.2960800809356661</c:v>
                </c:pt>
                <c:pt idx="3">
                  <c:v>6.024206432817067</c:v>
                </c:pt>
                <c:pt idx="4">
                  <c:v>9.8492509537905022</c:v>
                </c:pt>
              </c:numCache>
            </c:numRef>
          </c:val>
          <c:extLst>
            <c:ext xmlns:c16="http://schemas.microsoft.com/office/drawing/2014/chart" uri="{C3380CC4-5D6E-409C-BE32-E72D297353CC}">
              <c16:uniqueId val="{00000000-4471-4C4E-957C-F89FF02D021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1.7411984712384723</c:v>
                </c:pt>
                <c:pt idx="1">
                  <c:v>1.7870640485013845</c:v>
                </c:pt>
                <c:pt idx="2">
                  <c:v>1.8083636224651887</c:v>
                </c:pt>
                <c:pt idx="3">
                  <c:v>2.6866600613370166</c:v>
                </c:pt>
                <c:pt idx="4">
                  <c:v>4.4480894189674665</c:v>
                </c:pt>
              </c:numCache>
            </c:numRef>
          </c:val>
          <c:extLst>
            <c:ext xmlns:c16="http://schemas.microsoft.com/office/drawing/2014/chart" uri="{C3380CC4-5D6E-409C-BE32-E72D297353CC}">
              <c16:uniqueId val="{00000001-4471-4C4E-957C-F89FF02D021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36.956118332509405</c:v>
                </c:pt>
                <c:pt idx="1">
                  <c:v>38.776103473197296</c:v>
                </c:pt>
                <c:pt idx="2">
                  <c:v>39.664425725996793</c:v>
                </c:pt>
                <c:pt idx="3">
                  <c:v>47.992272022503478</c:v>
                </c:pt>
                <c:pt idx="4">
                  <c:v>59.800917012449922</c:v>
                </c:pt>
              </c:numCache>
            </c:numRef>
          </c:val>
          <c:extLst>
            <c:ext xmlns:c16="http://schemas.microsoft.com/office/drawing/2014/chart" uri="{C3380CC4-5D6E-409C-BE32-E72D297353CC}">
              <c16:uniqueId val="{00000002-4471-4C4E-957C-F89FF02D021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56.454284304481106</c:v>
                </c:pt>
                <c:pt idx="1">
                  <c:v>54.334751713783945</c:v>
                </c:pt>
                <c:pt idx="2">
                  <c:v>54.231130570602346</c:v>
                </c:pt>
                <c:pt idx="3">
                  <c:v>43.296861483342433</c:v>
                </c:pt>
                <c:pt idx="4">
                  <c:v>25.901742614792106</c:v>
                </c:pt>
              </c:numCache>
            </c:numRef>
          </c:val>
          <c:extLst>
            <c:ext xmlns:c16="http://schemas.microsoft.com/office/drawing/2014/chart" uri="{C3380CC4-5D6E-409C-BE32-E72D297353CC}">
              <c16:uniqueId val="{00000003-4471-4C4E-957C-F89FF02D0215}"/>
            </c:ext>
          </c:extLst>
        </c:ser>
        <c:dLbls>
          <c:showLegendKey val="0"/>
          <c:showVal val="0"/>
          <c:showCatName val="0"/>
          <c:showSerName val="0"/>
          <c:showPercent val="0"/>
          <c:showBubbleSize val="0"/>
        </c:dLbls>
        <c:gapWidth val="50"/>
        <c:overlap val="100"/>
        <c:axId val="327705344"/>
        <c:axId val="327727360"/>
      </c:barChart>
      <c:catAx>
        <c:axId val="32770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27360"/>
        <c:crosses val="autoZero"/>
        <c:auto val="1"/>
        <c:lblAlgn val="ctr"/>
        <c:lblOffset val="100"/>
        <c:tickLblSkip val="1"/>
        <c:tickMarkSkip val="1"/>
        <c:noMultiLvlLbl val="0"/>
      </c:catAx>
      <c:valAx>
        <c:axId val="32772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40.119696724202782</c:v>
                </c:pt>
                <c:pt idx="1">
                  <c:v>47.289795402636493</c:v>
                </c:pt>
                <c:pt idx="2">
                  <c:v>50.35192989643474</c:v>
                </c:pt>
                <c:pt idx="3">
                  <c:v>51.156132163654931</c:v>
                </c:pt>
                <c:pt idx="4">
                  <c:v>63.078959949152541</c:v>
                </c:pt>
              </c:numCache>
            </c:numRef>
          </c:val>
          <c:extLst>
            <c:ext xmlns:c16="http://schemas.microsoft.com/office/drawing/2014/chart" uri="{C3380CC4-5D6E-409C-BE32-E72D297353CC}">
              <c16:uniqueId val="{00000000-3CBD-4ED3-A149-6B58FC0744B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4.1835132323248789</c:v>
                </c:pt>
                <c:pt idx="1">
                  <c:v>3.1575694522793931</c:v>
                </c:pt>
                <c:pt idx="2">
                  <c:v>3.392381535044612</c:v>
                </c:pt>
                <c:pt idx="3">
                  <c:v>3.0262206253044339</c:v>
                </c:pt>
                <c:pt idx="4">
                  <c:v>2.5375753880809344</c:v>
                </c:pt>
              </c:numCache>
            </c:numRef>
          </c:val>
          <c:extLst>
            <c:ext xmlns:c16="http://schemas.microsoft.com/office/drawing/2014/chart" uri="{C3380CC4-5D6E-409C-BE32-E72D297353CC}">
              <c16:uniqueId val="{00000001-3CBD-4ED3-A149-6B58FC0744B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52.294525738499559</c:v>
                </c:pt>
                <c:pt idx="1">
                  <c:v>44.663056417876497</c:v>
                </c:pt>
                <c:pt idx="2">
                  <c:v>40.826171155299647</c:v>
                </c:pt>
                <c:pt idx="3">
                  <c:v>41.964973538489041</c:v>
                </c:pt>
                <c:pt idx="4">
                  <c:v>30.534918727480417</c:v>
                </c:pt>
              </c:numCache>
            </c:numRef>
          </c:val>
          <c:extLst>
            <c:ext xmlns:c16="http://schemas.microsoft.com/office/drawing/2014/chart" uri="{C3380CC4-5D6E-409C-BE32-E72D297353CC}">
              <c16:uniqueId val="{00000002-3CBD-4ED3-A149-6B58FC0744B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3.4022643049727783</c:v>
                </c:pt>
                <c:pt idx="1">
                  <c:v>4.8895787272076117</c:v>
                </c:pt>
                <c:pt idx="2">
                  <c:v>5.4295174132209985</c:v>
                </c:pt>
                <c:pt idx="3">
                  <c:v>3.8526736725515938</c:v>
                </c:pt>
                <c:pt idx="4">
                  <c:v>3.8485459352861096</c:v>
                </c:pt>
              </c:numCache>
            </c:numRef>
          </c:val>
          <c:extLst>
            <c:ext xmlns:c16="http://schemas.microsoft.com/office/drawing/2014/chart" uri="{C3380CC4-5D6E-409C-BE32-E72D297353CC}">
              <c16:uniqueId val="{00000003-3CBD-4ED3-A149-6B58FC0744B1}"/>
            </c:ext>
          </c:extLst>
        </c:ser>
        <c:dLbls>
          <c:showLegendKey val="0"/>
          <c:showVal val="0"/>
          <c:showCatName val="0"/>
          <c:showSerName val="0"/>
          <c:showPercent val="0"/>
          <c:showBubbleSize val="0"/>
        </c:dLbls>
        <c:gapWidth val="50"/>
        <c:overlap val="100"/>
        <c:axId val="217409792"/>
        <c:axId val="217417216"/>
      </c:barChart>
      <c:catAx>
        <c:axId val="21740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7216"/>
        <c:crosses val="autoZero"/>
        <c:auto val="1"/>
        <c:lblAlgn val="ctr"/>
        <c:lblOffset val="100"/>
        <c:tickLblSkip val="1"/>
        <c:tickMarkSkip val="1"/>
        <c:noMultiLvlLbl val="0"/>
      </c:catAx>
      <c:valAx>
        <c:axId val="21741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0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MICS10!$R$18:$Z$18</c:f>
              <c:numCache>
                <c:formatCode>###0.0</c:formatCode>
                <c:ptCount val="9"/>
                <c:pt idx="0">
                  <c:v>69.464332186415831</c:v>
                </c:pt>
                <c:pt idx="1">
                  <c:v>71.36282445734652</c:v>
                </c:pt>
                <c:pt idx="2">
                  <c:v>49.513055668103178</c:v>
                </c:pt>
                <c:pt idx="3">
                  <c:v>55.913856148903953</c:v>
                </c:pt>
                <c:pt idx="4">
                  <c:v>50.361758398319353</c:v>
                </c:pt>
                <c:pt idx="5">
                  <c:v>31.412835599402527</c:v>
                </c:pt>
                <c:pt idx="6">
                  <c:v>62.557039023724258</c:v>
                </c:pt>
                <c:pt idx="7">
                  <c:v>82.262637949345219</c:v>
                </c:pt>
                <c:pt idx="8">
                  <c:v>63.27746552202094</c:v>
                </c:pt>
              </c:numCache>
            </c:numRef>
          </c:val>
          <c:extLst>
            <c:ext xmlns:c16="http://schemas.microsoft.com/office/drawing/2014/chart" uri="{C3380CC4-5D6E-409C-BE32-E72D297353CC}">
              <c16:uniqueId val="{00000000-B24A-423B-823C-9B1DFE535D7D}"/>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MICS10!$R$19:$Z$19</c:f>
              <c:numCache>
                <c:formatCode>###0.0</c:formatCode>
                <c:ptCount val="9"/>
                <c:pt idx="0">
                  <c:v>1.5207116506134477</c:v>
                </c:pt>
                <c:pt idx="1">
                  <c:v>0.99290547562713283</c:v>
                </c:pt>
                <c:pt idx="2">
                  <c:v>0.7748522013787672</c:v>
                </c:pt>
                <c:pt idx="3">
                  <c:v>2.5033442170611355</c:v>
                </c:pt>
                <c:pt idx="4">
                  <c:v>5.1089441842966856</c:v>
                </c:pt>
                <c:pt idx="5">
                  <c:v>3.5829782984569341</c:v>
                </c:pt>
                <c:pt idx="6">
                  <c:v>16.107834432688385</c:v>
                </c:pt>
                <c:pt idx="7">
                  <c:v>8.5118143801822868</c:v>
                </c:pt>
                <c:pt idx="8">
                  <c:v>5.2918172417790244</c:v>
                </c:pt>
              </c:numCache>
            </c:numRef>
          </c:val>
          <c:extLst>
            <c:ext xmlns:c16="http://schemas.microsoft.com/office/drawing/2014/chart" uri="{C3380CC4-5D6E-409C-BE32-E72D297353CC}">
              <c16:uniqueId val="{00000001-B24A-423B-823C-9B1DFE535D7D}"/>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MICS10!$R$20:$Z$20</c:f>
              <c:numCache>
                <c:formatCode>###0.0</c:formatCode>
                <c:ptCount val="9"/>
                <c:pt idx="0">
                  <c:v>18.958483530477274</c:v>
                </c:pt>
                <c:pt idx="1">
                  <c:v>24.433180402172866</c:v>
                </c:pt>
                <c:pt idx="2">
                  <c:v>41.700222694316231</c:v>
                </c:pt>
                <c:pt idx="3">
                  <c:v>40.2800291854861</c:v>
                </c:pt>
                <c:pt idx="4">
                  <c:v>40.538618710713408</c:v>
                </c:pt>
                <c:pt idx="5">
                  <c:v>64.861347509749933</c:v>
                </c:pt>
                <c:pt idx="6">
                  <c:v>21.335126543587357</c:v>
                </c:pt>
                <c:pt idx="7">
                  <c:v>9.0675365043500875</c:v>
                </c:pt>
                <c:pt idx="8">
                  <c:v>30.198071589385453</c:v>
                </c:pt>
              </c:numCache>
            </c:numRef>
          </c:val>
          <c:extLst>
            <c:ext xmlns:c16="http://schemas.microsoft.com/office/drawing/2014/chart" uri="{C3380CC4-5D6E-409C-BE32-E72D297353CC}">
              <c16:uniqueId val="{00000002-B24A-423B-823C-9B1DFE535D7D}"/>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MICS10!$R$15:$Z$15</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MICS10!$R$21:$Z$21</c:f>
              <c:numCache>
                <c:formatCode>###0.0</c:formatCode>
                <c:ptCount val="9"/>
                <c:pt idx="0">
                  <c:v>10.056472632493449</c:v>
                </c:pt>
                <c:pt idx="1">
                  <c:v>3.211089664853481</c:v>
                </c:pt>
                <c:pt idx="2">
                  <c:v>8.0118694362018203</c:v>
                </c:pt>
                <c:pt idx="3">
                  <c:v>1.3027704485488103</c:v>
                </c:pt>
                <c:pt idx="4">
                  <c:v>3.9906787066705509</c:v>
                </c:pt>
                <c:pt idx="5">
                  <c:v>0.14283859239060018</c:v>
                </c:pt>
                <c:pt idx="6">
                  <c:v>0</c:v>
                </c:pt>
                <c:pt idx="7">
                  <c:v>0.15801116612240626</c:v>
                </c:pt>
                <c:pt idx="8">
                  <c:v>1.2326456468145819</c:v>
                </c:pt>
              </c:numCache>
            </c:numRef>
          </c:val>
          <c:extLst>
            <c:ext xmlns:c16="http://schemas.microsoft.com/office/drawing/2014/chart" uri="{C3380CC4-5D6E-409C-BE32-E72D297353CC}">
              <c16:uniqueId val="{00000003-B24A-423B-823C-9B1DFE535D7D}"/>
            </c:ext>
          </c:extLst>
        </c:ser>
        <c:dLbls>
          <c:showLegendKey val="0"/>
          <c:showVal val="0"/>
          <c:showCatName val="0"/>
          <c:showSerName val="0"/>
          <c:showPercent val="0"/>
          <c:showBubbleSize val="0"/>
        </c:dLbls>
        <c:gapWidth val="50"/>
        <c:overlap val="100"/>
        <c:axId val="218547712"/>
        <c:axId val="218549248"/>
      </c:barChart>
      <c:catAx>
        <c:axId val="21854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9248"/>
        <c:crosses val="autoZero"/>
        <c:auto val="1"/>
        <c:lblAlgn val="ctr"/>
        <c:lblOffset val="100"/>
        <c:tickLblSkip val="1"/>
        <c:tickMarkSkip val="1"/>
        <c:noMultiLvlLbl val="0"/>
      </c:catAx>
      <c:valAx>
        <c:axId val="21854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43.264900618660974</c:v>
                </c:pt>
                <c:pt idx="1">
                  <c:v>51.026912663886094</c:v>
                </c:pt>
                <c:pt idx="2">
                  <c:v>59.50014467060516</c:v>
                </c:pt>
                <c:pt idx="3">
                  <c:v>70.29539327523446</c:v>
                </c:pt>
                <c:pt idx="4">
                  <c:v>83.25480512170887</c:v>
                </c:pt>
              </c:numCache>
            </c:numRef>
          </c:val>
          <c:extLst>
            <c:ext xmlns:c16="http://schemas.microsoft.com/office/drawing/2014/chart" uri="{C3380CC4-5D6E-409C-BE32-E72D297353CC}">
              <c16:uniqueId val="{00000000-6E17-468C-A262-6AABE9F18D26}"/>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4.1320554845220991</c:v>
                </c:pt>
                <c:pt idx="1">
                  <c:v>3.7609701871685211</c:v>
                </c:pt>
                <c:pt idx="2">
                  <c:v>3.2076149724872334</c:v>
                </c:pt>
                <c:pt idx="3">
                  <c:v>7.1739266312039538</c:v>
                </c:pt>
                <c:pt idx="4">
                  <c:v>6.5549992138052877</c:v>
                </c:pt>
              </c:numCache>
            </c:numRef>
          </c:val>
          <c:extLst>
            <c:ext xmlns:c16="http://schemas.microsoft.com/office/drawing/2014/chart" uri="{C3380CC4-5D6E-409C-BE32-E72D297353CC}">
              <c16:uniqueId val="{00000001-6E17-468C-A262-6AABE9F18D26}"/>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48.886880449868073</c:v>
                </c:pt>
                <c:pt idx="1">
                  <c:v>40.288390497310502</c:v>
                </c:pt>
                <c:pt idx="2">
                  <c:v>34.076765652894863</c:v>
                </c:pt>
                <c:pt idx="3">
                  <c:v>20.737967322467743</c:v>
                </c:pt>
                <c:pt idx="4">
                  <c:v>9.8742802574636013</c:v>
                </c:pt>
              </c:numCache>
            </c:numRef>
          </c:val>
          <c:extLst>
            <c:ext xmlns:c16="http://schemas.microsoft.com/office/drawing/2014/chart" uri="{C3380CC4-5D6E-409C-BE32-E72D297353CC}">
              <c16:uniqueId val="{00000002-6E17-468C-A262-6AABE9F18D26}"/>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3.7161634469488511</c:v>
                </c:pt>
                <c:pt idx="1">
                  <c:v>4.9237266516348761</c:v>
                </c:pt>
                <c:pt idx="2">
                  <c:v>3.2154747040127383</c:v>
                </c:pt>
                <c:pt idx="3">
                  <c:v>1.7927127710938418</c:v>
                </c:pt>
                <c:pt idx="4">
                  <c:v>0.31591540702224058</c:v>
                </c:pt>
              </c:numCache>
            </c:numRef>
          </c:val>
          <c:extLst>
            <c:ext xmlns:c16="http://schemas.microsoft.com/office/drawing/2014/chart" uri="{C3380CC4-5D6E-409C-BE32-E72D297353CC}">
              <c16:uniqueId val="{00000003-6E17-468C-A262-6AABE9F18D26}"/>
            </c:ext>
          </c:extLst>
        </c:ser>
        <c:dLbls>
          <c:showLegendKey val="0"/>
          <c:showVal val="0"/>
          <c:showCatName val="0"/>
          <c:showSerName val="0"/>
          <c:showPercent val="0"/>
          <c:showBubbleSize val="0"/>
        </c:dLbls>
        <c:gapWidth val="50"/>
        <c:overlap val="100"/>
        <c:axId val="221029504"/>
        <c:axId val="221031040"/>
      </c:barChart>
      <c:catAx>
        <c:axId val="2210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1040"/>
        <c:crosses val="autoZero"/>
        <c:auto val="1"/>
        <c:lblAlgn val="ctr"/>
        <c:lblOffset val="100"/>
        <c:tickLblSkip val="1"/>
        <c:tickMarkSkip val="1"/>
        <c:noMultiLvlLbl val="0"/>
      </c:catAx>
      <c:valAx>
        <c:axId val="221031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MICS10!$R$124:$Z$124</c:f>
              <c:numCache>
                <c:formatCode>###0.0</c:formatCode>
                <c:ptCount val="9"/>
                <c:pt idx="0">
                  <c:v>30.330792798215999</c:v>
                </c:pt>
                <c:pt idx="1">
                  <c:v>14.713263131222178</c:v>
                </c:pt>
                <c:pt idx="2">
                  <c:v>8.7599857953712359</c:v>
                </c:pt>
                <c:pt idx="3">
                  <c:v>20.288348283907343</c:v>
                </c:pt>
                <c:pt idx="4">
                  <c:v>44.327503833115472</c:v>
                </c:pt>
                <c:pt idx="5">
                  <c:v>16.793382375539835</c:v>
                </c:pt>
                <c:pt idx="6">
                  <c:v>28.145125843331456</c:v>
                </c:pt>
                <c:pt idx="7">
                  <c:v>26.163330814562642</c:v>
                </c:pt>
                <c:pt idx="8">
                  <c:v>29.629053185465082</c:v>
                </c:pt>
              </c:numCache>
            </c:numRef>
          </c:val>
          <c:extLst>
            <c:ext xmlns:c16="http://schemas.microsoft.com/office/drawing/2014/chart" uri="{C3380CC4-5D6E-409C-BE32-E72D297353CC}">
              <c16:uniqueId val="{00000000-596B-4376-835C-DFE073A8BFB3}"/>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MICS10!$R$125:$Z$125</c:f>
              <c:numCache>
                <c:formatCode>###0.0</c:formatCode>
                <c:ptCount val="9"/>
                <c:pt idx="0">
                  <c:v>10.618149955780789</c:v>
                </c:pt>
                <c:pt idx="1">
                  <c:v>16.323192647754457</c:v>
                </c:pt>
                <c:pt idx="2">
                  <c:v>23.245772362018606</c:v>
                </c:pt>
                <c:pt idx="3">
                  <c:v>13.380453179953449</c:v>
                </c:pt>
                <c:pt idx="4">
                  <c:v>12.587242070800238</c:v>
                </c:pt>
                <c:pt idx="5">
                  <c:v>19.900792962338897</c:v>
                </c:pt>
                <c:pt idx="6">
                  <c:v>10.600442074506862</c:v>
                </c:pt>
                <c:pt idx="7">
                  <c:v>44.721426976241247</c:v>
                </c:pt>
                <c:pt idx="8">
                  <c:v>9.7125415072372387</c:v>
                </c:pt>
              </c:numCache>
            </c:numRef>
          </c:val>
          <c:extLst>
            <c:ext xmlns:c16="http://schemas.microsoft.com/office/drawing/2014/chart" uri="{C3380CC4-5D6E-409C-BE32-E72D297353CC}">
              <c16:uniqueId val="{00000001-596B-4376-835C-DFE073A8BFB3}"/>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MICS10!$R$126:$Z$126</c:f>
              <c:numCache>
                <c:formatCode>###0.0</c:formatCode>
                <c:ptCount val="9"/>
                <c:pt idx="0">
                  <c:v>39.401753481176073</c:v>
                </c:pt>
                <c:pt idx="1">
                  <c:v>17.238842569887204</c:v>
                </c:pt>
                <c:pt idx="2">
                  <c:v>24.408189379398173</c:v>
                </c:pt>
                <c:pt idx="3">
                  <c:v>28.835010673986154</c:v>
                </c:pt>
                <c:pt idx="4">
                  <c:v>36.795334629269519</c:v>
                </c:pt>
                <c:pt idx="5">
                  <c:v>29.075469441453578</c:v>
                </c:pt>
                <c:pt idx="6">
                  <c:v>37.608509597750434</c:v>
                </c:pt>
                <c:pt idx="7">
                  <c:v>28.529003394015618</c:v>
                </c:pt>
                <c:pt idx="8">
                  <c:v>32.807610464388752</c:v>
                </c:pt>
              </c:numCache>
            </c:numRef>
          </c:val>
          <c:extLst>
            <c:ext xmlns:c16="http://schemas.microsoft.com/office/drawing/2014/chart" uri="{C3380CC4-5D6E-409C-BE32-E72D297353CC}">
              <c16:uniqueId val="{00000002-596B-4376-835C-DFE073A8BFB3}"/>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MICS10!$R$121:$Z$121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MICS10!$R$127:$Z$127</c:f>
              <c:numCache>
                <c:formatCode>###0.0</c:formatCode>
                <c:ptCount val="9"/>
                <c:pt idx="0">
                  <c:v>19.649303764827142</c:v>
                </c:pt>
                <c:pt idx="1">
                  <c:v>51.724701651136165</c:v>
                </c:pt>
                <c:pt idx="2">
                  <c:v>43.586052463211992</c:v>
                </c:pt>
                <c:pt idx="3">
                  <c:v>37.496187862153057</c:v>
                </c:pt>
                <c:pt idx="4">
                  <c:v>6.2899194668147764</c:v>
                </c:pt>
                <c:pt idx="5">
                  <c:v>34.23035522066769</c:v>
                </c:pt>
                <c:pt idx="6">
                  <c:v>23.645922484411251</c:v>
                </c:pt>
                <c:pt idx="7">
                  <c:v>0.58623881518049481</c:v>
                </c:pt>
                <c:pt idx="8">
                  <c:v>27.850794842908925</c:v>
                </c:pt>
              </c:numCache>
            </c:numRef>
          </c:val>
          <c:extLst>
            <c:ext xmlns:c16="http://schemas.microsoft.com/office/drawing/2014/chart" uri="{C3380CC4-5D6E-409C-BE32-E72D297353CC}">
              <c16:uniqueId val="{00000003-596B-4376-835C-DFE073A8BFB3}"/>
            </c:ext>
          </c:extLst>
        </c:ser>
        <c:dLbls>
          <c:showLegendKey val="0"/>
          <c:showVal val="0"/>
          <c:showCatName val="0"/>
          <c:showSerName val="0"/>
          <c:showPercent val="0"/>
          <c:showBubbleSize val="0"/>
        </c:dLbls>
        <c:gapWidth val="50"/>
        <c:overlap val="100"/>
        <c:axId val="336617472"/>
        <c:axId val="336619008"/>
      </c:barChart>
      <c:catAx>
        <c:axId val="33661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9008"/>
        <c:crosses val="autoZero"/>
        <c:auto val="1"/>
        <c:lblAlgn val="ctr"/>
        <c:lblOffset val="100"/>
        <c:tickLblSkip val="1"/>
        <c:tickMarkSkip val="1"/>
        <c:noMultiLvlLbl val="0"/>
      </c:catAx>
      <c:valAx>
        <c:axId val="336619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1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0F0-4E39-8CBA-2B3A58B09049}"/>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0F0-4E39-8CBA-2B3A58B09049}"/>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0F0-4E39-8CBA-2B3A58B09049}"/>
            </c:ext>
          </c:extLst>
        </c:ser>
        <c:dLbls>
          <c:showLegendKey val="0"/>
          <c:showVal val="0"/>
          <c:showCatName val="0"/>
          <c:showSerName val="0"/>
          <c:showPercent val="0"/>
          <c:showBubbleSize val="0"/>
        </c:dLbls>
        <c:gapWidth val="50"/>
        <c:overlap val="100"/>
        <c:axId val="337426688"/>
        <c:axId val="337928576"/>
      </c:barChart>
      <c:catAx>
        <c:axId val="33742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28576"/>
        <c:crosses val="autoZero"/>
        <c:auto val="1"/>
        <c:lblAlgn val="ctr"/>
        <c:lblOffset val="100"/>
        <c:tickLblSkip val="1"/>
        <c:tickMarkSkip val="1"/>
        <c:noMultiLvlLbl val="0"/>
      </c:catAx>
      <c:valAx>
        <c:axId val="33792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2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MICS10!$R$221:$Z$221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50FD-41F4-A285-CF1E84FCF19C}"/>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MICS10!$R$221:$Z$221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50FD-41F4-A285-CF1E84FCF19C}"/>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MICS10!$R$221:$Z$221</c:f>
              <c:strCache>
                <c:ptCount val="9"/>
                <c:pt idx="0">
                  <c:v>Bafata</c:v>
                </c:pt>
                <c:pt idx="1">
                  <c:v>Bijagos/Bubaque</c:v>
                </c:pt>
                <c:pt idx="2">
                  <c:v>Biombo</c:v>
                </c:pt>
                <c:pt idx="3">
                  <c:v>Cacheu</c:v>
                </c:pt>
                <c:pt idx="4">
                  <c:v>Gabú</c:v>
                </c:pt>
                <c:pt idx="5">
                  <c:v>Oio</c:v>
                </c:pt>
                <c:pt idx="6">
                  <c:v>Quinara</c:v>
                </c:pt>
                <c:pt idx="7">
                  <c:v>SAB</c:v>
                </c:pt>
                <c:pt idx="8">
                  <c:v>Tombali</c:v>
                </c:pt>
              </c:strCache>
            </c:strRef>
          </c:cat>
          <c:val>
            <c:numRef>
              <c:f>MICS10!$R$224:$Z$224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50FD-41F4-A285-CF1E84FCF19C}"/>
            </c:ext>
          </c:extLst>
        </c:ser>
        <c:dLbls>
          <c:showLegendKey val="0"/>
          <c:showVal val="0"/>
          <c:showCatName val="0"/>
          <c:showSerName val="0"/>
          <c:showPercent val="0"/>
          <c:showBubbleSize val="0"/>
        </c:dLbls>
        <c:gapWidth val="50"/>
        <c:overlap val="100"/>
        <c:axId val="338448768"/>
        <c:axId val="338450304"/>
      </c:barChart>
      <c:catAx>
        <c:axId val="33844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0304"/>
        <c:crosses val="autoZero"/>
        <c:auto val="1"/>
        <c:lblAlgn val="ctr"/>
        <c:lblOffset val="100"/>
        <c:tickLblSkip val="1"/>
        <c:tickMarkSkip val="1"/>
        <c:noMultiLvlLbl val="0"/>
      </c:catAx>
      <c:valAx>
        <c:axId val="33845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4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F48-42C2-A654-F7C9175BB912}"/>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F48-42C2-A654-F7C9175BB912}"/>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F48-42C2-A654-F7C9175BB912}"/>
            </c:ext>
          </c:extLst>
        </c:ser>
        <c:dLbls>
          <c:showLegendKey val="0"/>
          <c:showVal val="0"/>
          <c:showCatName val="0"/>
          <c:showSerName val="0"/>
          <c:showPercent val="0"/>
          <c:showBubbleSize val="0"/>
        </c:dLbls>
        <c:gapWidth val="50"/>
        <c:overlap val="100"/>
        <c:axId val="338537472"/>
        <c:axId val="338773120"/>
      </c:barChart>
      <c:catAx>
        <c:axId val="33853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73120"/>
        <c:crosses val="autoZero"/>
        <c:auto val="1"/>
        <c:lblAlgn val="ctr"/>
        <c:lblOffset val="100"/>
        <c:tickLblSkip val="1"/>
        <c:tickMarkSkip val="1"/>
        <c:noMultiLvlLbl val="0"/>
      </c:catAx>
      <c:valAx>
        <c:axId val="33877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53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63.504418979249486</c:v>
                </c:pt>
                <c:pt idx="1">
                  <c:v>69.118031709983882</c:v>
                </c:pt>
                <c:pt idx="2">
                  <c:v>76.710227657189677</c:v>
                </c:pt>
                <c:pt idx="3">
                  <c:v>83.067402067402398</c:v>
                </c:pt>
                <c:pt idx="4">
                  <c:v>88.270125540534863</c:v>
                </c:pt>
              </c:numCache>
            </c:numRef>
          </c:val>
          <c:extLst>
            <c:ext xmlns:c16="http://schemas.microsoft.com/office/drawing/2014/chart" uri="{C3380CC4-5D6E-409C-BE32-E72D297353CC}">
              <c16:uniqueId val="{00000000-F226-468F-8209-7878920F1A0E}"/>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6.1142137135287298</c:v>
                </c:pt>
                <c:pt idx="1">
                  <c:v>7.7486957001613197</c:v>
                </c:pt>
                <c:pt idx="2">
                  <c:v>9.8981492006902592</c:v>
                </c:pt>
                <c:pt idx="3">
                  <c:v>7.7002523069737707</c:v>
                </c:pt>
                <c:pt idx="4">
                  <c:v>5.1610209197431516</c:v>
                </c:pt>
              </c:numCache>
            </c:numRef>
          </c:val>
          <c:extLst>
            <c:ext xmlns:c16="http://schemas.microsoft.com/office/drawing/2014/chart" uri="{C3380CC4-5D6E-409C-BE32-E72D297353CC}">
              <c16:uniqueId val="{00000001-F226-468F-8209-7878920F1A0E}"/>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28.731885473525107</c:v>
                </c:pt>
                <c:pt idx="1">
                  <c:v>22.007513215943696</c:v>
                </c:pt>
                <c:pt idx="2">
                  <c:v>12.981711368318676</c:v>
                </c:pt>
                <c:pt idx="3">
                  <c:v>8.9773375927461583</c:v>
                </c:pt>
                <c:pt idx="4">
                  <c:v>6.4171633668439316</c:v>
                </c:pt>
              </c:numCache>
            </c:numRef>
          </c:val>
          <c:extLst>
            <c:ext xmlns:c16="http://schemas.microsoft.com/office/drawing/2014/chart" uri="{C3380CC4-5D6E-409C-BE32-E72D297353CC}">
              <c16:uniqueId val="{00000002-F226-468F-8209-7878920F1A0E}"/>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1.6494818336966761</c:v>
                </c:pt>
                <c:pt idx="1">
                  <c:v>1.1257593739111005</c:v>
                </c:pt>
                <c:pt idx="2">
                  <c:v>0.40991177380138855</c:v>
                </c:pt>
                <c:pt idx="3">
                  <c:v>0.25500803287767332</c:v>
                </c:pt>
                <c:pt idx="4">
                  <c:v>0.15169017287805345</c:v>
                </c:pt>
              </c:numCache>
            </c:numRef>
          </c:val>
          <c:extLst>
            <c:ext xmlns:c16="http://schemas.microsoft.com/office/drawing/2014/chart" uri="{C3380CC4-5D6E-409C-BE32-E72D297353CC}">
              <c16:uniqueId val="{00000003-F226-468F-8209-7878920F1A0E}"/>
            </c:ext>
          </c:extLst>
        </c:ser>
        <c:dLbls>
          <c:showLegendKey val="0"/>
          <c:showVal val="0"/>
          <c:showCatName val="0"/>
          <c:showSerName val="0"/>
          <c:showPercent val="0"/>
          <c:showBubbleSize val="0"/>
        </c:dLbls>
        <c:gapWidth val="50"/>
        <c:overlap val="100"/>
        <c:axId val="340468096"/>
        <c:axId val="340504576"/>
      </c:barChart>
      <c:catAx>
        <c:axId val="340468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04576"/>
        <c:crosses val="autoZero"/>
        <c:auto val="1"/>
        <c:lblAlgn val="ctr"/>
        <c:lblOffset val="100"/>
        <c:tickLblSkip val="1"/>
        <c:tickMarkSkip val="1"/>
        <c:noMultiLvlLbl val="0"/>
      </c:catAx>
      <c:valAx>
        <c:axId val="34050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68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20.097153705032198</c:v>
                </c:pt>
                <c:pt idx="1">
                  <c:v>20.155884166781153</c:v>
                </c:pt>
                <c:pt idx="2">
                  <c:v>19.608948151739892</c:v>
                </c:pt>
                <c:pt idx="3">
                  <c:v>23.244528783099341</c:v>
                </c:pt>
                <c:pt idx="4">
                  <c:v>53.752522314067186</c:v>
                </c:pt>
              </c:numCache>
            </c:numRef>
          </c:val>
          <c:extLst>
            <c:ext xmlns:c16="http://schemas.microsoft.com/office/drawing/2014/chart" uri="{C3380CC4-5D6E-409C-BE32-E72D297353CC}">
              <c16:uniqueId val="{00000000-2DDA-4E9D-820F-D1A3C405FD8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20.279958211955172</c:v>
                </c:pt>
                <c:pt idx="1">
                  <c:v>31.646636081521159</c:v>
                </c:pt>
                <c:pt idx="2">
                  <c:v>38.18109179340744</c:v>
                </c:pt>
                <c:pt idx="3">
                  <c:v>41.658028024107864</c:v>
                </c:pt>
                <c:pt idx="4">
                  <c:v>28.83302363548427</c:v>
                </c:pt>
              </c:numCache>
            </c:numRef>
          </c:val>
          <c:extLst>
            <c:ext xmlns:c16="http://schemas.microsoft.com/office/drawing/2014/chart" uri="{C3380CC4-5D6E-409C-BE32-E72D297353CC}">
              <c16:uniqueId val="{00000001-2DDA-4E9D-820F-D1A3C405FD8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50.260706036652813</c:v>
                </c:pt>
                <c:pt idx="1">
                  <c:v>46.749779580755934</c:v>
                </c:pt>
                <c:pt idx="2">
                  <c:v>41.824172407823163</c:v>
                </c:pt>
                <c:pt idx="3">
                  <c:v>35.032710377575476</c:v>
                </c:pt>
                <c:pt idx="4">
                  <c:v>17.318466975836596</c:v>
                </c:pt>
              </c:numCache>
            </c:numRef>
          </c:val>
          <c:extLst>
            <c:ext xmlns:c16="http://schemas.microsoft.com/office/drawing/2014/chart" uri="{C3380CC4-5D6E-409C-BE32-E72D297353CC}">
              <c16:uniqueId val="{00000002-2DDA-4E9D-820F-D1A3C405FD8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9.3621820463598109</c:v>
                </c:pt>
                <c:pt idx="1">
                  <c:v>1.447700170941755</c:v>
                </c:pt>
                <c:pt idx="2">
                  <c:v>0.38578764702950064</c:v>
                </c:pt>
                <c:pt idx="3">
                  <c:v>6.473281521732091E-2</c:v>
                </c:pt>
                <c:pt idx="4">
                  <c:v>9.5987074611947484E-2</c:v>
                </c:pt>
              </c:numCache>
            </c:numRef>
          </c:val>
          <c:extLst>
            <c:ext xmlns:c16="http://schemas.microsoft.com/office/drawing/2014/chart" uri="{C3380CC4-5D6E-409C-BE32-E72D297353CC}">
              <c16:uniqueId val="{00000003-2DDA-4E9D-820F-D1A3C405FD80}"/>
            </c:ext>
          </c:extLst>
        </c:ser>
        <c:dLbls>
          <c:showLegendKey val="0"/>
          <c:showVal val="0"/>
          <c:showCatName val="0"/>
          <c:showSerName val="0"/>
          <c:showPercent val="0"/>
          <c:showBubbleSize val="0"/>
        </c:dLbls>
        <c:gapWidth val="50"/>
        <c:overlap val="100"/>
        <c:axId val="340927616"/>
        <c:axId val="340929152"/>
      </c:barChart>
      <c:catAx>
        <c:axId val="34092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9152"/>
        <c:crosses val="autoZero"/>
        <c:auto val="1"/>
        <c:lblAlgn val="ctr"/>
        <c:lblOffset val="100"/>
        <c:tickLblSkip val="1"/>
        <c:tickMarkSkip val="1"/>
        <c:noMultiLvlLbl val="0"/>
      </c:catAx>
      <c:valAx>
        <c:axId val="34092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2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C13-47D3-BC4A-B18ED3C9E81E}"/>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C13-47D3-BC4A-B18ED3C9E81E}"/>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C13-47D3-BC4A-B18ED3C9E81E}"/>
            </c:ext>
          </c:extLst>
        </c:ser>
        <c:dLbls>
          <c:showLegendKey val="0"/>
          <c:showVal val="0"/>
          <c:showCatName val="0"/>
          <c:showSerName val="0"/>
          <c:showPercent val="0"/>
          <c:showBubbleSize val="0"/>
        </c:dLbls>
        <c:gapWidth val="50"/>
        <c:overlap val="100"/>
        <c:axId val="341175296"/>
        <c:axId val="341313792"/>
      </c:barChart>
      <c:catAx>
        <c:axId val="34117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13792"/>
        <c:crosses val="autoZero"/>
        <c:auto val="1"/>
        <c:lblAlgn val="ctr"/>
        <c:lblOffset val="100"/>
        <c:tickLblSkip val="1"/>
        <c:tickMarkSkip val="1"/>
        <c:noMultiLvlLbl val="0"/>
      </c:catAx>
      <c:valAx>
        <c:axId val="34131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7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7.6610856012679438</c:v>
                </c:pt>
                <c:pt idx="1">
                  <c:v>12.58956689451712</c:v>
                </c:pt>
                <c:pt idx="2">
                  <c:v>17.177198053594644</c:v>
                </c:pt>
                <c:pt idx="3">
                  <c:v>17.471602278066008</c:v>
                </c:pt>
                <c:pt idx="4">
                  <c:v>32.689079078919633</c:v>
                </c:pt>
              </c:numCache>
            </c:numRef>
          </c:val>
          <c:extLst>
            <c:ext xmlns:c16="http://schemas.microsoft.com/office/drawing/2014/chart" uri="{C3380CC4-5D6E-409C-BE32-E72D297353CC}">
              <c16:uniqueId val="{00000000-747D-4E88-8B81-2A8F13ED4A0C}"/>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5.5188959323269451</c:v>
                </c:pt>
                <c:pt idx="1">
                  <c:v>6.7849856557806199</c:v>
                </c:pt>
                <c:pt idx="2">
                  <c:v>9.5412439149580059</c:v>
                </c:pt>
                <c:pt idx="3">
                  <c:v>22.407431728018715</c:v>
                </c:pt>
                <c:pt idx="4">
                  <c:v>32.831088961971552</c:v>
                </c:pt>
              </c:numCache>
            </c:numRef>
          </c:val>
          <c:extLst>
            <c:ext xmlns:c16="http://schemas.microsoft.com/office/drawing/2014/chart" uri="{C3380CC4-5D6E-409C-BE32-E72D297353CC}">
              <c16:uniqueId val="{00000001-747D-4E88-8B81-2A8F13ED4A0C}"/>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31.459248412068256</c:v>
                </c:pt>
                <c:pt idx="1">
                  <c:v>49.325303147280522</c:v>
                </c:pt>
                <c:pt idx="2">
                  <c:v>60.412022905224646</c:v>
                </c:pt>
                <c:pt idx="3">
                  <c:v>58.2136787075816</c:v>
                </c:pt>
                <c:pt idx="4">
                  <c:v>34.269927727245395</c:v>
                </c:pt>
              </c:numCache>
            </c:numRef>
          </c:val>
          <c:extLst>
            <c:ext xmlns:c16="http://schemas.microsoft.com/office/drawing/2014/chart" uri="{C3380CC4-5D6E-409C-BE32-E72D297353CC}">
              <c16:uniqueId val="{00000002-747D-4E88-8B81-2A8F13ED4A0C}"/>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55.360770054336861</c:v>
                </c:pt>
                <c:pt idx="1">
                  <c:v>31.300144302421746</c:v>
                </c:pt>
                <c:pt idx="2">
                  <c:v>12.869535126222701</c:v>
                </c:pt>
                <c:pt idx="3">
                  <c:v>1.9072872863336865</c:v>
                </c:pt>
                <c:pt idx="4">
                  <c:v>0.20990423186341869</c:v>
                </c:pt>
              </c:numCache>
            </c:numRef>
          </c:val>
          <c:extLst>
            <c:ext xmlns:c16="http://schemas.microsoft.com/office/drawing/2014/chart" uri="{C3380CC4-5D6E-409C-BE32-E72D297353CC}">
              <c16:uniqueId val="{00000003-747D-4E88-8B81-2A8F13ED4A0C}"/>
            </c:ext>
          </c:extLst>
        </c:ser>
        <c:dLbls>
          <c:showLegendKey val="0"/>
          <c:showVal val="0"/>
          <c:showCatName val="0"/>
          <c:showSerName val="0"/>
          <c:showPercent val="0"/>
          <c:showBubbleSize val="0"/>
        </c:dLbls>
        <c:gapWidth val="50"/>
        <c:overlap val="100"/>
        <c:axId val="337310080"/>
        <c:axId val="337312000"/>
      </c:barChart>
      <c:catAx>
        <c:axId val="33731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2000"/>
        <c:crosses val="autoZero"/>
        <c:auto val="1"/>
        <c:lblAlgn val="ctr"/>
        <c:lblOffset val="100"/>
        <c:tickLblSkip val="1"/>
        <c:tickMarkSkip val="1"/>
        <c:noMultiLvlLbl val="0"/>
      </c:catAx>
      <c:valAx>
        <c:axId val="33731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1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3.186923588451986</c:v>
                </c:pt>
                <c:pt idx="1">
                  <c:v>6.8043799787002879</c:v>
                </c:pt>
                <c:pt idx="2">
                  <c:v>7.2628634229300193</c:v>
                </c:pt>
                <c:pt idx="3">
                  <c:v>10.562859897071391</c:v>
                </c:pt>
                <c:pt idx="4">
                  <c:v>15.168550939838033</c:v>
                </c:pt>
              </c:numCache>
            </c:numRef>
          </c:val>
          <c:extLst>
            <c:ext xmlns:c16="http://schemas.microsoft.com/office/drawing/2014/chart" uri="{C3380CC4-5D6E-409C-BE32-E72D297353CC}">
              <c16:uniqueId val="{00000000-5E7D-4A10-9D32-032CBC1D7070}"/>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2.7273792305130007</c:v>
                </c:pt>
                <c:pt idx="1">
                  <c:v>3.7363198471352614</c:v>
                </c:pt>
                <c:pt idx="2">
                  <c:v>3.3242465381498181</c:v>
                </c:pt>
                <c:pt idx="3">
                  <c:v>4.8521951816335447</c:v>
                </c:pt>
                <c:pt idx="4">
                  <c:v>6.6183657352656402</c:v>
                </c:pt>
              </c:numCache>
            </c:numRef>
          </c:val>
          <c:extLst>
            <c:ext xmlns:c16="http://schemas.microsoft.com/office/drawing/2014/chart" uri="{C3380CC4-5D6E-409C-BE32-E72D297353CC}">
              <c16:uniqueId val="{00000001-5E7D-4A10-9D32-032CBC1D7070}"/>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27.692118174840985</c:v>
                </c:pt>
                <c:pt idx="1">
                  <c:v>46.748001913605549</c:v>
                </c:pt>
                <c:pt idx="2">
                  <c:v>56.308606558344664</c:v>
                </c:pt>
                <c:pt idx="3">
                  <c:v>65.376389653327635</c:v>
                </c:pt>
                <c:pt idx="4">
                  <c:v>70.272365629849091</c:v>
                </c:pt>
              </c:numCache>
            </c:numRef>
          </c:val>
          <c:extLst>
            <c:ext xmlns:c16="http://schemas.microsoft.com/office/drawing/2014/chart" uri="{C3380CC4-5D6E-409C-BE32-E72D297353CC}">
              <c16:uniqueId val="{00000002-5E7D-4A10-9D32-032CBC1D7070}"/>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66.393579006194031</c:v>
                </c:pt>
                <c:pt idx="1">
                  <c:v>42.711298260558905</c:v>
                </c:pt>
                <c:pt idx="2">
                  <c:v>33.104283480575489</c:v>
                </c:pt>
                <c:pt idx="3">
                  <c:v>19.208555267967427</c:v>
                </c:pt>
                <c:pt idx="4">
                  <c:v>7.9407176950472405</c:v>
                </c:pt>
              </c:numCache>
            </c:numRef>
          </c:val>
          <c:extLst>
            <c:ext xmlns:c16="http://schemas.microsoft.com/office/drawing/2014/chart" uri="{C3380CC4-5D6E-409C-BE32-E72D297353CC}">
              <c16:uniqueId val="{00000003-5E7D-4A10-9D32-032CBC1D7070}"/>
            </c:ext>
          </c:extLst>
        </c:ser>
        <c:dLbls>
          <c:showLegendKey val="0"/>
          <c:showVal val="0"/>
          <c:showCatName val="0"/>
          <c:showSerName val="0"/>
          <c:showPercent val="0"/>
          <c:showBubbleSize val="0"/>
        </c:dLbls>
        <c:gapWidth val="50"/>
        <c:overlap val="100"/>
        <c:axId val="327705344"/>
        <c:axId val="327727360"/>
      </c:barChart>
      <c:catAx>
        <c:axId val="32770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27360"/>
        <c:crosses val="autoZero"/>
        <c:auto val="1"/>
        <c:lblAlgn val="ctr"/>
        <c:lblOffset val="100"/>
        <c:tickLblSkip val="1"/>
        <c:tickMarkSkip val="1"/>
        <c:noMultiLvlLbl val="0"/>
      </c:catAx>
      <c:valAx>
        <c:axId val="32772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43.708800000000004</c:v>
                </c:pt>
                <c:pt idx="1">
                  <c:v>52.675200000000004</c:v>
                </c:pt>
                <c:pt idx="2">
                  <c:v>59.000199999999992</c:v>
                </c:pt>
                <c:pt idx="3">
                  <c:v>65.137500000000003</c:v>
                </c:pt>
                <c:pt idx="4">
                  <c:v>70.944599999999994</c:v>
                </c:pt>
              </c:numCache>
            </c:numRef>
          </c:val>
          <c:extLst>
            <c:ext xmlns:c16="http://schemas.microsoft.com/office/drawing/2014/chart" uri="{C3380CC4-5D6E-409C-BE32-E72D297353CC}">
              <c16:uniqueId val="{00000000-F281-4975-9D49-3D8B3A41F9D6}"/>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2.6912000000000003</c:v>
                </c:pt>
                <c:pt idx="1">
                  <c:v>3.1247999999999996</c:v>
                </c:pt>
                <c:pt idx="2">
                  <c:v>3.8998000000000004</c:v>
                </c:pt>
                <c:pt idx="3">
                  <c:v>2.3624999999999998</c:v>
                </c:pt>
                <c:pt idx="4">
                  <c:v>3.6554000000000002</c:v>
                </c:pt>
              </c:numCache>
            </c:numRef>
          </c:val>
          <c:extLst>
            <c:ext xmlns:c16="http://schemas.microsoft.com/office/drawing/2014/chart" uri="{C3380CC4-5D6E-409C-BE32-E72D297353CC}">
              <c16:uniqueId val="{00000001-F281-4975-9D49-3D8B3A41F9D6}"/>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53.599999999999994</c:v>
                </c:pt>
                <c:pt idx="1">
                  <c:v>43.4</c:v>
                </c:pt>
                <c:pt idx="2">
                  <c:v>36.600000000000009</c:v>
                </c:pt>
                <c:pt idx="3">
                  <c:v>31.5</c:v>
                </c:pt>
                <c:pt idx="4">
                  <c:v>25.200000000000003</c:v>
                </c:pt>
              </c:numCache>
            </c:numRef>
          </c:val>
          <c:extLst>
            <c:ext xmlns:c16="http://schemas.microsoft.com/office/drawing/2014/chart" uri="{C3380CC4-5D6E-409C-BE32-E72D297353CC}">
              <c16:uniqueId val="{00000002-F281-4975-9D49-3D8B3A41F9D6}"/>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0</c:v>
                </c:pt>
                <c:pt idx="1">
                  <c:v>0.8</c:v>
                </c:pt>
                <c:pt idx="2">
                  <c:v>0.5</c:v>
                </c:pt>
                <c:pt idx="3">
                  <c:v>1</c:v>
                </c:pt>
                <c:pt idx="4">
                  <c:v>0.2</c:v>
                </c:pt>
              </c:numCache>
            </c:numRef>
          </c:val>
          <c:extLst>
            <c:ext xmlns:c16="http://schemas.microsoft.com/office/drawing/2014/chart" uri="{C3380CC4-5D6E-409C-BE32-E72D297353CC}">
              <c16:uniqueId val="{00000003-F281-4975-9D49-3D8B3A41F9D6}"/>
            </c:ext>
          </c:extLst>
        </c:ser>
        <c:dLbls>
          <c:showLegendKey val="0"/>
          <c:showVal val="0"/>
          <c:showCatName val="0"/>
          <c:showSerName val="0"/>
          <c:showPercent val="0"/>
          <c:showBubbleSize val="0"/>
        </c:dLbls>
        <c:gapWidth val="50"/>
        <c:overlap val="100"/>
        <c:axId val="83874560"/>
        <c:axId val="83876864"/>
      </c:barChart>
      <c:catAx>
        <c:axId val="8387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3876864"/>
        <c:crosses val="autoZero"/>
        <c:auto val="1"/>
        <c:lblAlgn val="ctr"/>
        <c:lblOffset val="100"/>
        <c:tickLblSkip val="1"/>
        <c:tickMarkSkip val="1"/>
        <c:noMultiLvlLbl val="0"/>
      </c:catAx>
      <c:valAx>
        <c:axId val="8387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387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MICS14!$R$18:$Z$18</c:f>
              <c:numCache>
                <c:formatCode>###0.0</c:formatCode>
                <c:ptCount val="9"/>
                <c:pt idx="0">
                  <c:v>70.528000000000006</c:v>
                </c:pt>
                <c:pt idx="1">
                  <c:v>36.472000000000001</c:v>
                </c:pt>
                <c:pt idx="2">
                  <c:v>62.188799999999993</c:v>
                </c:pt>
                <c:pt idx="3">
                  <c:v>75.241100000000017</c:v>
                </c:pt>
                <c:pt idx="4">
                  <c:v>81.641599999999997</c:v>
                </c:pt>
                <c:pt idx="5">
                  <c:v>36.709200000000003</c:v>
                </c:pt>
                <c:pt idx="6">
                  <c:v>61.488799999999991</c:v>
                </c:pt>
                <c:pt idx="7">
                  <c:v>91.182899999999989</c:v>
                </c:pt>
                <c:pt idx="8">
                  <c:v>70.825699999999998</c:v>
                </c:pt>
              </c:numCache>
            </c:numRef>
          </c:val>
          <c:extLst>
            <c:ext xmlns:c16="http://schemas.microsoft.com/office/drawing/2014/chart" uri="{C3380CC4-5D6E-409C-BE32-E72D297353CC}">
              <c16:uniqueId val="{00000000-FE48-480F-9BA6-ADA1500C8BAF}"/>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MICS14!$R$19:$Z$19</c:f>
              <c:numCache>
                <c:formatCode>###0.0</c:formatCode>
                <c:ptCount val="9"/>
                <c:pt idx="0">
                  <c:v>5.4720000000000004</c:v>
                </c:pt>
                <c:pt idx="1">
                  <c:v>2.3280000000000003</c:v>
                </c:pt>
                <c:pt idx="2">
                  <c:v>3.4112</c:v>
                </c:pt>
                <c:pt idx="3">
                  <c:v>5.0589000000000004</c:v>
                </c:pt>
                <c:pt idx="4">
                  <c:v>0.65839999999999999</c:v>
                </c:pt>
                <c:pt idx="5">
                  <c:v>4.4908000000000001</c:v>
                </c:pt>
                <c:pt idx="6">
                  <c:v>14.611199999999998</c:v>
                </c:pt>
                <c:pt idx="7">
                  <c:v>5.7171000000000003</c:v>
                </c:pt>
                <c:pt idx="8">
                  <c:v>2.8742999999999999</c:v>
                </c:pt>
              </c:numCache>
            </c:numRef>
          </c:val>
          <c:extLst>
            <c:ext xmlns:c16="http://schemas.microsoft.com/office/drawing/2014/chart" uri="{C3380CC4-5D6E-409C-BE32-E72D297353CC}">
              <c16:uniqueId val="{00000001-FE48-480F-9BA6-ADA1500C8BAF}"/>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MICS14!$R$20:$Z$20</c:f>
              <c:numCache>
                <c:formatCode>###0.0</c:formatCode>
                <c:ptCount val="9"/>
                <c:pt idx="0">
                  <c:v>23.200000000000003</c:v>
                </c:pt>
                <c:pt idx="1">
                  <c:v>61.199999999999996</c:v>
                </c:pt>
                <c:pt idx="2">
                  <c:v>34.400000000000006</c:v>
                </c:pt>
                <c:pt idx="3">
                  <c:v>19.499999999999986</c:v>
                </c:pt>
                <c:pt idx="4">
                  <c:v>16.700000000000003</c:v>
                </c:pt>
                <c:pt idx="5">
                  <c:v>58.8</c:v>
                </c:pt>
                <c:pt idx="6">
                  <c:v>22.300000000000011</c:v>
                </c:pt>
                <c:pt idx="7">
                  <c:v>3.1000000000000085</c:v>
                </c:pt>
                <c:pt idx="8">
                  <c:v>26.200000000000003</c:v>
                </c:pt>
              </c:numCache>
            </c:numRef>
          </c:val>
          <c:extLst>
            <c:ext xmlns:c16="http://schemas.microsoft.com/office/drawing/2014/chart" uri="{C3380CC4-5D6E-409C-BE32-E72D297353CC}">
              <c16:uniqueId val="{00000002-FE48-480F-9BA6-ADA1500C8BAF}"/>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MICS14!$R$21:$Z$21</c:f>
              <c:numCache>
                <c:formatCode>###0.0</c:formatCode>
                <c:ptCount val="9"/>
                <c:pt idx="0">
                  <c:v>0.8</c:v>
                </c:pt>
                <c:pt idx="1">
                  <c:v>0</c:v>
                </c:pt>
                <c:pt idx="2">
                  <c:v>0</c:v>
                </c:pt>
                <c:pt idx="3">
                  <c:v>0.2</c:v>
                </c:pt>
                <c:pt idx="4">
                  <c:v>1</c:v>
                </c:pt>
                <c:pt idx="5">
                  <c:v>0</c:v>
                </c:pt>
                <c:pt idx="6">
                  <c:v>1.6</c:v>
                </c:pt>
                <c:pt idx="7">
                  <c:v>0</c:v>
                </c:pt>
                <c:pt idx="8">
                  <c:v>0.1</c:v>
                </c:pt>
              </c:numCache>
            </c:numRef>
          </c:val>
          <c:extLst>
            <c:ext xmlns:c16="http://schemas.microsoft.com/office/drawing/2014/chart" uri="{C3380CC4-5D6E-409C-BE32-E72D297353CC}">
              <c16:uniqueId val="{00000003-FE48-480F-9BA6-ADA1500C8BAF}"/>
            </c:ext>
          </c:extLst>
        </c:ser>
        <c:dLbls>
          <c:showLegendKey val="0"/>
          <c:showVal val="0"/>
          <c:showCatName val="0"/>
          <c:showSerName val="0"/>
          <c:showPercent val="0"/>
          <c:showBubbleSize val="0"/>
        </c:dLbls>
        <c:gapWidth val="50"/>
        <c:overlap val="100"/>
        <c:axId val="83946112"/>
        <c:axId val="84237312"/>
      </c:barChart>
      <c:catAx>
        <c:axId val="83946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4237312"/>
        <c:crosses val="autoZero"/>
        <c:auto val="1"/>
        <c:lblAlgn val="ctr"/>
        <c:lblOffset val="100"/>
        <c:tickLblSkip val="1"/>
        <c:tickMarkSkip val="1"/>
        <c:noMultiLvlLbl val="0"/>
      </c:catAx>
      <c:valAx>
        <c:axId val="8423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3946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47.701200000000007</c:v>
                </c:pt>
                <c:pt idx="1">
                  <c:v>60.579000000000015</c:v>
                </c:pt>
                <c:pt idx="2">
                  <c:v>71.950399999999988</c:v>
                </c:pt>
                <c:pt idx="3">
                  <c:v>81.232199999999978</c:v>
                </c:pt>
                <c:pt idx="4">
                  <c:v>90.71</c:v>
                </c:pt>
              </c:numCache>
            </c:numRef>
          </c:val>
          <c:extLst>
            <c:ext xmlns:c16="http://schemas.microsoft.com/office/drawing/2014/chart" uri="{C3380CC4-5D6E-409C-BE32-E72D297353CC}">
              <c16:uniqueId val="{00000000-D8F4-4A03-89B0-69D9E43845F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3.0987999999999998</c:v>
                </c:pt>
                <c:pt idx="1">
                  <c:v>2.9210000000000003</c:v>
                </c:pt>
                <c:pt idx="2">
                  <c:v>5.2495999999999992</c:v>
                </c:pt>
                <c:pt idx="3">
                  <c:v>6.9677999999999995</c:v>
                </c:pt>
                <c:pt idx="4">
                  <c:v>3.29</c:v>
                </c:pt>
              </c:numCache>
            </c:numRef>
          </c:val>
          <c:extLst>
            <c:ext xmlns:c16="http://schemas.microsoft.com/office/drawing/2014/chart" uri="{C3380CC4-5D6E-409C-BE32-E72D297353CC}">
              <c16:uniqueId val="{00000001-D8F4-4A03-89B0-69D9E43845F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48.8</c:v>
                </c:pt>
                <c:pt idx="1">
                  <c:v>35.999999999999986</c:v>
                </c:pt>
                <c:pt idx="2">
                  <c:v>22.300000000000011</c:v>
                </c:pt>
                <c:pt idx="3">
                  <c:v>11.700000000000031</c:v>
                </c:pt>
                <c:pt idx="4">
                  <c:v>6</c:v>
                </c:pt>
              </c:numCache>
            </c:numRef>
          </c:val>
          <c:extLst>
            <c:ext xmlns:c16="http://schemas.microsoft.com/office/drawing/2014/chart" uri="{C3380CC4-5D6E-409C-BE32-E72D297353CC}">
              <c16:uniqueId val="{00000002-D8F4-4A03-89B0-69D9E43845F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0.4</c:v>
                </c:pt>
                <c:pt idx="1">
                  <c:v>0.5</c:v>
                </c:pt>
                <c:pt idx="2">
                  <c:v>0.5</c:v>
                </c:pt>
                <c:pt idx="3">
                  <c:v>0.1</c:v>
                </c:pt>
                <c:pt idx="4">
                  <c:v>0</c:v>
                </c:pt>
              </c:numCache>
            </c:numRef>
          </c:val>
          <c:extLst>
            <c:ext xmlns:c16="http://schemas.microsoft.com/office/drawing/2014/chart" uri="{C3380CC4-5D6E-409C-BE32-E72D297353CC}">
              <c16:uniqueId val="{00000003-D8F4-4A03-89B0-69D9E43845FB}"/>
            </c:ext>
          </c:extLst>
        </c:ser>
        <c:dLbls>
          <c:showLegendKey val="0"/>
          <c:showVal val="0"/>
          <c:showCatName val="0"/>
          <c:showSerName val="0"/>
          <c:showPercent val="0"/>
          <c:showBubbleSize val="0"/>
        </c:dLbls>
        <c:gapWidth val="50"/>
        <c:overlap val="100"/>
        <c:axId val="113289472"/>
        <c:axId val="114775552"/>
      </c:barChart>
      <c:catAx>
        <c:axId val="113289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4775552"/>
        <c:crosses val="autoZero"/>
        <c:auto val="1"/>
        <c:lblAlgn val="ctr"/>
        <c:lblOffset val="100"/>
        <c:tickLblSkip val="1"/>
        <c:tickMarkSkip val="1"/>
        <c:noMultiLvlLbl val="0"/>
      </c:catAx>
      <c:valAx>
        <c:axId val="11477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3289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MICS14!$R$124:$Z$124</c:f>
              <c:numCache>
                <c:formatCode>###0.0</c:formatCode>
                <c:ptCount val="9"/>
                <c:pt idx="0">
                  <c:v>28.92284526709658</c:v>
                </c:pt>
                <c:pt idx="1">
                  <c:v>12.770487477864004</c:v>
                </c:pt>
                <c:pt idx="2">
                  <c:v>16.592102394035649</c:v>
                </c:pt>
                <c:pt idx="3">
                  <c:v>24.521930713216879</c:v>
                </c:pt>
                <c:pt idx="4">
                  <c:v>27.182577333678736</c:v>
                </c:pt>
                <c:pt idx="5">
                  <c:v>21.366889227300327</c:v>
                </c:pt>
                <c:pt idx="6">
                  <c:v>33.606471453193123</c:v>
                </c:pt>
                <c:pt idx="7">
                  <c:v>35.472309851190722</c:v>
                </c:pt>
                <c:pt idx="8">
                  <c:v>28.33221339192896</c:v>
                </c:pt>
              </c:numCache>
            </c:numRef>
          </c:val>
          <c:extLst>
            <c:ext xmlns:c16="http://schemas.microsoft.com/office/drawing/2014/chart" uri="{C3380CC4-5D6E-409C-BE32-E72D297353CC}">
              <c16:uniqueId val="{00000000-7542-4E0D-8DA0-8BEB19FAFF38}"/>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MICS14!$R$125:$Z$125</c:f>
              <c:numCache>
                <c:formatCode>###0.0</c:formatCode>
                <c:ptCount val="9"/>
                <c:pt idx="0">
                  <c:v>19.607392604512025</c:v>
                </c:pt>
                <c:pt idx="1">
                  <c:v>25.151160161567223</c:v>
                </c:pt>
                <c:pt idx="2">
                  <c:v>13.202890936486099</c:v>
                </c:pt>
                <c:pt idx="3">
                  <c:v>17.668522298896534</c:v>
                </c:pt>
                <c:pt idx="4">
                  <c:v>17.807724441733786</c:v>
                </c:pt>
                <c:pt idx="5">
                  <c:v>11.176017539467425</c:v>
                </c:pt>
                <c:pt idx="6">
                  <c:v>13.697532284861474</c:v>
                </c:pt>
                <c:pt idx="7">
                  <c:v>46.855634633031997</c:v>
                </c:pt>
                <c:pt idx="8">
                  <c:v>11.928650254458926</c:v>
                </c:pt>
              </c:numCache>
            </c:numRef>
          </c:val>
          <c:extLst>
            <c:ext xmlns:c16="http://schemas.microsoft.com/office/drawing/2014/chart" uri="{C3380CC4-5D6E-409C-BE32-E72D297353CC}">
              <c16:uniqueId val="{00000001-7542-4E0D-8DA0-8BEB19FAFF38}"/>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MICS14!$R$126:$Z$126</c:f>
              <c:numCache>
                <c:formatCode>###0.0</c:formatCode>
                <c:ptCount val="9"/>
                <c:pt idx="0">
                  <c:v>43.885131780677256</c:v>
                </c:pt>
                <c:pt idx="1">
                  <c:v>19.812153437225177</c:v>
                </c:pt>
                <c:pt idx="2">
                  <c:v>26.704149135737168</c:v>
                </c:pt>
                <c:pt idx="3">
                  <c:v>33.012978850584638</c:v>
                </c:pt>
                <c:pt idx="4">
                  <c:v>39.164097000736966</c:v>
                </c:pt>
                <c:pt idx="5">
                  <c:v>30.556640625838156</c:v>
                </c:pt>
                <c:pt idx="6">
                  <c:v>39.381099085076102</c:v>
                </c:pt>
                <c:pt idx="7">
                  <c:v>16.793211087564266</c:v>
                </c:pt>
                <c:pt idx="8">
                  <c:v>35.818987068876297</c:v>
                </c:pt>
              </c:numCache>
            </c:numRef>
          </c:val>
          <c:extLst>
            <c:ext xmlns:c16="http://schemas.microsoft.com/office/drawing/2014/chart" uri="{C3380CC4-5D6E-409C-BE32-E72D297353CC}">
              <c16:uniqueId val="{00000002-7542-4E0D-8DA0-8BEB19FAFF38}"/>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MICS14!$R$127:$Z$127</c:f>
              <c:numCache>
                <c:formatCode>###0.0</c:formatCode>
                <c:ptCount val="9"/>
                <c:pt idx="0">
                  <c:v>7.5846303477141426</c:v>
                </c:pt>
                <c:pt idx="1">
                  <c:v>42.266198923343595</c:v>
                </c:pt>
                <c:pt idx="2">
                  <c:v>43.500857533741083</c:v>
                </c:pt>
                <c:pt idx="3">
                  <c:v>24.796568137301954</c:v>
                </c:pt>
                <c:pt idx="4">
                  <c:v>15.845601223850517</c:v>
                </c:pt>
                <c:pt idx="5">
                  <c:v>36.900452607394087</c:v>
                </c:pt>
                <c:pt idx="6">
                  <c:v>13.314897176869305</c:v>
                </c:pt>
                <c:pt idx="7">
                  <c:v>0.87884442821301989</c:v>
                </c:pt>
                <c:pt idx="8">
                  <c:v>23.92014928473581</c:v>
                </c:pt>
              </c:numCache>
            </c:numRef>
          </c:val>
          <c:extLst>
            <c:ext xmlns:c16="http://schemas.microsoft.com/office/drawing/2014/chart" uri="{C3380CC4-5D6E-409C-BE32-E72D297353CC}">
              <c16:uniqueId val="{00000003-7542-4E0D-8DA0-8BEB19FAFF38}"/>
            </c:ext>
          </c:extLst>
        </c:ser>
        <c:dLbls>
          <c:showLegendKey val="0"/>
          <c:showVal val="0"/>
          <c:showCatName val="0"/>
          <c:showSerName val="0"/>
          <c:showPercent val="0"/>
          <c:showBubbleSize val="0"/>
        </c:dLbls>
        <c:gapWidth val="50"/>
        <c:overlap val="100"/>
        <c:axId val="209090432"/>
        <c:axId val="209248256"/>
      </c:barChart>
      <c:catAx>
        <c:axId val="20909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48256"/>
        <c:crosses val="autoZero"/>
        <c:auto val="1"/>
        <c:lblAlgn val="ctr"/>
        <c:lblOffset val="100"/>
        <c:tickLblSkip val="1"/>
        <c:tickMarkSkip val="1"/>
        <c:noMultiLvlLbl val="0"/>
      </c:catAx>
      <c:valAx>
        <c:axId val="209248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9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5.0496588430835221</c:v>
                </c:pt>
                <c:pt idx="1">
                  <c:v>6.6781785163081269</c:v>
                </c:pt>
                <c:pt idx="2">
                  <c:v>8.6993477743578609</c:v>
                </c:pt>
                <c:pt idx="3">
                  <c:v>5.736547303441264</c:v>
                </c:pt>
                <c:pt idx="4">
                  <c:v>10.156674996985075</c:v>
                </c:pt>
              </c:numCache>
            </c:numRef>
          </c:val>
          <c:extLst>
            <c:ext xmlns:c16="http://schemas.microsoft.com/office/drawing/2014/chart" uri="{C3380CC4-5D6E-409C-BE32-E72D297353CC}">
              <c16:uniqueId val="{00000000-FE99-44D3-AEF4-4EFB4EBDD18A}"/>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6.581050953217793</c:v>
                </c:pt>
                <c:pt idx="1">
                  <c:v>9.0738673913881858</c:v>
                </c:pt>
                <c:pt idx="2">
                  <c:v>6.1331868466409354</c:v>
                </c:pt>
                <c:pt idx="3">
                  <c:v>6.0186132632462979</c:v>
                </c:pt>
                <c:pt idx="4">
                  <c:v>10.648253689981914</c:v>
                </c:pt>
              </c:numCache>
            </c:numRef>
          </c:val>
          <c:extLst>
            <c:ext xmlns:c16="http://schemas.microsoft.com/office/drawing/2014/chart" uri="{C3380CC4-5D6E-409C-BE32-E72D297353CC}">
              <c16:uniqueId val="{00000001-FE99-44D3-AEF4-4EFB4EBDD18A}"/>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88.369290203698696</c:v>
                </c:pt>
                <c:pt idx="1">
                  <c:v>84.247954092303758</c:v>
                </c:pt>
                <c:pt idx="2">
                  <c:v>85.1674653790012</c:v>
                </c:pt>
                <c:pt idx="3">
                  <c:v>88.244839433312507</c:v>
                </c:pt>
                <c:pt idx="4">
                  <c:v>79.195071313033012</c:v>
                </c:pt>
              </c:numCache>
            </c:numRef>
          </c:val>
          <c:extLst>
            <c:ext xmlns:c16="http://schemas.microsoft.com/office/drawing/2014/chart" uri="{C3380CC4-5D6E-409C-BE32-E72D297353CC}">
              <c16:uniqueId val="{00000002-FE99-44D3-AEF4-4EFB4EBDD18A}"/>
            </c:ext>
          </c:extLst>
        </c:ser>
        <c:dLbls>
          <c:showLegendKey val="0"/>
          <c:showVal val="0"/>
          <c:showCatName val="0"/>
          <c:showSerName val="0"/>
          <c:showPercent val="0"/>
          <c:showBubbleSize val="0"/>
        </c:dLbls>
        <c:gapWidth val="50"/>
        <c:overlap val="100"/>
        <c:axId val="210137856"/>
        <c:axId val="210139776"/>
      </c:barChart>
      <c:catAx>
        <c:axId val="210137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39776"/>
        <c:crosses val="autoZero"/>
        <c:auto val="1"/>
        <c:lblAlgn val="ctr"/>
        <c:lblOffset val="100"/>
        <c:tickLblSkip val="1"/>
        <c:tickMarkSkip val="1"/>
        <c:noMultiLvlLbl val="0"/>
      </c:catAx>
      <c:valAx>
        <c:axId val="21013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37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MICS14!$R$221:$Z$221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MICS14!$R$222:$Z$222</c:f>
              <c:numCache>
                <c:formatCode>###0.0</c:formatCode>
                <c:ptCount val="9"/>
                <c:pt idx="0">
                  <c:v>1.0861372122298016</c:v>
                </c:pt>
                <c:pt idx="1">
                  <c:v>0.91504285190234569</c:v>
                </c:pt>
                <c:pt idx="2">
                  <c:v>2.6649122443427471</c:v>
                </c:pt>
                <c:pt idx="3">
                  <c:v>40.951925544862966</c:v>
                </c:pt>
                <c:pt idx="4">
                  <c:v>3.1266346384317507</c:v>
                </c:pt>
                <c:pt idx="5">
                  <c:v>0</c:v>
                </c:pt>
                <c:pt idx="6">
                  <c:v>0.56995878201848504</c:v>
                </c:pt>
                <c:pt idx="7">
                  <c:v>11.388090174576774</c:v>
                </c:pt>
                <c:pt idx="8">
                  <c:v>7.4951590666098831</c:v>
                </c:pt>
              </c:numCache>
            </c:numRef>
          </c:val>
          <c:extLst>
            <c:ext xmlns:c16="http://schemas.microsoft.com/office/drawing/2014/chart" uri="{C3380CC4-5D6E-409C-BE32-E72D297353CC}">
              <c16:uniqueId val="{00000000-E057-4294-A7B6-AD9C4120B56B}"/>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MICS14!$R$221:$Z$221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MICS14!$R$223:$Z$223</c:f>
              <c:numCache>
                <c:formatCode>###0.0</c:formatCode>
                <c:ptCount val="9"/>
                <c:pt idx="0">
                  <c:v>3.4970622725315814</c:v>
                </c:pt>
                <c:pt idx="1">
                  <c:v>26.833422707007337</c:v>
                </c:pt>
                <c:pt idx="2">
                  <c:v>2.1060259897831433</c:v>
                </c:pt>
                <c:pt idx="3">
                  <c:v>17.723618213883064</c:v>
                </c:pt>
                <c:pt idx="4">
                  <c:v>0.74144065489922906</c:v>
                </c:pt>
                <c:pt idx="5">
                  <c:v>0</c:v>
                </c:pt>
                <c:pt idx="6">
                  <c:v>0.48646570005165601</c:v>
                </c:pt>
                <c:pt idx="7">
                  <c:v>13.537413125429943</c:v>
                </c:pt>
                <c:pt idx="8">
                  <c:v>12.390560048714558</c:v>
                </c:pt>
              </c:numCache>
            </c:numRef>
          </c:val>
          <c:extLst>
            <c:ext xmlns:c16="http://schemas.microsoft.com/office/drawing/2014/chart" uri="{C3380CC4-5D6E-409C-BE32-E72D297353CC}">
              <c16:uniqueId val="{00000001-E057-4294-A7B6-AD9C4120B56B}"/>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MICS14!$R$221:$Z$221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MICS14!$R$224:$Z$224</c:f>
              <c:numCache>
                <c:formatCode>###0.0</c:formatCode>
                <c:ptCount val="9"/>
                <c:pt idx="0">
                  <c:v>95.416800515238592</c:v>
                </c:pt>
                <c:pt idx="1">
                  <c:v>72.251534441090314</c:v>
                </c:pt>
                <c:pt idx="2">
                  <c:v>95.229061765873965</c:v>
                </c:pt>
                <c:pt idx="3">
                  <c:v>41.324456241253863</c:v>
                </c:pt>
                <c:pt idx="4">
                  <c:v>96.131924706669068</c:v>
                </c:pt>
                <c:pt idx="5">
                  <c:v>100</c:v>
                </c:pt>
                <c:pt idx="6">
                  <c:v>98.943575517929872</c:v>
                </c:pt>
                <c:pt idx="7">
                  <c:v>75.074496699993361</c:v>
                </c:pt>
                <c:pt idx="8">
                  <c:v>80.114280884675566</c:v>
                </c:pt>
              </c:numCache>
            </c:numRef>
          </c:val>
          <c:extLst>
            <c:ext xmlns:c16="http://schemas.microsoft.com/office/drawing/2014/chart" uri="{C3380CC4-5D6E-409C-BE32-E72D297353CC}">
              <c16:uniqueId val="{00000002-E057-4294-A7B6-AD9C4120B56B}"/>
            </c:ext>
          </c:extLst>
        </c:ser>
        <c:dLbls>
          <c:showLegendKey val="0"/>
          <c:showVal val="0"/>
          <c:showCatName val="0"/>
          <c:showSerName val="0"/>
          <c:showPercent val="0"/>
          <c:showBubbleSize val="0"/>
        </c:dLbls>
        <c:gapWidth val="50"/>
        <c:overlap val="100"/>
        <c:axId val="210152448"/>
        <c:axId val="210183296"/>
      </c:barChart>
      <c:catAx>
        <c:axId val="210152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83296"/>
        <c:crosses val="autoZero"/>
        <c:auto val="1"/>
        <c:lblAlgn val="ctr"/>
        <c:lblOffset val="100"/>
        <c:tickLblSkip val="1"/>
        <c:tickMarkSkip val="1"/>
        <c:noMultiLvlLbl val="0"/>
      </c:catAx>
      <c:valAx>
        <c:axId val="21018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52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5.477777040008732</c:v>
                </c:pt>
                <c:pt idx="1">
                  <c:v>8.0788710198486964</c:v>
                </c:pt>
                <c:pt idx="2">
                  <c:v>5.9108974429112076</c:v>
                </c:pt>
                <c:pt idx="3">
                  <c:v>8.2073848997285559</c:v>
                </c:pt>
                <c:pt idx="4">
                  <c:v>16.842347838034616</c:v>
                </c:pt>
              </c:numCache>
            </c:numRef>
          </c:val>
          <c:extLst>
            <c:ext xmlns:c16="http://schemas.microsoft.com/office/drawing/2014/chart" uri="{C3380CC4-5D6E-409C-BE32-E72D297353CC}">
              <c16:uniqueId val="{00000000-C02A-491B-8B61-D45FE499B19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7.4721176550897574</c:v>
                </c:pt>
                <c:pt idx="1">
                  <c:v>6.9468845672193797</c:v>
                </c:pt>
                <c:pt idx="2">
                  <c:v>9.45836538659821</c:v>
                </c:pt>
                <c:pt idx="3">
                  <c:v>12.936952788100816</c:v>
                </c:pt>
                <c:pt idx="4">
                  <c:v>10.202306864068502</c:v>
                </c:pt>
              </c:numCache>
            </c:numRef>
          </c:val>
          <c:extLst>
            <c:ext xmlns:c16="http://schemas.microsoft.com/office/drawing/2014/chart" uri="{C3380CC4-5D6E-409C-BE32-E72D297353CC}">
              <c16:uniqueId val="{00000001-C02A-491B-8B61-D45FE499B19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87.050105304901493</c:v>
                </c:pt>
                <c:pt idx="1">
                  <c:v>84.97424441293191</c:v>
                </c:pt>
                <c:pt idx="2">
                  <c:v>84.630737170490676</c:v>
                </c:pt>
                <c:pt idx="3">
                  <c:v>78.855662312170537</c:v>
                </c:pt>
                <c:pt idx="4">
                  <c:v>72.95534529789667</c:v>
                </c:pt>
              </c:numCache>
            </c:numRef>
          </c:val>
          <c:extLst>
            <c:ext xmlns:c16="http://schemas.microsoft.com/office/drawing/2014/chart" uri="{C3380CC4-5D6E-409C-BE32-E72D297353CC}">
              <c16:uniqueId val="{00000002-C02A-491B-8B61-D45FE499B195}"/>
            </c:ext>
          </c:extLst>
        </c:ser>
        <c:dLbls>
          <c:showLegendKey val="0"/>
          <c:showVal val="0"/>
          <c:showCatName val="0"/>
          <c:showSerName val="0"/>
          <c:showPercent val="0"/>
          <c:showBubbleSize val="0"/>
        </c:dLbls>
        <c:gapWidth val="50"/>
        <c:overlap val="100"/>
        <c:axId val="212170240"/>
        <c:axId val="212171776"/>
      </c:barChart>
      <c:catAx>
        <c:axId val="21217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1776"/>
        <c:crosses val="autoZero"/>
        <c:auto val="1"/>
        <c:lblAlgn val="ctr"/>
        <c:lblOffset val="100"/>
        <c:tickLblSkip val="1"/>
        <c:tickMarkSkip val="1"/>
        <c:noMultiLvlLbl val="0"/>
      </c:catAx>
      <c:valAx>
        <c:axId val="21217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72.662999999999997</c:v>
                </c:pt>
                <c:pt idx="1">
                  <c:v>86.118300000000005</c:v>
                </c:pt>
                <c:pt idx="2">
                  <c:v>86.259999999999977</c:v>
                </c:pt>
                <c:pt idx="3">
                  <c:v>91.966499999999996</c:v>
                </c:pt>
                <c:pt idx="4">
                  <c:v>92.541899999999998</c:v>
                </c:pt>
              </c:numCache>
            </c:numRef>
          </c:val>
          <c:extLst>
            <c:ext xmlns:c16="http://schemas.microsoft.com/office/drawing/2014/chart" uri="{C3380CC4-5D6E-409C-BE32-E72D297353CC}">
              <c16:uniqueId val="{00000000-2119-4894-9F48-4D1119A1E2A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6.8369999999999997</c:v>
                </c:pt>
                <c:pt idx="1">
                  <c:v>6.7817000000000007</c:v>
                </c:pt>
                <c:pt idx="2">
                  <c:v>8.7399999999999984</c:v>
                </c:pt>
                <c:pt idx="3">
                  <c:v>3.5335000000000001</c:v>
                </c:pt>
                <c:pt idx="4">
                  <c:v>3.1581000000000001</c:v>
                </c:pt>
              </c:numCache>
            </c:numRef>
          </c:val>
          <c:extLst>
            <c:ext xmlns:c16="http://schemas.microsoft.com/office/drawing/2014/chart" uri="{C3380CC4-5D6E-409C-BE32-E72D297353CC}">
              <c16:uniqueId val="{00000001-2119-4894-9F48-4D1119A1E2A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20.5</c:v>
                </c:pt>
                <c:pt idx="1">
                  <c:v>7.0999999999999943</c:v>
                </c:pt>
                <c:pt idx="2">
                  <c:v>4.8000000000000256</c:v>
                </c:pt>
                <c:pt idx="3">
                  <c:v>4.5</c:v>
                </c:pt>
                <c:pt idx="4">
                  <c:v>4.2999999999999972</c:v>
                </c:pt>
              </c:numCache>
            </c:numRef>
          </c:val>
          <c:extLst>
            <c:ext xmlns:c16="http://schemas.microsoft.com/office/drawing/2014/chart" uri="{C3380CC4-5D6E-409C-BE32-E72D297353CC}">
              <c16:uniqueId val="{00000002-2119-4894-9F48-4D1119A1E2A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c:v>
                </c:pt>
                <c:pt idx="1">
                  <c:v>0</c:v>
                </c:pt>
                <c:pt idx="2">
                  <c:v>0.2</c:v>
                </c:pt>
                <c:pt idx="3">
                  <c:v>0</c:v>
                </c:pt>
                <c:pt idx="4">
                  <c:v>0</c:v>
                </c:pt>
              </c:numCache>
            </c:numRef>
          </c:val>
          <c:extLst>
            <c:ext xmlns:c16="http://schemas.microsoft.com/office/drawing/2014/chart" uri="{C3380CC4-5D6E-409C-BE32-E72D297353CC}">
              <c16:uniqueId val="{00000003-2119-4894-9F48-4D1119A1E2A5}"/>
            </c:ext>
          </c:extLst>
        </c:ser>
        <c:dLbls>
          <c:showLegendKey val="0"/>
          <c:showVal val="0"/>
          <c:showCatName val="0"/>
          <c:showSerName val="0"/>
          <c:showPercent val="0"/>
          <c:showBubbleSize val="0"/>
        </c:dLbls>
        <c:gapWidth val="50"/>
        <c:overlap val="100"/>
        <c:axId val="212775296"/>
        <c:axId val="212776832"/>
      </c:barChart>
      <c:catAx>
        <c:axId val="21277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76832"/>
        <c:crosses val="autoZero"/>
        <c:auto val="1"/>
        <c:lblAlgn val="ctr"/>
        <c:lblOffset val="100"/>
        <c:tickLblSkip val="1"/>
        <c:tickMarkSkip val="1"/>
        <c:noMultiLvlLbl val="0"/>
      </c:catAx>
      <c:valAx>
        <c:axId val="21277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7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20.61945533960747</c:v>
                </c:pt>
                <c:pt idx="1">
                  <c:v>15.591072807307999</c:v>
                </c:pt>
                <c:pt idx="2">
                  <c:v>23.777404021138356</c:v>
                </c:pt>
                <c:pt idx="3">
                  <c:v>37.018942090004252</c:v>
                </c:pt>
                <c:pt idx="4">
                  <c:v>75.536664754314074</c:v>
                </c:pt>
              </c:numCache>
            </c:numRef>
          </c:val>
          <c:extLst>
            <c:ext xmlns:c16="http://schemas.microsoft.com/office/drawing/2014/chart" uri="{C3380CC4-5D6E-409C-BE32-E72D297353CC}">
              <c16:uniqueId val="{00000000-DF52-4E2A-B978-4DE5A1363F1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26.175755975574859</c:v>
                </c:pt>
                <c:pt idx="1">
                  <c:v>48.269066585508156</c:v>
                </c:pt>
                <c:pt idx="2">
                  <c:v>43.65965213911273</c:v>
                </c:pt>
                <c:pt idx="3">
                  <c:v>40.799569612892057</c:v>
                </c:pt>
                <c:pt idx="4">
                  <c:v>16.624076616511289</c:v>
                </c:pt>
              </c:numCache>
            </c:numRef>
          </c:val>
          <c:extLst>
            <c:ext xmlns:c16="http://schemas.microsoft.com/office/drawing/2014/chart" uri="{C3380CC4-5D6E-409C-BE32-E72D297353CC}">
              <c16:uniqueId val="{00000001-DF52-4E2A-B978-4DE5A1363F1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47.666061170549511</c:v>
                </c:pt>
                <c:pt idx="1">
                  <c:v>34.116731849548913</c:v>
                </c:pt>
                <c:pt idx="2">
                  <c:v>32.115959056124879</c:v>
                </c:pt>
                <c:pt idx="3">
                  <c:v>21.770012421834515</c:v>
                </c:pt>
                <c:pt idx="4">
                  <c:v>7.6603975429988251</c:v>
                </c:pt>
              </c:numCache>
            </c:numRef>
          </c:val>
          <c:extLst>
            <c:ext xmlns:c16="http://schemas.microsoft.com/office/drawing/2014/chart" uri="{C3380CC4-5D6E-409C-BE32-E72D297353CC}">
              <c16:uniqueId val="{00000002-DF52-4E2A-B978-4DE5A1363F1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5.5387275142681585</c:v>
                </c:pt>
                <c:pt idx="1">
                  <c:v>2.0231287576349359</c:v>
                </c:pt>
                <c:pt idx="2">
                  <c:v>0.44698478362404159</c:v>
                </c:pt>
                <c:pt idx="3">
                  <c:v>0.41147587526917573</c:v>
                </c:pt>
                <c:pt idx="4">
                  <c:v>0.17886108617581181</c:v>
                </c:pt>
              </c:numCache>
            </c:numRef>
          </c:val>
          <c:extLst>
            <c:ext xmlns:c16="http://schemas.microsoft.com/office/drawing/2014/chart" uri="{C3380CC4-5D6E-409C-BE32-E72D297353CC}">
              <c16:uniqueId val="{00000003-DF52-4E2A-B978-4DE5A1363F1E}"/>
            </c:ext>
          </c:extLst>
        </c:ser>
        <c:dLbls>
          <c:showLegendKey val="0"/>
          <c:showVal val="0"/>
          <c:showCatName val="0"/>
          <c:showSerName val="0"/>
          <c:showPercent val="0"/>
          <c:showBubbleSize val="0"/>
        </c:dLbls>
        <c:gapWidth val="50"/>
        <c:overlap val="100"/>
        <c:axId val="212955136"/>
        <c:axId val="212957056"/>
      </c:barChart>
      <c:catAx>
        <c:axId val="21295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57056"/>
        <c:crosses val="autoZero"/>
        <c:auto val="1"/>
        <c:lblAlgn val="ctr"/>
        <c:lblOffset val="100"/>
        <c:tickLblSkip val="1"/>
        <c:tickMarkSkip val="1"/>
        <c:noMultiLvlLbl val="0"/>
      </c:catAx>
      <c:valAx>
        <c:axId val="212957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5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5.1323276507054052</c:v>
                </c:pt>
                <c:pt idx="1">
                  <c:v>7.3648861195814073</c:v>
                </c:pt>
                <c:pt idx="2">
                  <c:v>7.7051528365383257</c:v>
                </c:pt>
                <c:pt idx="3">
                  <c:v>12.41091510374018</c:v>
                </c:pt>
                <c:pt idx="4">
                  <c:v>22.431614162021056</c:v>
                </c:pt>
              </c:numCache>
            </c:numRef>
          </c:val>
          <c:extLst>
            <c:ext xmlns:c16="http://schemas.microsoft.com/office/drawing/2014/chart" uri="{C3380CC4-5D6E-409C-BE32-E72D297353CC}">
              <c16:uniqueId val="{00000000-109E-43C4-A16D-2DC5D28DDC2E}"/>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10.030491976329145</c:v>
                </c:pt>
                <c:pt idx="1">
                  <c:v>11.915717626612613</c:v>
                </c:pt>
                <c:pt idx="2">
                  <c:v>17.187350419887835</c:v>
                </c:pt>
                <c:pt idx="3">
                  <c:v>11.106744179838927</c:v>
                </c:pt>
                <c:pt idx="4">
                  <c:v>7.6033562356986506</c:v>
                </c:pt>
              </c:numCache>
            </c:numRef>
          </c:val>
          <c:extLst>
            <c:ext xmlns:c16="http://schemas.microsoft.com/office/drawing/2014/chart" uri="{C3380CC4-5D6E-409C-BE32-E72D297353CC}">
              <c16:uniqueId val="{00000001-109E-43C4-A16D-2DC5D28DDC2E}"/>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84.83718037296542</c:v>
                </c:pt>
                <c:pt idx="1">
                  <c:v>80.719396253805996</c:v>
                </c:pt>
                <c:pt idx="2">
                  <c:v>75.107496743573847</c:v>
                </c:pt>
                <c:pt idx="3">
                  <c:v>76.482340716420921</c:v>
                </c:pt>
                <c:pt idx="4">
                  <c:v>69.965029602280282</c:v>
                </c:pt>
              </c:numCache>
            </c:numRef>
          </c:val>
          <c:extLst>
            <c:ext xmlns:c16="http://schemas.microsoft.com/office/drawing/2014/chart" uri="{C3380CC4-5D6E-409C-BE32-E72D297353CC}">
              <c16:uniqueId val="{00000002-109E-43C4-A16D-2DC5D28DDC2E}"/>
            </c:ext>
          </c:extLst>
        </c:ser>
        <c:dLbls>
          <c:showLegendKey val="0"/>
          <c:showVal val="0"/>
          <c:showCatName val="0"/>
          <c:showSerName val="0"/>
          <c:showPercent val="0"/>
          <c:showBubbleSize val="0"/>
        </c:dLbls>
        <c:gapWidth val="50"/>
        <c:overlap val="100"/>
        <c:axId val="215155456"/>
        <c:axId val="215156992"/>
      </c:barChart>
      <c:catAx>
        <c:axId val="21515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56992"/>
        <c:crosses val="autoZero"/>
        <c:auto val="1"/>
        <c:lblAlgn val="ctr"/>
        <c:lblOffset val="100"/>
        <c:tickLblSkip val="1"/>
        <c:tickMarkSkip val="1"/>
        <c:noMultiLvlLbl val="0"/>
      </c:catAx>
      <c:valAx>
        <c:axId val="215156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5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7.1855579096569269</c:v>
                </c:pt>
                <c:pt idx="1">
                  <c:v>13.58359877237767</c:v>
                </c:pt>
                <c:pt idx="2">
                  <c:v>16.509355838497385</c:v>
                </c:pt>
                <c:pt idx="3">
                  <c:v>18.977957389913513</c:v>
                </c:pt>
                <c:pt idx="4">
                  <c:v>50.565203624638499</c:v>
                </c:pt>
              </c:numCache>
            </c:numRef>
          </c:val>
          <c:extLst>
            <c:ext xmlns:c16="http://schemas.microsoft.com/office/drawing/2014/chart" uri="{C3380CC4-5D6E-409C-BE32-E72D297353CC}">
              <c16:uniqueId val="{00000000-C9AA-4E5C-8D42-3BD1540EB8E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5.7594948071854182</c:v>
                </c:pt>
                <c:pt idx="1">
                  <c:v>7.9302929416775658</c:v>
                </c:pt>
                <c:pt idx="2">
                  <c:v>14.813737428414399</c:v>
                </c:pt>
                <c:pt idx="3">
                  <c:v>31.883325475632446</c:v>
                </c:pt>
                <c:pt idx="4">
                  <c:v>28.759608060392502</c:v>
                </c:pt>
              </c:numCache>
            </c:numRef>
          </c:val>
          <c:extLst>
            <c:ext xmlns:c16="http://schemas.microsoft.com/office/drawing/2014/chart" uri="{C3380CC4-5D6E-409C-BE32-E72D297353CC}">
              <c16:uniqueId val="{00000001-C9AA-4E5C-8D42-3BD1540EB8E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33.978127463881506</c:v>
                </c:pt>
                <c:pt idx="1">
                  <c:v>55.004922591941408</c:v>
                </c:pt>
                <c:pt idx="2">
                  <c:v>59.907739790427939</c:v>
                </c:pt>
                <c:pt idx="3">
                  <c:v>46.427967274223931</c:v>
                </c:pt>
                <c:pt idx="4">
                  <c:v>20.334930582671603</c:v>
                </c:pt>
              </c:numCache>
            </c:numRef>
          </c:val>
          <c:extLst>
            <c:ext xmlns:c16="http://schemas.microsoft.com/office/drawing/2014/chart" uri="{C3380CC4-5D6E-409C-BE32-E72D297353CC}">
              <c16:uniqueId val="{00000002-C9AA-4E5C-8D42-3BD1540EB8E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53.076819819276153</c:v>
                </c:pt>
                <c:pt idx="1">
                  <c:v>23.481185694003358</c:v>
                </c:pt>
                <c:pt idx="2">
                  <c:v>8.7691669426602754</c:v>
                </c:pt>
                <c:pt idx="3">
                  <c:v>2.7107498602301097</c:v>
                </c:pt>
                <c:pt idx="4">
                  <c:v>0.34025773229739442</c:v>
                </c:pt>
              </c:numCache>
            </c:numRef>
          </c:val>
          <c:extLst>
            <c:ext xmlns:c16="http://schemas.microsoft.com/office/drawing/2014/chart" uri="{C3380CC4-5D6E-409C-BE32-E72D297353CC}">
              <c16:uniqueId val="{00000003-C9AA-4E5C-8D42-3BD1540EB8EE}"/>
            </c:ext>
          </c:extLst>
        </c:ser>
        <c:dLbls>
          <c:showLegendKey val="0"/>
          <c:showVal val="0"/>
          <c:showCatName val="0"/>
          <c:showSerName val="0"/>
          <c:showPercent val="0"/>
          <c:showBubbleSize val="0"/>
        </c:dLbls>
        <c:gapWidth val="50"/>
        <c:overlap val="100"/>
        <c:axId val="209852288"/>
        <c:axId val="209853824"/>
      </c:barChart>
      <c:catAx>
        <c:axId val="20985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53824"/>
        <c:crosses val="autoZero"/>
        <c:auto val="1"/>
        <c:lblAlgn val="ctr"/>
        <c:lblOffset val="100"/>
        <c:tickLblSkip val="1"/>
        <c:tickMarkSkip val="1"/>
        <c:noMultiLvlLbl val="0"/>
      </c:catAx>
      <c:valAx>
        <c:axId val="209853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5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3.7142993427949991</c:v>
                </c:pt>
                <c:pt idx="1">
                  <c:v>5.0970636096292816</c:v>
                </c:pt>
                <c:pt idx="2">
                  <c:v>8.1795712187961218</c:v>
                </c:pt>
                <c:pt idx="3">
                  <c:v>8.9373570368102069</c:v>
                </c:pt>
                <c:pt idx="4">
                  <c:v>14.701427803319318</c:v>
                </c:pt>
              </c:numCache>
            </c:numRef>
          </c:val>
          <c:extLst>
            <c:ext xmlns:c16="http://schemas.microsoft.com/office/drawing/2014/chart" uri="{C3380CC4-5D6E-409C-BE32-E72D297353CC}">
              <c16:uniqueId val="{00000000-F810-49A0-9765-1D6E0B328F3F}"/>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2.9805318904695479</c:v>
                </c:pt>
                <c:pt idx="1">
                  <c:v>3.2500184719676652</c:v>
                </c:pt>
                <c:pt idx="2">
                  <c:v>4.519576296856215</c:v>
                </c:pt>
                <c:pt idx="3">
                  <c:v>5.5060054968157282</c:v>
                </c:pt>
                <c:pt idx="4">
                  <c:v>8.4941781469744022</c:v>
                </c:pt>
              </c:numCache>
            </c:numRef>
          </c:val>
          <c:extLst>
            <c:ext xmlns:c16="http://schemas.microsoft.com/office/drawing/2014/chart" uri="{C3380CC4-5D6E-409C-BE32-E72D297353CC}">
              <c16:uniqueId val="{00000001-F810-49A0-9765-1D6E0B328F3F}"/>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31.916904073008325</c:v>
                </c:pt>
                <c:pt idx="1">
                  <c:v>46.328575427076181</c:v>
                </c:pt>
                <c:pt idx="2">
                  <c:v>65.446511140582615</c:v>
                </c:pt>
                <c:pt idx="3">
                  <c:v>71.747512718887037</c:v>
                </c:pt>
                <c:pt idx="4">
                  <c:v>68.063888253604887</c:v>
                </c:pt>
              </c:numCache>
            </c:numRef>
          </c:val>
          <c:extLst>
            <c:ext xmlns:c16="http://schemas.microsoft.com/office/drawing/2014/chart" uri="{C3380CC4-5D6E-409C-BE32-E72D297353CC}">
              <c16:uniqueId val="{00000002-F810-49A0-9765-1D6E0B328F3F}"/>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61.388264693727123</c:v>
                </c:pt>
                <c:pt idx="1">
                  <c:v>45.324342491326867</c:v>
                </c:pt>
                <c:pt idx="2">
                  <c:v>21.854341343765039</c:v>
                </c:pt>
                <c:pt idx="3">
                  <c:v>13.809124747487015</c:v>
                </c:pt>
                <c:pt idx="4">
                  <c:v>8.7405057961013881</c:v>
                </c:pt>
              </c:numCache>
            </c:numRef>
          </c:val>
          <c:extLst>
            <c:ext xmlns:c16="http://schemas.microsoft.com/office/drawing/2014/chart" uri="{C3380CC4-5D6E-409C-BE32-E72D297353CC}">
              <c16:uniqueId val="{00000003-F810-49A0-9765-1D6E0B328F3F}"/>
            </c:ext>
          </c:extLst>
        </c:ser>
        <c:dLbls>
          <c:showLegendKey val="0"/>
          <c:showVal val="0"/>
          <c:showCatName val="0"/>
          <c:showSerName val="0"/>
          <c:showPercent val="0"/>
          <c:showBubbleSize val="0"/>
        </c:dLbls>
        <c:gapWidth val="50"/>
        <c:overlap val="100"/>
        <c:axId val="180486528"/>
        <c:axId val="180488832"/>
      </c:barChart>
      <c:catAx>
        <c:axId val="18048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0488832"/>
        <c:crosses val="autoZero"/>
        <c:auto val="1"/>
        <c:lblAlgn val="ctr"/>
        <c:lblOffset val="100"/>
        <c:tickLblSkip val="1"/>
        <c:tickMarkSkip val="1"/>
        <c:noMultiLvlLbl val="0"/>
      </c:catAx>
      <c:valAx>
        <c:axId val="18048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0486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42.844727178897493</c:v>
                </c:pt>
                <c:pt idx="1">
                  <c:v>47.166965619793665</c:v>
                </c:pt>
                <c:pt idx="2">
                  <c:v>49.310980427576887</c:v>
                </c:pt>
                <c:pt idx="3">
                  <c:v>44.499227474609405</c:v>
                </c:pt>
                <c:pt idx="4">
                  <c:v>55.743563933686765</c:v>
                </c:pt>
              </c:numCache>
            </c:numRef>
          </c:val>
          <c:extLst>
            <c:ext xmlns:c16="http://schemas.microsoft.com/office/drawing/2014/chart" uri="{C3380CC4-5D6E-409C-BE32-E72D297353CC}">
              <c16:uniqueId val="{00000000-7CE6-4ED9-877D-73EBBDECA651}"/>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3.3648877799651471</c:v>
                </c:pt>
                <c:pt idx="1">
                  <c:v>4.7969626569642436</c:v>
                </c:pt>
                <c:pt idx="2">
                  <c:v>8.1249674804653633</c:v>
                </c:pt>
                <c:pt idx="3">
                  <c:v>9.8704383047391495</c:v>
                </c:pt>
                <c:pt idx="4">
                  <c:v>9.0102815577461275</c:v>
                </c:pt>
              </c:numCache>
            </c:numRef>
          </c:val>
          <c:extLst>
            <c:ext xmlns:c16="http://schemas.microsoft.com/office/drawing/2014/chart" uri="{C3380CC4-5D6E-409C-BE32-E72D297353CC}">
              <c16:uniqueId val="{00000001-7CE6-4ED9-877D-73EBBDECA651}"/>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52.498322699142683</c:v>
                </c:pt>
                <c:pt idx="1">
                  <c:v>47.40642339275152</c:v>
                </c:pt>
                <c:pt idx="2">
                  <c:v>40.823981733878064</c:v>
                </c:pt>
                <c:pt idx="3">
                  <c:v>44.910812294112979</c:v>
                </c:pt>
                <c:pt idx="4">
                  <c:v>33.923666752720813</c:v>
                </c:pt>
              </c:numCache>
            </c:numRef>
          </c:val>
          <c:extLst>
            <c:ext xmlns:c16="http://schemas.microsoft.com/office/drawing/2014/chart" uri="{C3380CC4-5D6E-409C-BE32-E72D297353CC}">
              <c16:uniqueId val="{00000002-7CE6-4ED9-877D-73EBBDECA651}"/>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1.292062341994632</c:v>
                </c:pt>
                <c:pt idx="1">
                  <c:v>0.62964833049055224</c:v>
                </c:pt>
                <c:pt idx="2">
                  <c:v>1.7400703580797336</c:v>
                </c:pt>
                <c:pt idx="3">
                  <c:v>0.71952192653852343</c:v>
                </c:pt>
                <c:pt idx="4">
                  <c:v>1.3224877558463748</c:v>
                </c:pt>
              </c:numCache>
            </c:numRef>
          </c:val>
          <c:extLst>
            <c:ext xmlns:c16="http://schemas.microsoft.com/office/drawing/2014/chart" uri="{C3380CC4-5D6E-409C-BE32-E72D297353CC}">
              <c16:uniqueId val="{00000003-7CE6-4ED9-877D-73EBBDECA65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MICS19!$R$18:$Z$18</c:f>
              <c:numCache>
                <c:formatCode>###0.0</c:formatCode>
                <c:ptCount val="9"/>
                <c:pt idx="0">
                  <c:v>51.903658998743907</c:v>
                </c:pt>
                <c:pt idx="1">
                  <c:v>41.353477153314863</c:v>
                </c:pt>
                <c:pt idx="2">
                  <c:v>45.932516364320975</c:v>
                </c:pt>
                <c:pt idx="3">
                  <c:v>53.748052013835625</c:v>
                </c:pt>
                <c:pt idx="4">
                  <c:v>51.651906897931255</c:v>
                </c:pt>
                <c:pt idx="5">
                  <c:v>49.604542306611876</c:v>
                </c:pt>
                <c:pt idx="6">
                  <c:v>61.689093434318131</c:v>
                </c:pt>
                <c:pt idx="7">
                  <c:v>96.623352296111221</c:v>
                </c:pt>
                <c:pt idx="8">
                  <c:v>37.795428432966446</c:v>
                </c:pt>
              </c:numCache>
            </c:numRef>
          </c:val>
          <c:extLst>
            <c:ext xmlns:c16="http://schemas.microsoft.com/office/drawing/2014/chart" uri="{C3380CC4-5D6E-409C-BE32-E72D297353CC}">
              <c16:uniqueId val="{00000000-0309-4CAC-8372-6626FF8EE263}"/>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MICS19!$R$19:$Z$19</c:f>
              <c:numCache>
                <c:formatCode>###0.0</c:formatCode>
                <c:ptCount val="9"/>
                <c:pt idx="0">
                  <c:v>15.866475312345512</c:v>
                </c:pt>
                <c:pt idx="1">
                  <c:v>9.7123416455274967</c:v>
                </c:pt>
                <c:pt idx="2">
                  <c:v>3.7129294847679892</c:v>
                </c:pt>
                <c:pt idx="3">
                  <c:v>1.3251182957872418</c:v>
                </c:pt>
                <c:pt idx="4">
                  <c:v>9.2434005317485877</c:v>
                </c:pt>
                <c:pt idx="5">
                  <c:v>2.9395701647189569</c:v>
                </c:pt>
                <c:pt idx="6">
                  <c:v>0.53310593488373526</c:v>
                </c:pt>
                <c:pt idx="7">
                  <c:v>1.1670745231754325</c:v>
                </c:pt>
                <c:pt idx="8">
                  <c:v>1.4807333658327018</c:v>
                </c:pt>
              </c:numCache>
            </c:numRef>
          </c:val>
          <c:extLst>
            <c:ext xmlns:c16="http://schemas.microsoft.com/office/drawing/2014/chart" uri="{C3380CC4-5D6E-409C-BE32-E72D297353CC}">
              <c16:uniqueId val="{00000001-0309-4CAC-8372-6626FF8EE263}"/>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MICS19!$R$20:$Z$20</c:f>
              <c:numCache>
                <c:formatCode>###0.0</c:formatCode>
                <c:ptCount val="9"/>
                <c:pt idx="0">
                  <c:v>30.419658261088728</c:v>
                </c:pt>
                <c:pt idx="1">
                  <c:v>46.973588915525397</c:v>
                </c:pt>
                <c:pt idx="2">
                  <c:v>50.354554150910779</c:v>
                </c:pt>
                <c:pt idx="3">
                  <c:v>44.926829690377303</c:v>
                </c:pt>
                <c:pt idx="4">
                  <c:v>37.954712776443131</c:v>
                </c:pt>
                <c:pt idx="5">
                  <c:v>47.455887528669102</c:v>
                </c:pt>
                <c:pt idx="6">
                  <c:v>36.676331296106767</c:v>
                </c:pt>
                <c:pt idx="7">
                  <c:v>2.2095731807133414</c:v>
                </c:pt>
                <c:pt idx="8">
                  <c:v>59.404578082657856</c:v>
                </c:pt>
              </c:numCache>
            </c:numRef>
          </c:val>
          <c:extLst>
            <c:ext xmlns:c16="http://schemas.microsoft.com/office/drawing/2014/chart" uri="{C3380CC4-5D6E-409C-BE32-E72D297353CC}">
              <c16:uniqueId val="{00000002-0309-4CAC-8372-6626FF8EE263}"/>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MICS19!$R$15:$Z$15</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MICS19!$R$21:$Z$21</c:f>
              <c:numCache>
                <c:formatCode>###0.0</c:formatCode>
                <c:ptCount val="9"/>
                <c:pt idx="0">
                  <c:v>1.8102074278219145</c:v>
                </c:pt>
                <c:pt idx="1">
                  <c:v>1.9605922856322289</c:v>
                </c:pt>
                <c:pt idx="2">
                  <c:v>0</c:v>
                </c:pt>
                <c:pt idx="3">
                  <c:v>0</c:v>
                </c:pt>
                <c:pt idx="4">
                  <c:v>1.1499797938770504</c:v>
                </c:pt>
                <c:pt idx="5">
                  <c:v>0</c:v>
                </c:pt>
                <c:pt idx="6">
                  <c:v>1.1014693346914941</c:v>
                </c:pt>
                <c:pt idx="7">
                  <c:v>0</c:v>
                </c:pt>
                <c:pt idx="8">
                  <c:v>1.3192601185428987</c:v>
                </c:pt>
              </c:numCache>
            </c:numRef>
          </c:val>
          <c:extLst>
            <c:ext xmlns:c16="http://schemas.microsoft.com/office/drawing/2014/chart" uri="{C3380CC4-5D6E-409C-BE32-E72D297353CC}">
              <c16:uniqueId val="{00000003-0309-4CAC-8372-6626FF8EE26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44.877470407129444</c:v>
                </c:pt>
                <c:pt idx="1">
                  <c:v>50.500458390185862</c:v>
                </c:pt>
                <c:pt idx="2">
                  <c:v>47.622142094942291</c:v>
                </c:pt>
                <c:pt idx="3">
                  <c:v>67.233869695744389</c:v>
                </c:pt>
                <c:pt idx="4">
                  <c:v>91.0371982482216</c:v>
                </c:pt>
              </c:numCache>
            </c:numRef>
          </c:val>
          <c:extLst>
            <c:ext xmlns:c16="http://schemas.microsoft.com/office/drawing/2014/chart" uri="{C3380CC4-5D6E-409C-BE32-E72D297353CC}">
              <c16:uniqueId val="{00000000-517B-4802-BD2B-2A14B6CA5F22}"/>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4.0697046334167579</c:v>
                </c:pt>
                <c:pt idx="1">
                  <c:v>5.8337698557856417</c:v>
                </c:pt>
                <c:pt idx="2">
                  <c:v>10.550471333087192</c:v>
                </c:pt>
                <c:pt idx="3">
                  <c:v>7.1603478280162056</c:v>
                </c:pt>
                <c:pt idx="4">
                  <c:v>3.165161268590555</c:v>
                </c:pt>
              </c:numCache>
            </c:numRef>
          </c:val>
          <c:extLst>
            <c:ext xmlns:c16="http://schemas.microsoft.com/office/drawing/2014/chart" uri="{C3380CC4-5D6E-409C-BE32-E72D297353CC}">
              <c16:uniqueId val="{00000001-517B-4802-BD2B-2A14B6CA5F22}"/>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50.126564509775918</c:v>
                </c:pt>
                <c:pt idx="1">
                  <c:v>42.276498773254708</c:v>
                </c:pt>
                <c:pt idx="2">
                  <c:v>41.049667536367615</c:v>
                </c:pt>
                <c:pt idx="3">
                  <c:v>24.787323510464045</c:v>
                </c:pt>
                <c:pt idx="4">
                  <c:v>5.7463760231962873</c:v>
                </c:pt>
              </c:numCache>
            </c:numRef>
          </c:val>
          <c:extLst>
            <c:ext xmlns:c16="http://schemas.microsoft.com/office/drawing/2014/chart" uri="{C3380CC4-5D6E-409C-BE32-E72D297353CC}">
              <c16:uniqueId val="{00000002-517B-4802-BD2B-2A14B6CA5F22}"/>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0.92626044967767107</c:v>
                </c:pt>
                <c:pt idx="1">
                  <c:v>1.3892729807739392</c:v>
                </c:pt>
                <c:pt idx="2">
                  <c:v>0.77771903560303957</c:v>
                </c:pt>
                <c:pt idx="3">
                  <c:v>0.81845896577528687</c:v>
                </c:pt>
                <c:pt idx="4">
                  <c:v>5.1264459991553622E-2</c:v>
                </c:pt>
              </c:numCache>
            </c:numRef>
          </c:val>
          <c:extLst>
            <c:ext xmlns:c16="http://schemas.microsoft.com/office/drawing/2014/chart" uri="{C3380CC4-5D6E-409C-BE32-E72D297353CC}">
              <c16:uniqueId val="{00000003-517B-4802-BD2B-2A14B6CA5F22}"/>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MICS19!$R$124:$Z$124</c:f>
              <c:numCache>
                <c:formatCode>###0.0</c:formatCode>
                <c:ptCount val="9"/>
                <c:pt idx="0">
                  <c:v>8.7308616288248952</c:v>
                </c:pt>
                <c:pt idx="1">
                  <c:v>12.845637067127591</c:v>
                </c:pt>
                <c:pt idx="2">
                  <c:v>7.7241498906741715</c:v>
                </c:pt>
                <c:pt idx="3">
                  <c:v>7.9131667355797548</c:v>
                </c:pt>
                <c:pt idx="4">
                  <c:v>5.176779664457877</c:v>
                </c:pt>
                <c:pt idx="5">
                  <c:v>5.6251272492555424</c:v>
                </c:pt>
                <c:pt idx="6">
                  <c:v>6.089443024458693</c:v>
                </c:pt>
                <c:pt idx="7">
                  <c:v>39.615280646891691</c:v>
                </c:pt>
                <c:pt idx="8">
                  <c:v>6.4895295380690987</c:v>
                </c:pt>
              </c:numCache>
            </c:numRef>
          </c:val>
          <c:extLst>
            <c:ext xmlns:c16="http://schemas.microsoft.com/office/drawing/2014/chart" uri="{C3380CC4-5D6E-409C-BE32-E72D297353CC}">
              <c16:uniqueId val="{00000000-C659-4E7B-AC29-120CF736C8C5}"/>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MICS19!$R$125:$Z$125</c:f>
              <c:numCache>
                <c:formatCode>###0.0</c:formatCode>
                <c:ptCount val="9"/>
                <c:pt idx="0">
                  <c:v>1.3244808783337776</c:v>
                </c:pt>
                <c:pt idx="1">
                  <c:v>9.1102718513971865</c:v>
                </c:pt>
                <c:pt idx="2">
                  <c:v>8.3973262556306363</c:v>
                </c:pt>
                <c:pt idx="3">
                  <c:v>2.2206384552697198</c:v>
                </c:pt>
                <c:pt idx="4">
                  <c:v>2.026469179225916</c:v>
                </c:pt>
                <c:pt idx="5">
                  <c:v>1.9887440976853439</c:v>
                </c:pt>
                <c:pt idx="6">
                  <c:v>1.4850165625993443</c:v>
                </c:pt>
                <c:pt idx="7">
                  <c:v>38.722999551094979</c:v>
                </c:pt>
                <c:pt idx="8">
                  <c:v>1.4752492355976383</c:v>
                </c:pt>
              </c:numCache>
            </c:numRef>
          </c:val>
          <c:extLst>
            <c:ext xmlns:c16="http://schemas.microsoft.com/office/drawing/2014/chart" uri="{C3380CC4-5D6E-409C-BE32-E72D297353CC}">
              <c16:uniqueId val="{00000001-C659-4E7B-AC29-120CF736C8C5}"/>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MICS19!$R$126:$Z$126</c:f>
              <c:numCache>
                <c:formatCode>###0.0</c:formatCode>
                <c:ptCount val="9"/>
                <c:pt idx="0">
                  <c:v>85.49520937371237</c:v>
                </c:pt>
                <c:pt idx="1">
                  <c:v>57.99202832929987</c:v>
                </c:pt>
                <c:pt idx="2">
                  <c:v>52.213361049310194</c:v>
                </c:pt>
                <c:pt idx="3">
                  <c:v>80.080431406929051</c:v>
                </c:pt>
                <c:pt idx="4">
                  <c:v>86.997757126779689</c:v>
                </c:pt>
                <c:pt idx="5">
                  <c:v>62.112788325240309</c:v>
                </c:pt>
                <c:pt idx="6">
                  <c:v>81.81448522038059</c:v>
                </c:pt>
                <c:pt idx="7">
                  <c:v>21.661719802013462</c:v>
                </c:pt>
                <c:pt idx="8">
                  <c:v>73.30418000828152</c:v>
                </c:pt>
              </c:numCache>
            </c:numRef>
          </c:val>
          <c:extLst>
            <c:ext xmlns:c16="http://schemas.microsoft.com/office/drawing/2014/chart" uri="{C3380CC4-5D6E-409C-BE32-E72D297353CC}">
              <c16:uniqueId val="{00000002-C659-4E7B-AC29-120CF736C8C5}"/>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MICS19!$R$121:$Z$121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MICS19!$R$127:$Z$127</c:f>
              <c:numCache>
                <c:formatCode>###0.0</c:formatCode>
                <c:ptCount val="9"/>
                <c:pt idx="0">
                  <c:v>4.4494481191290305</c:v>
                </c:pt>
                <c:pt idx="1">
                  <c:v>20.052062752175363</c:v>
                </c:pt>
                <c:pt idx="2">
                  <c:v>31.665162804384757</c:v>
                </c:pt>
                <c:pt idx="3">
                  <c:v>9.7857634022216278</c:v>
                </c:pt>
                <c:pt idx="4">
                  <c:v>5.7989940295366349</c:v>
                </c:pt>
                <c:pt idx="5">
                  <c:v>30.273340327818737</c:v>
                </c:pt>
                <c:pt idx="6">
                  <c:v>10.611055192561434</c:v>
                </c:pt>
                <c:pt idx="7">
                  <c:v>0</c:v>
                </c:pt>
                <c:pt idx="8">
                  <c:v>18.731041218051644</c:v>
                </c:pt>
              </c:numCache>
            </c:numRef>
          </c:val>
          <c:extLst>
            <c:ext xmlns:c16="http://schemas.microsoft.com/office/drawing/2014/chart" uri="{C3380CC4-5D6E-409C-BE32-E72D297353CC}">
              <c16:uniqueId val="{00000003-C659-4E7B-AC29-120CF736C8C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6.7987712804612075</c:v>
                </c:pt>
                <c:pt idx="1">
                  <c:v>10.040806964784949</c:v>
                </c:pt>
                <c:pt idx="2">
                  <c:v>17.338311407216946</c:v>
                </c:pt>
                <c:pt idx="3">
                  <c:v>17.102227365520282</c:v>
                </c:pt>
                <c:pt idx="4">
                  <c:v>13.700738968333978</c:v>
                </c:pt>
              </c:numCache>
            </c:numRef>
          </c:val>
          <c:extLst>
            <c:ext xmlns:c16="http://schemas.microsoft.com/office/drawing/2014/chart" uri="{C3380CC4-5D6E-409C-BE32-E72D297353CC}">
              <c16:uniqueId val="{00000000-F81A-4A95-90D9-6BB8BBA7BE0B}"/>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4.1810550143820926</c:v>
                </c:pt>
                <c:pt idx="1">
                  <c:v>2.997570746972825</c:v>
                </c:pt>
                <c:pt idx="2">
                  <c:v>4.7016978548455208</c:v>
                </c:pt>
                <c:pt idx="3">
                  <c:v>3.6092025895216375</c:v>
                </c:pt>
                <c:pt idx="4">
                  <c:v>1.6374720140740004</c:v>
                </c:pt>
              </c:numCache>
            </c:numRef>
          </c:val>
          <c:extLst>
            <c:ext xmlns:c16="http://schemas.microsoft.com/office/drawing/2014/chart" uri="{C3380CC4-5D6E-409C-BE32-E72D297353CC}">
              <c16:uniqueId val="{00000001-F81A-4A95-90D9-6BB8BBA7BE0B}"/>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89.020173705156736</c:v>
                </c:pt>
                <c:pt idx="1">
                  <c:v>86.96162228824214</c:v>
                </c:pt>
                <c:pt idx="2">
                  <c:v>77.959990737937559</c:v>
                </c:pt>
                <c:pt idx="3">
                  <c:v>79.288570044958149</c:v>
                </c:pt>
                <c:pt idx="4">
                  <c:v>84.661789017592085</c:v>
                </c:pt>
              </c:numCache>
            </c:numRef>
          </c:val>
          <c:extLst>
            <c:ext xmlns:c16="http://schemas.microsoft.com/office/drawing/2014/chart" uri="{C3380CC4-5D6E-409C-BE32-E72D297353CC}">
              <c16:uniqueId val="{00000002-F81A-4A95-90D9-6BB8BBA7BE0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MICS19!$R$221:$Z$221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MICS19!$R$222:$Z$222</c:f>
              <c:numCache>
                <c:formatCode>###0.0</c:formatCode>
                <c:ptCount val="9"/>
                <c:pt idx="0">
                  <c:v>23.845913559528046</c:v>
                </c:pt>
                <c:pt idx="1">
                  <c:v>1.9123159840603068</c:v>
                </c:pt>
                <c:pt idx="2">
                  <c:v>7.5664688885219988E-2</c:v>
                </c:pt>
                <c:pt idx="3">
                  <c:v>28.770549945903845</c:v>
                </c:pt>
                <c:pt idx="4">
                  <c:v>21.526927422506926</c:v>
                </c:pt>
                <c:pt idx="5">
                  <c:v>1.9616484401940595</c:v>
                </c:pt>
                <c:pt idx="6">
                  <c:v>1.7078609079500249</c:v>
                </c:pt>
                <c:pt idx="7">
                  <c:v>21.414392450126979</c:v>
                </c:pt>
                <c:pt idx="8">
                  <c:v>0.14215862660740944</c:v>
                </c:pt>
              </c:numCache>
            </c:numRef>
          </c:val>
          <c:extLst>
            <c:ext xmlns:c16="http://schemas.microsoft.com/office/drawing/2014/chart" uri="{C3380CC4-5D6E-409C-BE32-E72D297353CC}">
              <c16:uniqueId val="{00000000-84B9-464A-8CB4-5848C4FB955A}"/>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MICS19!$R$221:$Z$221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MICS19!$R$223:$Z$223</c:f>
              <c:numCache>
                <c:formatCode>###0.0</c:formatCode>
                <c:ptCount val="9"/>
                <c:pt idx="0">
                  <c:v>0.90786513584420347</c:v>
                </c:pt>
                <c:pt idx="1">
                  <c:v>1.3076344096364372</c:v>
                </c:pt>
                <c:pt idx="2">
                  <c:v>0.33146246193064549</c:v>
                </c:pt>
                <c:pt idx="3">
                  <c:v>2.7866024094821191</c:v>
                </c:pt>
                <c:pt idx="4">
                  <c:v>11.339860036151963</c:v>
                </c:pt>
                <c:pt idx="5">
                  <c:v>1.1234094856369155</c:v>
                </c:pt>
                <c:pt idx="6">
                  <c:v>0.71307073547699684</c:v>
                </c:pt>
                <c:pt idx="7">
                  <c:v>4.777786258205909</c:v>
                </c:pt>
                <c:pt idx="8">
                  <c:v>0.22737391132265941</c:v>
                </c:pt>
              </c:numCache>
            </c:numRef>
          </c:val>
          <c:extLst>
            <c:ext xmlns:c16="http://schemas.microsoft.com/office/drawing/2014/chart" uri="{C3380CC4-5D6E-409C-BE32-E72D297353CC}">
              <c16:uniqueId val="{00000001-84B9-464A-8CB4-5848C4FB955A}"/>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MICS19!$R$221:$Z$221</c:f>
              <c:strCache>
                <c:ptCount val="9"/>
                <c:pt idx="0">
                  <c:v>Bafatá</c:v>
                </c:pt>
                <c:pt idx="1">
                  <c:v>Biombo</c:v>
                </c:pt>
                <c:pt idx="2">
                  <c:v>Bolama/Bijagós</c:v>
                </c:pt>
                <c:pt idx="3">
                  <c:v>Cacheu</c:v>
                </c:pt>
                <c:pt idx="4">
                  <c:v>Gabú</c:v>
                </c:pt>
                <c:pt idx="5">
                  <c:v>Oio</c:v>
                </c:pt>
                <c:pt idx="6">
                  <c:v>Quinara</c:v>
                </c:pt>
                <c:pt idx="7">
                  <c:v>SAB</c:v>
                </c:pt>
                <c:pt idx="8">
                  <c:v>Tombali</c:v>
                </c:pt>
              </c:strCache>
            </c:strRef>
          </c:cat>
          <c:val>
            <c:numRef>
              <c:f>MICS19!$R$224:$Z$224</c:f>
              <c:numCache>
                <c:formatCode>###0.0</c:formatCode>
                <c:ptCount val="9"/>
                <c:pt idx="0">
                  <c:v>75.246221304627795</c:v>
                </c:pt>
                <c:pt idx="1">
                  <c:v>96.780049606303265</c:v>
                </c:pt>
                <c:pt idx="2">
                  <c:v>99.592872849184147</c:v>
                </c:pt>
                <c:pt idx="3">
                  <c:v>68.442847644614218</c:v>
                </c:pt>
                <c:pt idx="4">
                  <c:v>67.133212541341138</c:v>
                </c:pt>
                <c:pt idx="5">
                  <c:v>96.914942074169048</c:v>
                </c:pt>
                <c:pt idx="6">
                  <c:v>97.579068356572989</c:v>
                </c:pt>
                <c:pt idx="7">
                  <c:v>73.807821291667267</c:v>
                </c:pt>
                <c:pt idx="8">
                  <c:v>99.630467462069944</c:v>
                </c:pt>
              </c:numCache>
            </c:numRef>
          </c:val>
          <c:extLst>
            <c:ext xmlns:c16="http://schemas.microsoft.com/office/drawing/2014/chart" uri="{C3380CC4-5D6E-409C-BE32-E72D297353CC}">
              <c16:uniqueId val="{00000002-84B9-464A-8CB4-5848C4FB955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9.831737710045692</c:v>
                </c:pt>
                <c:pt idx="1">
                  <c:v>12.47019382014232</c:v>
                </c:pt>
                <c:pt idx="2">
                  <c:v>19.45637354627609</c:v>
                </c:pt>
                <c:pt idx="3">
                  <c:v>16.331651762026038</c:v>
                </c:pt>
                <c:pt idx="4">
                  <c:v>22.218678659129282</c:v>
                </c:pt>
              </c:numCache>
            </c:numRef>
          </c:val>
          <c:extLst>
            <c:ext xmlns:c16="http://schemas.microsoft.com/office/drawing/2014/chart" uri="{C3380CC4-5D6E-409C-BE32-E72D297353CC}">
              <c16:uniqueId val="{00000000-B9FA-4A37-A48C-72399A5F61C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3.6684894025025137</c:v>
                </c:pt>
                <c:pt idx="1">
                  <c:v>3.9867185880035496</c:v>
                </c:pt>
                <c:pt idx="2">
                  <c:v>3.3111103998210156</c:v>
                </c:pt>
                <c:pt idx="3">
                  <c:v>3.3473768863474342</c:v>
                </c:pt>
                <c:pt idx="4">
                  <c:v>3.7598340335038714</c:v>
                </c:pt>
              </c:numCache>
            </c:numRef>
          </c:val>
          <c:extLst>
            <c:ext xmlns:c16="http://schemas.microsoft.com/office/drawing/2014/chart" uri="{C3380CC4-5D6E-409C-BE32-E72D297353CC}">
              <c16:uniqueId val="{00000001-B9FA-4A37-A48C-72399A5F61C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86.49977288745167</c:v>
                </c:pt>
                <c:pt idx="1">
                  <c:v>83.543087591854132</c:v>
                </c:pt>
                <c:pt idx="2">
                  <c:v>77.232516053902984</c:v>
                </c:pt>
                <c:pt idx="3">
                  <c:v>80.32097135162644</c:v>
                </c:pt>
                <c:pt idx="4">
                  <c:v>74.021487307366939</c:v>
                </c:pt>
              </c:numCache>
            </c:numRef>
          </c:val>
          <c:extLst>
            <c:ext xmlns:c16="http://schemas.microsoft.com/office/drawing/2014/chart" uri="{C3380CC4-5D6E-409C-BE32-E72D297353CC}">
              <c16:uniqueId val="{00000002-B9FA-4A37-A48C-72399A5F61C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63.086051068527972</c:v>
                </c:pt>
                <c:pt idx="1">
                  <c:v>74.708875384762564</c:v>
                </c:pt>
                <c:pt idx="2">
                  <c:v>82.808137745008139</c:v>
                </c:pt>
                <c:pt idx="3">
                  <c:v>95.440166442634165</c:v>
                </c:pt>
                <c:pt idx="4">
                  <c:v>96.584302905504728</c:v>
                </c:pt>
              </c:numCache>
            </c:numRef>
          </c:val>
          <c:extLst>
            <c:ext xmlns:c16="http://schemas.microsoft.com/office/drawing/2014/chart" uri="{C3380CC4-5D6E-409C-BE32-E72D297353CC}">
              <c16:uniqueId val="{00000000-F8FC-4C8B-8924-25A6A5DDB5E8}"/>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6.8518130359402418</c:v>
                </c:pt>
                <c:pt idx="1">
                  <c:v>6.822307298137015</c:v>
                </c:pt>
                <c:pt idx="2">
                  <c:v>5.5839728274287932</c:v>
                </c:pt>
                <c:pt idx="3">
                  <c:v>1.6082431514040727</c:v>
                </c:pt>
                <c:pt idx="4">
                  <c:v>2.0093293678401225</c:v>
                </c:pt>
              </c:numCache>
            </c:numRef>
          </c:val>
          <c:extLst>
            <c:ext xmlns:c16="http://schemas.microsoft.com/office/drawing/2014/chart" uri="{C3380CC4-5D6E-409C-BE32-E72D297353CC}">
              <c16:uniqueId val="{00000001-F8FC-4C8B-8924-25A6A5DDB5E8}"/>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29.78320222394964</c:v>
                </c:pt>
                <c:pt idx="1">
                  <c:v>18.089405978137961</c:v>
                </c:pt>
                <c:pt idx="2">
                  <c:v>11.607889427563082</c:v>
                </c:pt>
                <c:pt idx="3">
                  <c:v>2.9515904059617721</c:v>
                </c:pt>
                <c:pt idx="4">
                  <c:v>1.2627525083808468</c:v>
                </c:pt>
              </c:numCache>
            </c:numRef>
          </c:val>
          <c:extLst>
            <c:ext xmlns:c16="http://schemas.microsoft.com/office/drawing/2014/chart" uri="{C3380CC4-5D6E-409C-BE32-E72D297353CC}">
              <c16:uniqueId val="{00000002-F8FC-4C8B-8924-25A6A5DDB5E8}"/>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0.27893367158229976</c:v>
                </c:pt>
                <c:pt idx="1">
                  <c:v>0.37941133896231927</c:v>
                </c:pt>
                <c:pt idx="2">
                  <c:v>0</c:v>
                </c:pt>
                <c:pt idx="3">
                  <c:v>0</c:v>
                </c:pt>
                <c:pt idx="4">
                  <c:v>0.14361521827428944</c:v>
                </c:pt>
              </c:numCache>
            </c:numRef>
          </c:val>
          <c:extLst>
            <c:ext xmlns:c16="http://schemas.microsoft.com/office/drawing/2014/chart" uri="{C3380CC4-5D6E-409C-BE32-E72D297353CC}">
              <c16:uniqueId val="{00000003-F8FC-4C8B-8924-25A6A5DDB5E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11.545313619927674</c:v>
                </c:pt>
                <c:pt idx="1">
                  <c:v>11.808909873369453</c:v>
                </c:pt>
                <c:pt idx="2">
                  <c:v>20.461968825765663</c:v>
                </c:pt>
                <c:pt idx="3">
                  <c:v>41.562196170845674</c:v>
                </c:pt>
                <c:pt idx="4">
                  <c:v>70.470471267723553</c:v>
                </c:pt>
              </c:numCache>
            </c:numRef>
          </c:val>
          <c:extLst>
            <c:ext xmlns:c16="http://schemas.microsoft.com/office/drawing/2014/chart" uri="{C3380CC4-5D6E-409C-BE32-E72D297353CC}">
              <c16:uniqueId val="{00000000-D532-4B2C-BF91-1682514785FF}"/>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7.165203347315555</c:v>
                </c:pt>
                <c:pt idx="1">
                  <c:v>29.226180506529154</c:v>
                </c:pt>
                <c:pt idx="2">
                  <c:v>34.253866937201821</c:v>
                </c:pt>
                <c:pt idx="3">
                  <c:v>37.212964383403076</c:v>
                </c:pt>
                <c:pt idx="4">
                  <c:v>20.239025851425932</c:v>
                </c:pt>
              </c:numCache>
            </c:numRef>
          </c:val>
          <c:extLst>
            <c:ext xmlns:c16="http://schemas.microsoft.com/office/drawing/2014/chart" uri="{C3380CC4-5D6E-409C-BE32-E72D297353CC}">
              <c16:uniqueId val="{00000001-D532-4B2C-BF91-1682514785FF}"/>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79.043038982215364</c:v>
                </c:pt>
                <c:pt idx="1">
                  <c:v>58.892810178885959</c:v>
                </c:pt>
                <c:pt idx="2">
                  <c:v>45.210346292048484</c:v>
                </c:pt>
                <c:pt idx="3">
                  <c:v>21.224839445751236</c:v>
                </c:pt>
                <c:pt idx="4">
                  <c:v>9.2905028808504806</c:v>
                </c:pt>
              </c:numCache>
            </c:numRef>
          </c:val>
          <c:extLst>
            <c:ext xmlns:c16="http://schemas.microsoft.com/office/drawing/2014/chart" uri="{C3380CC4-5D6E-409C-BE32-E72D297353CC}">
              <c16:uniqueId val="{00000002-D532-4B2C-BF91-1682514785FF}"/>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2.2464440505415215</c:v>
                </c:pt>
                <c:pt idx="1">
                  <c:v>7.2099441215339607E-2</c:v>
                </c:pt>
                <c:pt idx="2">
                  <c:v>7.3817944984081466E-2</c:v>
                </c:pt>
                <c:pt idx="3">
                  <c:v>0</c:v>
                </c:pt>
                <c:pt idx="4">
                  <c:v>0</c:v>
                </c:pt>
              </c:numCache>
            </c:numRef>
          </c:val>
          <c:extLst>
            <c:ext xmlns:c16="http://schemas.microsoft.com/office/drawing/2014/chart" uri="{C3380CC4-5D6E-409C-BE32-E72D297353CC}">
              <c16:uniqueId val="{00000003-D532-4B2C-BF91-1682514785F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18.738666551873823</c:v>
                </c:pt>
                <c:pt idx="1">
                  <c:v>23.534529225120995</c:v>
                </c:pt>
                <c:pt idx="2">
                  <c:v>14.02817253940832</c:v>
                </c:pt>
                <c:pt idx="3">
                  <c:v>21.038375584158182</c:v>
                </c:pt>
                <c:pt idx="4">
                  <c:v>30.638229143810204</c:v>
                </c:pt>
              </c:numCache>
            </c:numRef>
          </c:val>
          <c:extLst>
            <c:ext xmlns:c16="http://schemas.microsoft.com/office/drawing/2014/chart" uri="{C3380CC4-5D6E-409C-BE32-E72D297353CC}">
              <c16:uniqueId val="{00000000-12BA-438B-A9D2-F997DFEB1306}"/>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2.581815401920617</c:v>
                </c:pt>
                <c:pt idx="1">
                  <c:v>4.8930241287895182</c:v>
                </c:pt>
                <c:pt idx="2">
                  <c:v>4.8196419913358035</c:v>
                </c:pt>
                <c:pt idx="3">
                  <c:v>3.6137487415248177</c:v>
                </c:pt>
                <c:pt idx="4">
                  <c:v>3.8690280839479798</c:v>
                </c:pt>
              </c:numCache>
            </c:numRef>
          </c:val>
          <c:extLst>
            <c:ext xmlns:c16="http://schemas.microsoft.com/office/drawing/2014/chart" uri="{C3380CC4-5D6E-409C-BE32-E72D297353CC}">
              <c16:uniqueId val="{00000001-12BA-438B-A9D2-F997DFEB1306}"/>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78.679518046205587</c:v>
                </c:pt>
                <c:pt idx="1">
                  <c:v>71.572446646089332</c:v>
                </c:pt>
                <c:pt idx="2">
                  <c:v>81.152185469255841</c:v>
                </c:pt>
                <c:pt idx="3">
                  <c:v>75.347875674317038</c:v>
                </c:pt>
                <c:pt idx="4">
                  <c:v>65.492742772241769</c:v>
                </c:pt>
              </c:numCache>
            </c:numRef>
          </c:val>
          <c:extLst>
            <c:ext xmlns:c16="http://schemas.microsoft.com/office/drawing/2014/chart" uri="{C3380CC4-5D6E-409C-BE32-E72D297353CC}">
              <c16:uniqueId val="{00000002-12BA-438B-A9D2-F997DFEB130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2.105545396368365</c:v>
                </c:pt>
                <c:pt idx="1">
                  <c:v>2.2441577794072338</c:v>
                </c:pt>
                <c:pt idx="2">
                  <c:v>5.7421928662757731</c:v>
                </c:pt>
                <c:pt idx="3">
                  <c:v>13.733518067967825</c:v>
                </c:pt>
                <c:pt idx="4">
                  <c:v>48.085007114868588</c:v>
                </c:pt>
              </c:numCache>
            </c:numRef>
          </c:val>
          <c:extLst>
            <c:ext xmlns:c16="http://schemas.microsoft.com/office/drawing/2014/chart" uri="{C3380CC4-5D6E-409C-BE32-E72D297353CC}">
              <c16:uniqueId val="{00000000-10A1-4F51-801E-3ADDD4E57798}"/>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1.3380837265903471</c:v>
                </c:pt>
                <c:pt idx="1">
                  <c:v>1.6605578298112262</c:v>
                </c:pt>
                <c:pt idx="2">
                  <c:v>2.5517572125226859</c:v>
                </c:pt>
                <c:pt idx="3">
                  <c:v>17.440802245099015</c:v>
                </c:pt>
                <c:pt idx="4">
                  <c:v>29.327274920249629</c:v>
                </c:pt>
              </c:numCache>
            </c:numRef>
          </c:val>
          <c:extLst>
            <c:ext xmlns:c16="http://schemas.microsoft.com/office/drawing/2014/chart" uri="{C3380CC4-5D6E-409C-BE32-E72D297353CC}">
              <c16:uniqueId val="{00000001-10A1-4F51-801E-3ADDD4E57798}"/>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68.547817599203668</c:v>
                </c:pt>
                <c:pt idx="1">
                  <c:v>82.054515589993244</c:v>
                </c:pt>
                <c:pt idx="2">
                  <c:v>83.672101576554468</c:v>
                </c:pt>
                <c:pt idx="3">
                  <c:v>66.064801952515268</c:v>
                </c:pt>
                <c:pt idx="4">
                  <c:v>22.56138922514916</c:v>
                </c:pt>
              </c:numCache>
            </c:numRef>
          </c:val>
          <c:extLst>
            <c:ext xmlns:c16="http://schemas.microsoft.com/office/drawing/2014/chart" uri="{C3380CC4-5D6E-409C-BE32-E72D297353CC}">
              <c16:uniqueId val="{00000002-10A1-4F51-801E-3ADDD4E57798}"/>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28.008553277837457</c:v>
                </c:pt>
                <c:pt idx="1">
                  <c:v>14.040768800788433</c:v>
                </c:pt>
                <c:pt idx="2">
                  <c:v>8.0339483446472109</c:v>
                </c:pt>
                <c:pt idx="3">
                  <c:v>2.7608777344177842</c:v>
                </c:pt>
                <c:pt idx="4">
                  <c:v>2.6328739732687682E-2</c:v>
                </c:pt>
              </c:numCache>
            </c:numRef>
          </c:val>
          <c:extLst>
            <c:ext xmlns:c16="http://schemas.microsoft.com/office/drawing/2014/chart" uri="{C3380CC4-5D6E-409C-BE32-E72D297353CC}">
              <c16:uniqueId val="{00000003-10A1-4F51-801E-3ADDD4E5779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1.0095372281148141</c:v>
                </c:pt>
                <c:pt idx="1">
                  <c:v>2.167053821709124</c:v>
                </c:pt>
                <c:pt idx="2">
                  <c:v>1.7455510992741068</c:v>
                </c:pt>
                <c:pt idx="3">
                  <c:v>5.1169755733279523</c:v>
                </c:pt>
                <c:pt idx="4">
                  <c:v>15.320998249076547</c:v>
                </c:pt>
              </c:numCache>
            </c:numRef>
          </c:val>
          <c:extLst>
            <c:ext xmlns:c16="http://schemas.microsoft.com/office/drawing/2014/chart" uri="{C3380CC4-5D6E-409C-BE32-E72D297353CC}">
              <c16:uniqueId val="{00000000-48F3-461E-92F6-55941B41A7A3}"/>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1.5488833358480565</c:v>
                </c:pt>
                <c:pt idx="1">
                  <c:v>1.0507577765593645</c:v>
                </c:pt>
                <c:pt idx="2">
                  <c:v>0.89555885978612282</c:v>
                </c:pt>
                <c:pt idx="3">
                  <c:v>1.399519791941527</c:v>
                </c:pt>
                <c:pt idx="4">
                  <c:v>5.3909710534626543</c:v>
                </c:pt>
              </c:numCache>
            </c:numRef>
          </c:val>
          <c:extLst>
            <c:ext xmlns:c16="http://schemas.microsoft.com/office/drawing/2014/chart" uri="{C3380CC4-5D6E-409C-BE32-E72D297353CC}">
              <c16:uniqueId val="{00000001-48F3-461E-92F6-55941B41A7A3}"/>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64.408360405898108</c:v>
                </c:pt>
                <c:pt idx="1">
                  <c:v>75.267013770321597</c:v>
                </c:pt>
                <c:pt idx="2">
                  <c:v>86.006943824257277</c:v>
                </c:pt>
                <c:pt idx="3">
                  <c:v>84.356731914953471</c:v>
                </c:pt>
                <c:pt idx="4">
                  <c:v>73.491503606007328</c:v>
                </c:pt>
              </c:numCache>
            </c:numRef>
          </c:val>
          <c:extLst>
            <c:ext xmlns:c16="http://schemas.microsoft.com/office/drawing/2014/chart" uri="{C3380CC4-5D6E-409C-BE32-E72D297353CC}">
              <c16:uniqueId val="{00000002-48F3-461E-92F6-55941B41A7A3}"/>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33.03321903013898</c:v>
                </c:pt>
                <c:pt idx="1">
                  <c:v>21.515174631409916</c:v>
                </c:pt>
                <c:pt idx="2">
                  <c:v>11.351946216682487</c:v>
                </c:pt>
                <c:pt idx="3">
                  <c:v>9.1267727197771453</c:v>
                </c:pt>
                <c:pt idx="4">
                  <c:v>5.7965270914535054</c:v>
                </c:pt>
              </c:numCache>
            </c:numRef>
          </c:val>
          <c:extLst>
            <c:ext xmlns:c16="http://schemas.microsoft.com/office/drawing/2014/chart" uri="{C3380CC4-5D6E-409C-BE32-E72D297353CC}">
              <c16:uniqueId val="{00000003-48F3-461E-92F6-55941B41A7A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7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153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7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7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700-000015000000}"/>
            </a:ext>
          </a:extLst>
        </xdr:cNvPr>
        <xdr:cNvSpPr/>
      </xdr:nvSpPr>
      <xdr:spPr>
        <a:xfrm>
          <a:off x="942975" y="433244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700-000016000000}"/>
            </a:ext>
          </a:extLst>
        </xdr:cNvPr>
        <xdr:cNvSpPr/>
      </xdr:nvSpPr>
      <xdr:spPr>
        <a:xfrm>
          <a:off x="2205038" y="433244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153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153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153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1F000000}"/>
            </a:ext>
          </a:extLst>
        </xdr:cNvPr>
        <xdr:cNvSpPr/>
      </xdr:nvSpPr>
      <xdr:spPr>
        <a:xfrm>
          <a:off x="2357438" y="81405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700-000023000000}"/>
            </a:ext>
          </a:extLst>
        </xdr:cNvPr>
        <xdr:cNvSpPr/>
      </xdr:nvSpPr>
      <xdr:spPr>
        <a:xfrm>
          <a:off x="9429750" y="43324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7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700-000025000000}"/>
            </a:ext>
          </a:extLst>
        </xdr:cNvPr>
        <xdr:cNvSpPr/>
      </xdr:nvSpPr>
      <xdr:spPr>
        <a:xfrm>
          <a:off x="4533900" y="433244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7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700-000027000000}"/>
            </a:ext>
          </a:extLst>
        </xdr:cNvPr>
        <xdr:cNvSpPr/>
      </xdr:nvSpPr>
      <xdr:spPr>
        <a:xfrm>
          <a:off x="16054388" y="43324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150540"/>
            </a:ext>
            <a:ext xmlns:a16="http://schemas.microsoft.com/office/drawing/2014/main" uri="{FF2B5EF4-FFF2-40B4-BE49-F238E27FC236}">
              <a16:creationId xmlns:a16="http://schemas.microsoft.com/office/drawing/2014/main" id="{00000000-0008-0000-0700-00003A000000}"/>
            </a:ext>
          </a:extLst>
        </xdr:cNvPr>
        <xdr:cNvSpPr/>
      </xdr:nvSpPr>
      <xdr:spPr>
        <a:xfrm>
          <a:off x="2357438" y="81405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6017" name="Button 17"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2338387</xdr:colOff>
      <xdr:row>400</xdr:row>
      <xdr:rowOff>133350</xdr:rowOff>
    </xdr:to>
    <xdr:sp macro="" textlink="">
      <xdr:nvSpPr>
        <xdr:cNvPr id="60" name="Button 12" hidden="true">
          <a:extLst>
            <a:ext xmlns:a14="http://schemas.microsoft.com/office/drawing/2010/main" uri="{63B3BB69-23CF-44E3-9099-C40C66FF867C}">
              <a14:compatExt xmlns:a14="http://schemas.microsoft.com/office/drawing/2010/main" spid="_x0000_s144396"/>
            </a:ext>
            <a:ext xmlns:a16="http://schemas.microsoft.com/office/drawing/2014/main" uri="{FF2B5EF4-FFF2-40B4-BE49-F238E27FC236}">
              <a16:creationId xmlns:a16="http://schemas.microsoft.com/office/drawing/2014/main" id="{00000000-0008-0000-0700-00003C000000}"/>
            </a:ext>
          </a:extLst>
        </xdr:cNvPr>
        <xdr:cNvSpPr/>
      </xdr:nvSpPr>
      <xdr:spPr>
        <a:xfrm>
          <a:off x="2357438" y="81405413"/>
          <a:ext cx="2176462"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2338387</xdr:colOff>
      <xdr:row>400</xdr:row>
      <xdr:rowOff>133350</xdr:rowOff>
    </xdr:to>
    <xdr:sp macro="" textlink="">
      <xdr:nvSpPr>
        <xdr:cNvPr id="61" name="Button 12" hidden="true">
          <a:extLst>
            <a:ext xmlns:a14="http://schemas.microsoft.com/office/drawing/2010/main" uri="{63B3BB69-23CF-44E3-9099-C40C66FF867C}">
              <a14:compatExt xmlns:a14="http://schemas.microsoft.com/office/drawing/2010/main" spid="_x0000_s144396"/>
            </a:ext>
            <a:ext xmlns:a16="http://schemas.microsoft.com/office/drawing/2014/main" uri="{FF2B5EF4-FFF2-40B4-BE49-F238E27FC236}">
              <a16:creationId xmlns:a16="http://schemas.microsoft.com/office/drawing/2014/main" id="{00000000-0008-0000-0700-00003D000000}"/>
            </a:ext>
          </a:extLst>
        </xdr:cNvPr>
        <xdr:cNvSpPr/>
      </xdr:nvSpPr>
      <xdr:spPr>
        <a:xfrm>
          <a:off x="2357438" y="81405413"/>
          <a:ext cx="2176462"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8" name="B_Com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9" name="B_San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20" name="B_Hyg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1" name="B_Sub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2" name="B_WQ1"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3" name="B_Com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4" name="B_Hyg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5" name="B_Wat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6" name="B_Sub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7" name="B_WQ2"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8" name="B_Wat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9" name="B_San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30" name="B_Com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1" name="B_Sub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2" name="B_WQ3"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6033" name="B_Matrix"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2" name="Button 42" descr="   Go to MHH  "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5" name="Button 45" descr="   Go to MHH  "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9" name="Button 49" descr="   Go to MHH  "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2" name="Button 52" descr="   Go to MHH  "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8" name="Button 58"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9" name="Button 59" descr="   Go to MHH  "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7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26</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26</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 Target="../drawings/vmlDrawing7.vml" Type="http://schemas.openxmlformats.org/officeDocument/2006/relationships/vmlDrawing" Id="rId3"/></Relationships>
</file>

<file path=xl/worksheets/_rels/sheet9.xml.rels><?xml version="1.0" encoding="UTF-8"?><Relationships xmlns="http://schemas.openxmlformats.org/package/2006/relationships"><Relationship Target="../ctrlProps/ctrlProp253.xml" Type="http://schemas.openxmlformats.org/officeDocument/2006/relationships/ctrlProp" Id="rId13"/><Relationship Target="../ctrlProps/ctrlProp258.xml" Type="http://schemas.openxmlformats.org/officeDocument/2006/relationships/ctrlProp" Id="rId18"/><Relationship Target="../ctrlProps/ctrlProp266.xml" Type="http://schemas.openxmlformats.org/officeDocument/2006/relationships/ctrlProp" Id="rId26"/><Relationship Target="../ctrlProps/ctrlProp279.xml" Type="http://schemas.openxmlformats.org/officeDocument/2006/relationships/ctrlProp" Id="rId39"/><Relationship Target="../ctrlProps/ctrlProp261.xml" Type="http://schemas.openxmlformats.org/officeDocument/2006/relationships/ctrlProp" Id="rId21"/><Relationship Target="../ctrlProps/ctrlProp274.xml" Type="http://schemas.openxmlformats.org/officeDocument/2006/relationships/ctrlProp" Id="rId34"/><Relationship Target="../ctrlProps/ctrlProp282.xml" Type="http://schemas.openxmlformats.org/officeDocument/2006/relationships/ctrlProp" Id="rId42"/><Relationship Target="../ctrlProps/ctrlProp287.xml" Type="http://schemas.openxmlformats.org/officeDocument/2006/relationships/ctrlProp" Id="rId47"/><Relationship Target="../ctrlProps/ctrlProp290.xml" Type="http://schemas.openxmlformats.org/officeDocument/2006/relationships/ctrlProp" Id="rId50"/><Relationship Target="../ctrlProps/ctrlProp295.xml" Type="http://schemas.openxmlformats.org/officeDocument/2006/relationships/ctrlProp" Id="rId55"/><Relationship Target="../ctrlProps/ctrlProp303.xml" Type="http://schemas.openxmlformats.org/officeDocument/2006/relationships/ctrlProp" Id="rId63"/><Relationship Target="../ctrlProps/ctrlProp308.xml" Type="http://schemas.openxmlformats.org/officeDocument/2006/relationships/ctrlProp" Id="rId68"/><Relationship Target="../ctrlProps/ctrlProp316.xml" Type="http://schemas.openxmlformats.org/officeDocument/2006/relationships/ctrlProp" Id="rId76"/><Relationship Target="../ctrlProps/ctrlProp247.xml" Type="http://schemas.openxmlformats.org/officeDocument/2006/relationships/ctrlProp" Id="rId7"/><Relationship Target="../ctrlProps/ctrlProp311.xml" Type="http://schemas.openxmlformats.org/officeDocument/2006/relationships/ctrlProp" Id="rId71"/><Relationship Target="../drawings/drawing9.xml" Type="http://schemas.openxmlformats.org/officeDocument/2006/relationships/drawing" Id="rId2"/><Relationship Target="../ctrlProps/ctrlProp256.xml" Type="http://schemas.openxmlformats.org/officeDocument/2006/relationships/ctrlProp" Id="rId16"/><Relationship Target="../ctrlProps/ctrlProp269.xml" Type="http://schemas.openxmlformats.org/officeDocument/2006/relationships/ctrlProp" Id="rId29"/><Relationship Target="../ctrlProps/ctrlProp251.xml" Type="http://schemas.openxmlformats.org/officeDocument/2006/relationships/ctrlProp" Id="rId11"/><Relationship Target="../ctrlProps/ctrlProp264.xml" Type="http://schemas.openxmlformats.org/officeDocument/2006/relationships/ctrlProp" Id="rId24"/><Relationship Target="../ctrlProps/ctrlProp272.xml" Type="http://schemas.openxmlformats.org/officeDocument/2006/relationships/ctrlProp" Id="rId32"/><Relationship Target="../ctrlProps/ctrlProp277.xml" Type="http://schemas.openxmlformats.org/officeDocument/2006/relationships/ctrlProp" Id="rId37"/><Relationship Target="../ctrlProps/ctrlProp280.xml" Type="http://schemas.openxmlformats.org/officeDocument/2006/relationships/ctrlProp" Id="rId40"/><Relationship Target="../ctrlProps/ctrlProp285.xml" Type="http://schemas.openxmlformats.org/officeDocument/2006/relationships/ctrlProp" Id="rId45"/><Relationship Target="../ctrlProps/ctrlProp293.xml" Type="http://schemas.openxmlformats.org/officeDocument/2006/relationships/ctrlProp" Id="rId53"/><Relationship Target="../ctrlProps/ctrlProp298.xml" Type="http://schemas.openxmlformats.org/officeDocument/2006/relationships/ctrlProp" Id="rId58"/><Relationship Target="../ctrlProps/ctrlProp306.xml" Type="http://schemas.openxmlformats.org/officeDocument/2006/relationships/ctrlProp" Id="rId66"/><Relationship Target="../ctrlProps/ctrlProp314.xml" Type="http://schemas.openxmlformats.org/officeDocument/2006/relationships/ctrlProp" Id="rId74"/><Relationship Target="../ctrlProps/ctrlProp245.xml" Type="http://schemas.openxmlformats.org/officeDocument/2006/relationships/ctrlProp" Id="rId5"/><Relationship Target="../ctrlProps/ctrlProp255.xml" Type="http://schemas.openxmlformats.org/officeDocument/2006/relationships/ctrlProp" Id="rId15"/><Relationship Target="../ctrlProps/ctrlProp263.xml" Type="http://schemas.openxmlformats.org/officeDocument/2006/relationships/ctrlProp" Id="rId23"/><Relationship Target="../ctrlProps/ctrlProp268.xml" Type="http://schemas.openxmlformats.org/officeDocument/2006/relationships/ctrlProp" Id="rId28"/><Relationship Target="../ctrlProps/ctrlProp276.xml" Type="http://schemas.openxmlformats.org/officeDocument/2006/relationships/ctrlProp" Id="rId36"/><Relationship Target="../ctrlProps/ctrlProp289.xml" Type="http://schemas.openxmlformats.org/officeDocument/2006/relationships/ctrlProp" Id="rId49"/><Relationship Target="../ctrlProps/ctrlProp297.xml" Type="http://schemas.openxmlformats.org/officeDocument/2006/relationships/ctrlProp" Id="rId57"/><Relationship Target="../ctrlProps/ctrlProp301.xml" Type="http://schemas.openxmlformats.org/officeDocument/2006/relationships/ctrlProp" Id="rId61"/><Relationship Target="../ctrlProps/ctrlProp250.xml" Type="http://schemas.openxmlformats.org/officeDocument/2006/relationships/ctrlProp" Id="rId10"/><Relationship Target="../ctrlProps/ctrlProp259.xml" Type="http://schemas.openxmlformats.org/officeDocument/2006/relationships/ctrlProp" Id="rId19"/><Relationship Target="../ctrlProps/ctrlProp271.xml" Type="http://schemas.openxmlformats.org/officeDocument/2006/relationships/ctrlProp" Id="rId31"/><Relationship Target="../ctrlProps/ctrlProp284.xml" Type="http://schemas.openxmlformats.org/officeDocument/2006/relationships/ctrlProp" Id="rId44"/><Relationship Target="../ctrlProps/ctrlProp292.xml" Type="http://schemas.openxmlformats.org/officeDocument/2006/relationships/ctrlProp" Id="rId52"/><Relationship Target="../ctrlProps/ctrlProp300.xml" Type="http://schemas.openxmlformats.org/officeDocument/2006/relationships/ctrlProp" Id="rId60"/><Relationship Target="../ctrlProps/ctrlProp305.xml" Type="http://schemas.openxmlformats.org/officeDocument/2006/relationships/ctrlProp" Id="rId65"/><Relationship Target="../ctrlProps/ctrlProp313.xml" Type="http://schemas.openxmlformats.org/officeDocument/2006/relationships/ctrlProp" Id="rId73"/><Relationship Target="../ctrlProps/ctrlProp244.xml" Type="http://schemas.openxmlformats.org/officeDocument/2006/relationships/ctrlProp" Id="rId4"/><Relationship Target="../ctrlProps/ctrlProp249.xml" Type="http://schemas.openxmlformats.org/officeDocument/2006/relationships/ctrlProp" Id="rId9"/><Relationship Target="../ctrlProps/ctrlProp254.xml" Type="http://schemas.openxmlformats.org/officeDocument/2006/relationships/ctrlProp" Id="rId14"/><Relationship Target="../ctrlProps/ctrlProp262.xml" Type="http://schemas.openxmlformats.org/officeDocument/2006/relationships/ctrlProp" Id="rId22"/><Relationship Target="../ctrlProps/ctrlProp267.xml" Type="http://schemas.openxmlformats.org/officeDocument/2006/relationships/ctrlProp" Id="rId27"/><Relationship Target="../ctrlProps/ctrlProp270.xml" Type="http://schemas.openxmlformats.org/officeDocument/2006/relationships/ctrlProp" Id="rId30"/><Relationship Target="../ctrlProps/ctrlProp275.xml" Type="http://schemas.openxmlformats.org/officeDocument/2006/relationships/ctrlProp" Id="rId35"/><Relationship Target="../ctrlProps/ctrlProp283.xml" Type="http://schemas.openxmlformats.org/officeDocument/2006/relationships/ctrlProp" Id="rId43"/><Relationship Target="../ctrlProps/ctrlProp288.xml" Type="http://schemas.openxmlformats.org/officeDocument/2006/relationships/ctrlProp" Id="rId48"/><Relationship Target="../ctrlProps/ctrlProp296.xml" Type="http://schemas.openxmlformats.org/officeDocument/2006/relationships/ctrlProp" Id="rId56"/><Relationship Target="../ctrlProps/ctrlProp304.xml" Type="http://schemas.openxmlformats.org/officeDocument/2006/relationships/ctrlProp" Id="rId64"/><Relationship Target="../ctrlProps/ctrlProp309.xml" Type="http://schemas.openxmlformats.org/officeDocument/2006/relationships/ctrlProp" Id="rId69"/><Relationship Target="../ctrlProps/ctrlProp317.xml" Type="http://schemas.openxmlformats.org/officeDocument/2006/relationships/ctrlProp" Id="rId77"/><Relationship Target="../ctrlProps/ctrlProp248.xml" Type="http://schemas.openxmlformats.org/officeDocument/2006/relationships/ctrlProp" Id="rId8"/><Relationship Target="../ctrlProps/ctrlProp291.xml" Type="http://schemas.openxmlformats.org/officeDocument/2006/relationships/ctrlProp" Id="rId51"/><Relationship Target="../ctrlProps/ctrlProp312.xml" Type="http://schemas.openxmlformats.org/officeDocument/2006/relationships/ctrlProp" Id="rId72"/><Relationship Target="../drawings/vmlDrawing8.vml" Type="http://schemas.openxmlformats.org/officeDocument/2006/relationships/vmlDrawing" Id="rId3"/><Relationship Target="../ctrlProps/ctrlProp252.xml" Type="http://schemas.openxmlformats.org/officeDocument/2006/relationships/ctrlProp" Id="rId12"/><Relationship Target="../ctrlProps/ctrlProp257.xml" Type="http://schemas.openxmlformats.org/officeDocument/2006/relationships/ctrlProp" Id="rId17"/><Relationship Target="../ctrlProps/ctrlProp265.xml" Type="http://schemas.openxmlformats.org/officeDocument/2006/relationships/ctrlProp" Id="rId25"/><Relationship Target="../ctrlProps/ctrlProp273.xml" Type="http://schemas.openxmlformats.org/officeDocument/2006/relationships/ctrlProp" Id="rId33"/><Relationship Target="../ctrlProps/ctrlProp278.xml" Type="http://schemas.openxmlformats.org/officeDocument/2006/relationships/ctrlProp" Id="rId38"/><Relationship Target="../ctrlProps/ctrlProp286.xml" Type="http://schemas.openxmlformats.org/officeDocument/2006/relationships/ctrlProp" Id="rId46"/><Relationship Target="../ctrlProps/ctrlProp299.xml" Type="http://schemas.openxmlformats.org/officeDocument/2006/relationships/ctrlProp" Id="rId59"/><Relationship Target="../ctrlProps/ctrlProp307.xml" Type="http://schemas.openxmlformats.org/officeDocument/2006/relationships/ctrlProp" Id="rId67"/><Relationship Target="../ctrlProps/ctrlProp260.xml" Type="http://schemas.openxmlformats.org/officeDocument/2006/relationships/ctrlProp" Id="rId20"/><Relationship Target="../ctrlProps/ctrlProp281.xml" Type="http://schemas.openxmlformats.org/officeDocument/2006/relationships/ctrlProp" Id="rId41"/><Relationship Target="../ctrlProps/ctrlProp294.xml" Type="http://schemas.openxmlformats.org/officeDocument/2006/relationships/ctrlProp" Id="rId54"/><Relationship Target="../ctrlProps/ctrlProp302.xml" Type="http://schemas.openxmlformats.org/officeDocument/2006/relationships/ctrlProp" Id="rId62"/><Relationship Target="../ctrlProps/ctrlProp310.xml" Type="http://schemas.openxmlformats.org/officeDocument/2006/relationships/ctrlProp" Id="rId70"/><Relationship Target="../ctrlProps/ctrlProp315.xml" Type="http://schemas.openxmlformats.org/officeDocument/2006/relationships/ctrlProp" Id="rId75"/><Relationship Target="../printerSettings/printerSettings8.bin" Type="http://schemas.openxmlformats.org/officeDocument/2006/relationships/printerSettings" Id="rId1"/><Relationship Target="../ctrlProps/ctrlProp24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881"/>
      <c r="B2" s="2882"/>
    </row>
    <row r="3" s="111" customFormat="true" ht="22.5" customHeight="true" x14ac:dyDescent="0.35">
      <c r="A3" s="124"/>
      <c r="B3" s="125"/>
    </row>
    <row r="4" s="111" customFormat="true" ht="22.5" customHeight="true" x14ac:dyDescent="0.35">
      <c r="A4" s="120"/>
      <c r="B4" s="121"/>
      <c r="C4" s="793" t="s">
        <v>27</v>
      </c>
    </row>
    <row r="5" s="111" customFormat="true" ht="22.5" customHeight="true" x14ac:dyDescent="0.35">
      <c r="A5" s="2881"/>
      <c r="B5" s="2882"/>
      <c r="C5" s="793"/>
    </row>
    <row r="6" s="111" customFormat="true" ht="29.25" customHeight="true" x14ac:dyDescent="0.2">
      <c r="A6" s="2883"/>
      <c r="B6" s="2885"/>
      <c r="C6" s="793" t="s">
        <v>28</v>
      </c>
    </row>
    <row r="7" s="111" customFormat="true" ht="25.9" customHeight="true" x14ac:dyDescent="0.4">
      <c r="A7" s="2877"/>
      <c r="B7" s="2878"/>
      <c r="C7" s="795" t="str">
        <f ca="true">+Water!B5</f>
        <v>Guinea-Bissau</v>
      </c>
    </row>
    <row r="8" s="111" customFormat="true" ht="15" customHeight="true" x14ac:dyDescent="0.2">
      <c r="A8" s="2879"/>
      <c r="B8" s="2880"/>
      <c r="C8" s="793"/>
    </row>
    <row r="9" s="111" customFormat="true" ht="15" customHeight="true" x14ac:dyDescent="0.2">
      <c r="A9" s="125"/>
      <c r="B9" s="128"/>
      <c r="C9" s="794" t="s">
        <v>157</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MICS06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MICS10</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MICS14</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MICS19</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881"/>
      <c r="B108" s="288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877"/>
      <c r="B113" s="2878"/>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879"/>
      <c r="B114" s="2880"/>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881"/>
      <c r="B208" s="288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877"/>
      <c r="B213" s="2878"/>
    </row>
    <row r="214" s="123" customFormat="true" ht="15" customHeight="true" x14ac:dyDescent="0.2">
      <c r="A214" s="2883"/>
      <c r="B214" s="2884"/>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922" t="s">
        <v>124</v>
      </c>
      <c r="C4" s="2922"/>
      <c r="D4" s="2922"/>
      <c r="E4" s="2922"/>
      <c r="F4" s="2922"/>
      <c r="G4" s="2922"/>
      <c r="H4" s="2922"/>
      <c r="I4" s="2922"/>
      <c r="J4" s="2922"/>
      <c r="K4" s="2922"/>
      <c r="L4" s="2922"/>
      <c r="M4" s="2922"/>
      <c r="N4" s="2922"/>
      <c r="O4" s="2922"/>
      <c r="P4" s="2922"/>
      <c r="Q4" s="2922"/>
      <c r="R4" s="2922"/>
      <c r="S4" s="2922"/>
      <c r="T4" s="2922"/>
      <c r="U4" s="2922"/>
      <c r="V4" s="2922"/>
      <c r="W4" s="2922"/>
      <c r="X4" s="2922"/>
      <c r="Y4" s="2922"/>
    </row>
    <row r="5" ht="29.1" customHeight="true" x14ac:dyDescent="0.4">
      <c r="A5" s="35"/>
      <c r="B5" s="2889" t="str">
        <f ca="true">IF(ISERROR(INDIRECT(CONCATENATE($B105,"!A2"))),"",INDIRECT(CONCATENATE($B105,"!A2")))</f>
        <v>Guinea-Bissau</v>
      </c>
      <c r="C5" s="2889"/>
      <c r="D5" s="2889"/>
      <c r="E5" s="2889"/>
      <c r="F5" s="2889"/>
      <c r="G5" s="2889"/>
      <c r="H5" s="2889"/>
      <c r="I5" s="2889"/>
      <c r="J5" s="2889"/>
      <c r="K5" s="2889"/>
      <c r="L5" s="2889"/>
      <c r="M5" s="2889"/>
      <c r="N5" s="2889"/>
      <c r="O5" s="2889"/>
      <c r="P5" s="2889"/>
      <c r="Q5" s="2889"/>
      <c r="R5" s="2889"/>
      <c r="S5" s="2889"/>
      <c r="T5" s="2889"/>
      <c r="U5" s="2889"/>
      <c r="V5" s="2889"/>
      <c r="W5" s="2889"/>
      <c r="X5" s="2889"/>
      <c r="Y5" s="2889"/>
    </row>
    <row r="6" x14ac:dyDescent="0.2">
      <c r="F6" s="36"/>
      <c r="G6" s="36"/>
      <c r="J6" s="37"/>
      <c r="K6" s="37"/>
      <c r="L6" s="37"/>
      <c r="M6" s="37"/>
      <c r="N6" s="37"/>
      <c r="O6" s="37"/>
      <c r="P6" s="37"/>
    </row>
    <row r="7" s="38" customFormat="true" ht="18" x14ac:dyDescent="0.25">
      <c r="B7" s="2886" t="str">
        <f>B118</f>
        <v>National use of drinking water sources, 2000–2020</v>
      </c>
      <c r="C7" s="2886"/>
      <c r="D7" s="2886"/>
      <c r="E7" s="2886"/>
      <c r="F7" s="2886"/>
      <c r="G7" s="2886"/>
      <c r="H7" s="2886"/>
      <c r="I7" s="2886"/>
      <c r="J7" s="2886" t="str">
        <f>B218</f>
        <v>Urban use of drinking water sources,  2000–2020</v>
      </c>
      <c r="K7" s="2886"/>
      <c r="L7" s="2886"/>
      <c r="M7" s="2886"/>
      <c r="N7" s="2886"/>
      <c r="O7" s="2886"/>
      <c r="P7" s="2886"/>
      <c r="Q7" s="2886"/>
      <c r="R7" s="2886" t="str">
        <f>B318</f>
        <v>Rural use of drinking water sources, 2000–2020</v>
      </c>
      <c r="S7" s="2886"/>
      <c r="T7" s="2886"/>
      <c r="U7" s="2886"/>
      <c r="V7" s="2886"/>
      <c r="W7" s="2886"/>
      <c r="X7" s="2886"/>
      <c r="Y7" s="288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899" t="str">
        <f ca="true">IF(ISERROR(INDIRECT(CONCATENATE($B105,"!A2"))),"",INDIRECT(CONCATENATE($B105,"!A2")))</f>
        <v>Guinea-Bissau</v>
      </c>
      <c r="C31" s="2900"/>
      <c r="D31" s="2900"/>
      <c r="E31" s="2901"/>
      <c r="F31" s="2891" t="s">
        <v>0</v>
      </c>
      <c r="G31" s="2891"/>
      <c r="H31" s="2891"/>
      <c r="I31" s="2892"/>
      <c r="J31" s="2890" t="s">
        <v>1</v>
      </c>
      <c r="K31" s="2891"/>
      <c r="L31" s="2891"/>
      <c r="M31" s="2892"/>
      <c r="N31" s="2890" t="s">
        <v>2</v>
      </c>
      <c r="O31" s="2891"/>
      <c r="P31" s="2891"/>
      <c r="Q31" s="2892"/>
      <c r="R31" s="2890" t="s">
        <v>3</v>
      </c>
      <c r="S31" s="2891"/>
      <c r="T31" s="2891"/>
      <c r="U31" s="2892"/>
      <c r="V31" s="2890" t="s">
        <v>4</v>
      </c>
      <c r="W31" s="2891"/>
      <c r="X31" s="2891"/>
      <c r="Y31" s="2892"/>
    </row>
    <row r="32" s="44" customFormat="true" ht="22.5" customHeight="true" x14ac:dyDescent="0.2">
      <c r="B32" s="2902"/>
      <c r="C32" s="2903"/>
      <c r="D32" s="2903"/>
      <c r="E32" s="290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893" t="s">
        <v>5</v>
      </c>
      <c r="C33" s="2894"/>
      <c r="D33" s="2897" t="s">
        <v>25</v>
      </c>
      <c r="E33" s="33">
        <f>C99</f>
        <v>2000</v>
      </c>
      <c r="F33" s="45">
        <f ca="true">E99</f>
        <v>40.043027991287467</v>
      </c>
      <c r="G33" s="46">
        <f t="shared" ref="G33:I34" ca="true" si="0">F99</f>
        <v>3.4291696378787346</v>
      </c>
      <c r="H33" s="47">
        <f t="shared" ca="true" si="0"/>
        <v>53.347457961167834</v>
      </c>
      <c r="I33" s="48">
        <f t="shared" ca="true" si="0"/>
        <v>3.1803444096659632</v>
      </c>
      <c r="J33" s="45">
        <f ca="true">J99</f>
        <v>45.034791791533983</v>
      </c>
      <c r="K33" s="46">
        <f t="shared" ref="K33:M34" ca="true" si="1">K99</f>
        <v>3.5026520566197887</v>
      </c>
      <c r="L33" s="47">
        <f t="shared" ca="true" si="1"/>
        <v>47.768781205717914</v>
      </c>
      <c r="M33" s="48">
        <f t="shared" ca="true" si="1"/>
        <v>3.6937749461283147</v>
      </c>
      <c r="N33" s="45">
        <f ca="true">O99</f>
        <v>48.118017609542839</v>
      </c>
      <c r="O33" s="46">
        <f t="shared" ref="O33:Q34" ca="true" si="2">P99</f>
        <v>5.2524779558405639</v>
      </c>
      <c r="P33" s="47">
        <f t="shared" ca="true" si="2"/>
        <v>43.356692158977587</v>
      </c>
      <c r="Q33" s="48">
        <f t="shared" ca="true" si="2"/>
        <v>3.2728122756390121</v>
      </c>
      <c r="R33" s="45">
        <f ca="true">T99</f>
        <v>60.889162412127718</v>
      </c>
      <c r="S33" s="46">
        <f t="shared" ref="S33:U34" ca="true" si="3">U99</f>
        <v>5.3499520687391575</v>
      </c>
      <c r="T33" s="47">
        <f t="shared" ca="true" si="3"/>
        <v>31.466406944502722</v>
      </c>
      <c r="U33" s="48">
        <f t="shared" ca="true" si="3"/>
        <v>2.2944785746304035</v>
      </c>
      <c r="V33" s="45">
        <f ca="true">Y99</f>
        <v>84.204784848698921</v>
      </c>
      <c r="W33" s="46">
        <f t="shared" ref="W33:Y34" ca="true" si="4">Z99</f>
        <v>3.7039537495710859</v>
      </c>
      <c r="X33" s="47">
        <f t="shared" ca="true" si="4"/>
        <v>11.572762237733798</v>
      </c>
      <c r="Y33" s="48">
        <f t="shared" ca="true" si="4"/>
        <v>0.51849916399620355</v>
      </c>
    </row>
    <row r="34" x14ac:dyDescent="0.2">
      <c r="B34" s="2895"/>
      <c r="C34" s="2896"/>
      <c r="D34" s="2898"/>
      <c r="E34" s="34">
        <f>C100</f>
        <v>2020</v>
      </c>
      <c r="F34" s="50">
        <f ca="true">E100</f>
        <v>47.511563330304583</v>
      </c>
      <c r="G34" s="51">
        <f t="shared" ca="true" si="0"/>
        <v>4.0687535032536069</v>
      </c>
      <c r="H34" s="52">
        <f t="shared" ca="true" si="0"/>
        <v>47.907678719759872</v>
      </c>
      <c r="I34" s="53">
        <f t="shared" ca="true" si="0"/>
        <v>0.51200444668194223</v>
      </c>
      <c r="J34" s="50">
        <f ca="true">J100</f>
        <v>55.523377992267868</v>
      </c>
      <c r="K34" s="51">
        <f t="shared" ca="true" si="1"/>
        <v>4.3184184133755625</v>
      </c>
      <c r="L34" s="52">
        <f t="shared" ca="true" si="1"/>
        <v>38.989423431174608</v>
      </c>
      <c r="M34" s="53">
        <f t="shared" ca="true" si="1"/>
        <v>1.1687801631819639</v>
      </c>
      <c r="N34" s="50">
        <f ca="true">O100</f>
        <v>61.226377486179125</v>
      </c>
      <c r="O34" s="51">
        <f t="shared" ca="true" si="2"/>
        <v>6.6833634060259079</v>
      </c>
      <c r="P34" s="52">
        <f t="shared" ca="true" si="2"/>
        <v>31.612743506839081</v>
      </c>
      <c r="Q34" s="53">
        <f t="shared" ca="true" si="2"/>
        <v>0.47751560095588275</v>
      </c>
      <c r="R34" s="50">
        <f ca="true">T100</f>
        <v>76.750976496061909</v>
      </c>
      <c r="S34" s="51">
        <f t="shared" ca="true" si="3"/>
        <v>6.7436310373859252</v>
      </c>
      <c r="T34" s="52">
        <f t="shared" ca="true" si="3"/>
        <v>16.333853236449443</v>
      </c>
      <c r="U34" s="53">
        <f t="shared" ca="true" si="3"/>
        <v>0.17153923010272365</v>
      </c>
      <c r="V34" s="50">
        <f ca="true">Y100</f>
        <v>90.735000203492149</v>
      </c>
      <c r="W34" s="51">
        <f t="shared" ca="true" si="4"/>
        <v>3.9912012699151358</v>
      </c>
      <c r="X34" s="52">
        <f t="shared" ca="true" si="4"/>
        <v>5.2737985265927136</v>
      </c>
      <c r="Y34" s="53">
        <f t="shared" ca="true" si="4"/>
        <v>0</v>
      </c>
    </row>
    <row r="35" x14ac:dyDescent="0.2">
      <c r="F35" s="36"/>
      <c r="H35" s="39"/>
    </row>
    <row r="36" x14ac:dyDescent="0.2">
      <c r="B36" s="2893" t="s">
        <v>6</v>
      </c>
      <c r="C36" s="2894"/>
      <c r="D36" s="2897" t="s">
        <v>25</v>
      </c>
      <c r="E36" s="33">
        <f>C199</f>
        <v>2000</v>
      </c>
      <c r="F36" s="45">
        <f ca="true">E199</f>
        <v>51.276118094303655</v>
      </c>
      <c r="G36" s="46">
        <f t="shared" ref="G36:I37" ca="true" si="5">F199</f>
        <v>4.3335626633568411</v>
      </c>
      <c r="H36" s="47">
        <f t="shared" ca="true" si="5"/>
        <v>42.322530529817669</v>
      </c>
      <c r="I36" s="48">
        <f t="shared" ca="true" si="5"/>
        <v>2.0677887125218319</v>
      </c>
      <c r="J36" s="45">
        <f ca="true">J199</f>
        <v>73.878005271686291</v>
      </c>
      <c r="K36" s="46">
        <f t="shared" ref="K36:M37" ca="true" si="6">K199</f>
        <v>5.7038210515485499</v>
      </c>
      <c r="L36" s="47">
        <f t="shared" ca="true" si="6"/>
        <v>19.896579418134479</v>
      </c>
      <c r="M36" s="48">
        <f t="shared" ca="true" si="6"/>
        <v>0.52159425863068876</v>
      </c>
      <c r="N36" s="45">
        <f ca="true">O199</f>
        <v>79.189024931800574</v>
      </c>
      <c r="O36" s="46">
        <f t="shared" ref="O36:Q37" ca="true" si="7">P199</f>
        <v>6.0864021130151578</v>
      </c>
      <c r="P36" s="47">
        <f t="shared" ca="true" si="7"/>
        <v>14.131962733900735</v>
      </c>
      <c r="Q36" s="48">
        <f t="shared" ca="true" si="7"/>
        <v>0.59261022128354313</v>
      </c>
      <c r="R36" s="45">
        <f ca="true">T199</f>
        <v>83.342490917966686</v>
      </c>
      <c r="S36" s="46">
        <f t="shared" ref="S36:U37" ca="true" si="8">U199</f>
        <v>3.6741767814041402</v>
      </c>
      <c r="T36" s="47">
        <f t="shared" ca="true" si="8"/>
        <v>12.641305049710752</v>
      </c>
      <c r="U36" s="48">
        <f t="shared" ca="true" si="8"/>
        <v>0.34202725091842012</v>
      </c>
      <c r="V36" s="45">
        <f ca="true">Y199</f>
        <v>87.267428454982607</v>
      </c>
      <c r="W36" s="46">
        <f t="shared" ref="W36:Y37" ca="true" si="9">Z199</f>
        <v>3.163410069493422</v>
      </c>
      <c r="X36" s="47">
        <f t="shared" ca="true" si="9"/>
        <v>9.0271233052838227</v>
      </c>
      <c r="Y36" s="48">
        <f t="shared" ca="true" si="9"/>
        <v>0.54203817024014711</v>
      </c>
    </row>
    <row r="37" x14ac:dyDescent="0.2">
      <c r="B37" s="2895"/>
      <c r="C37" s="2896"/>
      <c r="D37" s="2898"/>
      <c r="E37" s="34">
        <f>C200</f>
        <v>2020</v>
      </c>
      <c r="F37" s="50">
        <f ca="true">E200</f>
        <v>72.204484950520168</v>
      </c>
      <c r="G37" s="51">
        <f t="shared" ca="true" si="5"/>
        <v>6.1023078918145712</v>
      </c>
      <c r="H37" s="52">
        <f t="shared" ca="true" si="5"/>
        <v>21.693207157665256</v>
      </c>
      <c r="I37" s="53">
        <f t="shared" ca="true" si="5"/>
        <v>0</v>
      </c>
      <c r="J37" s="50">
        <f ca="true">J200</f>
        <v>79.723910494598812</v>
      </c>
      <c r="K37" s="51">
        <f t="shared" ca="true" si="6"/>
        <v>6.155159675990066</v>
      </c>
      <c r="L37" s="52">
        <f t="shared" ca="true" si="6"/>
        <v>13.804002511430042</v>
      </c>
      <c r="M37" s="53">
        <f t="shared" ca="true" si="6"/>
        <v>0.31692731798109008</v>
      </c>
      <c r="N37" s="50">
        <f ca="true">O200</f>
        <v>85.35340201562444</v>
      </c>
      <c r="O37" s="51">
        <f t="shared" ca="true" si="7"/>
        <v>6.5601909712656523</v>
      </c>
      <c r="P37" s="52">
        <f t="shared" ca="true" si="7"/>
        <v>8.0864070131099055</v>
      </c>
      <c r="Q37" s="53">
        <f t="shared" ca="true" si="7"/>
        <v>0</v>
      </c>
      <c r="R37" s="50">
        <f ca="true">T200</f>
        <v>93.311970658647766</v>
      </c>
      <c r="S37" s="51">
        <f t="shared" ca="true" si="8"/>
        <v>4.1136840553341161</v>
      </c>
      <c r="T37" s="52">
        <f t="shared" ca="true" si="8"/>
        <v>2.5743452860181151</v>
      </c>
      <c r="U37" s="53">
        <f t="shared" ca="true" si="8"/>
        <v>0</v>
      </c>
      <c r="V37" s="50">
        <f ca="true">Y200</f>
        <v>94.524508190603086</v>
      </c>
      <c r="W37" s="51">
        <f t="shared" ca="true" si="9"/>
        <v>3.4264763648709811</v>
      </c>
      <c r="X37" s="52">
        <f t="shared" ca="true" si="9"/>
        <v>2.049015444525935</v>
      </c>
      <c r="Y37" s="53">
        <f t="shared" ca="true" si="9"/>
        <v>0</v>
      </c>
    </row>
    <row r="38" x14ac:dyDescent="0.2">
      <c r="F38" s="36"/>
      <c r="G38" s="36"/>
      <c r="H38" s="39"/>
      <c r="I38" s="39"/>
    </row>
    <row r="39" x14ac:dyDescent="0.2">
      <c r="B39" s="2893" t="s">
        <v>7</v>
      </c>
      <c r="C39" s="2894"/>
      <c r="D39" s="2897" t="s">
        <v>25</v>
      </c>
      <c r="E39" s="33">
        <f>C299</f>
        <v>2000</v>
      </c>
      <c r="F39" s="45">
        <f ca="true">E299</f>
        <v>40.230939791505989</v>
      </c>
      <c r="G39" s="46">
        <f t="shared" ref="G39:I40" ca="true" si="10">F299</f>
        <v>3.4650980542681409</v>
      </c>
      <c r="H39" s="47">
        <f t="shared" ca="true" si="10"/>
        <v>52.753210322957727</v>
      </c>
      <c r="I39" s="48">
        <f t="shared" ca="true" si="10"/>
        <v>3.5507518312681441</v>
      </c>
      <c r="J39" s="45">
        <f ca="true">J299</f>
        <v>41.022783588321062</v>
      </c>
      <c r="K39" s="46">
        <f t="shared" ref="K39:M40" ca="true" si="11">K299</f>
        <v>3.7626117392163958</v>
      </c>
      <c r="L39" s="47">
        <f t="shared" ca="true" si="11"/>
        <v>51.451483998382002</v>
      </c>
      <c r="M39" s="48">
        <f t="shared" ca="true" si="11"/>
        <v>3.7631206740805396</v>
      </c>
      <c r="N39" s="45">
        <f ca="true">O299</f>
        <v>44.650387429148715</v>
      </c>
      <c r="O39" s="46">
        <f t="shared" ref="O39:Q40" ca="true" si="12">P299</f>
        <v>3.5165878668889512</v>
      </c>
      <c r="P39" s="47">
        <f t="shared" ca="true" si="12"/>
        <v>48.651904051004408</v>
      </c>
      <c r="Q39" s="48">
        <f t="shared" ca="true" si="12"/>
        <v>3.1811206529579295</v>
      </c>
      <c r="R39" s="45">
        <f ca="true">T299</f>
        <v>47.908106172536193</v>
      </c>
      <c r="S39" s="46">
        <f t="shared" ref="S39:U40" ca="true" si="13">U299</f>
        <v>4.5729073058192213</v>
      </c>
      <c r="T39" s="47">
        <f t="shared" ca="true" si="13"/>
        <v>43.519499589307081</v>
      </c>
      <c r="U39" s="48">
        <f t="shared" ca="true" si="13"/>
        <v>3.9994869323375042</v>
      </c>
      <c r="V39" s="45">
        <f ca="true">Y299</f>
        <v>47.481357094476841</v>
      </c>
      <c r="W39" s="46">
        <f t="shared" ref="W39:Y40" ca="true" si="14">Z299</f>
        <v>4.5887914731679231</v>
      </c>
      <c r="X39" s="47">
        <f t="shared" ca="true" si="14"/>
        <v>44.154154584278672</v>
      </c>
      <c r="Y39" s="48">
        <f t="shared" ca="true" si="14"/>
        <v>3.7756968480765636</v>
      </c>
    </row>
    <row r="40" x14ac:dyDescent="0.2">
      <c r="B40" s="2895"/>
      <c r="C40" s="2896"/>
      <c r="D40" s="2898"/>
      <c r="E40" s="34">
        <f>C300</f>
        <v>2020</v>
      </c>
      <c r="F40" s="50">
        <f ca="true">E300</f>
        <v>43.860373058166587</v>
      </c>
      <c r="G40" s="51">
        <f t="shared" ca="true" si="10"/>
        <v>3.7777017919779161</v>
      </c>
      <c r="H40" s="52">
        <f t="shared" ca="true" si="10"/>
        <v>52.049435993781856</v>
      </c>
      <c r="I40" s="53">
        <f t="shared" ca="true" si="10"/>
        <v>0.3124891560736387</v>
      </c>
      <c r="J40" s="50">
        <f ca="true">J300</f>
        <v>49.979387203999629</v>
      </c>
      <c r="K40" s="51">
        <f t="shared" ca="true" si="11"/>
        <v>4.5841118657327851</v>
      </c>
      <c r="L40" s="52">
        <f t="shared" ca="true" si="11"/>
        <v>44.783065812017298</v>
      </c>
      <c r="M40" s="53">
        <f t="shared" ca="true" si="11"/>
        <v>0.653435118250286</v>
      </c>
      <c r="N40" s="50">
        <f ca="true">O300</f>
        <v>55.593035321573758</v>
      </c>
      <c r="O40" s="51">
        <f t="shared" ca="true" si="12"/>
        <v>4.3784120307039069</v>
      </c>
      <c r="P40" s="52">
        <f t="shared" ca="true" si="12"/>
        <v>38.219027606181442</v>
      </c>
      <c r="Q40" s="53">
        <f t="shared" ca="true" si="12"/>
        <v>1.8095250415408941</v>
      </c>
      <c r="R40" s="50">
        <f ca="true">T300</f>
        <v>54.956202902668693</v>
      </c>
      <c r="S40" s="51">
        <f t="shared" ca="true" si="13"/>
        <v>5.2456596979356913</v>
      </c>
      <c r="T40" s="52">
        <f t="shared" ca="true" si="13"/>
        <v>39.229082341669027</v>
      </c>
      <c r="U40" s="53">
        <f t="shared" ca="true" si="13"/>
        <v>0.56905505772658671</v>
      </c>
      <c r="V40" s="50">
        <f ca="true">Y300</f>
        <v>65.728894638473705</v>
      </c>
      <c r="W40" s="51">
        <f t="shared" ca="true" si="14"/>
        <v>6.3523077206414928</v>
      </c>
      <c r="X40" s="52">
        <f t="shared" ca="true" si="14"/>
        <v>27.361155884438801</v>
      </c>
      <c r="Y40" s="53">
        <f t="shared" ca="true" si="14"/>
        <v>0.557641756446003</v>
      </c>
    </row>
    <row r="97" s="40" customFormat="true" ht="16.5" customHeight="true" x14ac:dyDescent="0.2">
      <c r="A97" s="2908" t="s">
        <v>5</v>
      </c>
      <c r="B97" s="2908"/>
      <c r="C97" s="2908"/>
      <c r="D97" s="2905" t="s">
        <v>0</v>
      </c>
      <c r="E97" s="2906"/>
      <c r="F97" s="2906"/>
      <c r="G97" s="2906"/>
      <c r="H97" s="2907"/>
      <c r="I97" s="2905" t="s">
        <v>1</v>
      </c>
      <c r="J97" s="2906"/>
      <c r="K97" s="2906"/>
      <c r="L97" s="2906"/>
      <c r="M97" s="2907"/>
      <c r="N97" s="2905" t="s">
        <v>2</v>
      </c>
      <c r="O97" s="2906"/>
      <c r="P97" s="2906"/>
      <c r="Q97" s="2906"/>
      <c r="R97" s="2907"/>
      <c r="S97" s="2905" t="s">
        <v>3</v>
      </c>
      <c r="T97" s="2906"/>
      <c r="U97" s="2906"/>
      <c r="V97" s="2906"/>
      <c r="W97" s="2907"/>
      <c r="X97" s="2905" t="s">
        <v>4</v>
      </c>
      <c r="Y97" s="2906"/>
      <c r="Z97" s="2906"/>
      <c r="AA97" s="2906"/>
      <c r="AB97" s="2907"/>
    </row>
    <row r="98" s="44" customFormat="true" ht="22.5" customHeight="true" x14ac:dyDescent="0.2">
      <c r="A98" s="2909"/>
      <c r="B98" s="2909"/>
      <c r="C98" s="2909"/>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913" t="s">
        <v>10</v>
      </c>
      <c r="B99" s="2914"/>
      <c r="C99" s="233">
        <v>2000</v>
      </c>
      <c r="D99" s="56">
        <f ca="true">IF((D101+H101)&gt;100,D101*100/(D101+H101),D101)</f>
        <v>43.472197629166203</v>
      </c>
      <c r="E99" s="57">
        <f ca="true">D99*AVERAGEIF(E105:E116,"&gt;0")/100</f>
        <v>40.043027991287467</v>
      </c>
      <c r="F99" s="58">
        <f ca="true">D99*(100-AVERAGEIF(E105:E116,"&gt;0"))/100</f>
        <v>3.4291696378787346</v>
      </c>
      <c r="G99" s="59">
        <f ca="true">100-(E99+F99+H99)</f>
        <v>53.347457961167834</v>
      </c>
      <c r="H99" s="60">
        <f ca="true">IF((D101+H101)&gt;100,H101*100/(D101+H101),H101)</f>
        <v>3.1803444096659632</v>
      </c>
      <c r="I99" s="56">
        <f ca="true">IF((I101+M101)&gt;100,I101*100/(I101+M101),I101)</f>
        <v>48.537443848153771</v>
      </c>
      <c r="J99" s="57">
        <f ca="true">I99*AVERAGEIF(J105:J116,"&gt;0")/100</f>
        <v>45.034791791533983</v>
      </c>
      <c r="K99" s="61">
        <f ca="true">I99*(100-AVERAGEIF(J105:J116,"&gt;0"))/100</f>
        <v>3.5026520566197887</v>
      </c>
      <c r="L99" s="62">
        <f ca="true">100-(J99+K99+M99)</f>
        <v>47.768781205717914</v>
      </c>
      <c r="M99" s="63">
        <f ca="true">IF((I101+M101)&gt;100,M101*100/(I101+M101),M101)</f>
        <v>3.6937749461283147</v>
      </c>
      <c r="N99" s="56">
        <f ca="true">IF((N101+R101)&gt;100,N101*100/(N101+R101),N101)</f>
        <v>53.370495565383408</v>
      </c>
      <c r="O99" s="57">
        <f ca="true">N99*AVERAGEIF(O105:O116,"&gt;0")/100</f>
        <v>48.118017609542839</v>
      </c>
      <c r="P99" s="61">
        <f ca="true">N99*(100-AVERAGEIF(O105:O116,"&gt;0"))/100</f>
        <v>5.2524779558405639</v>
      </c>
      <c r="Q99" s="62">
        <f ca="true">100-(O99+P99+R99)</f>
        <v>43.356692158977587</v>
      </c>
      <c r="R99" s="63">
        <f ca="true">IF((N101+R101)&gt;100,R101*100/(N101+R101),R101)</f>
        <v>3.2728122756390121</v>
      </c>
      <c r="S99" s="56">
        <f ca="true">IF((S101+W101)&gt;100,S101*100/(S101+W101),S101)</f>
        <v>66.239114480866874</v>
      </c>
      <c r="T99" s="57">
        <f ca="true">S99*AVERAGEIF(T105:T116,"&gt;0")/100</f>
        <v>60.889162412127718</v>
      </c>
      <c r="U99" s="61">
        <f ca="true">S99*(100-AVERAGEIF(T105:T116,"&gt;0"))/100</f>
        <v>5.3499520687391575</v>
      </c>
      <c r="V99" s="62">
        <f ca="true">100-(T99+U99+W99)</f>
        <v>31.466406944502722</v>
      </c>
      <c r="W99" s="63">
        <f ca="true">IF((S101+W101)&gt;100,W101*100/(S101+W101),W101)</f>
        <v>2.2944785746304035</v>
      </c>
      <c r="X99" s="56">
        <f ca="true">IF((X101+AB101)&gt;100,X101*100/(X101+AB101),X101)</f>
        <v>87.90873859827002</v>
      </c>
      <c r="Y99" s="57">
        <f ca="true">X99*AVERAGEIF(Y105:Y116,"&gt;0")/100</f>
        <v>84.204784848698921</v>
      </c>
      <c r="Z99" s="61">
        <f ca="true">X99*(100-AVERAGEIF(Y105:Y116,"&gt;0"))/100</f>
        <v>3.7039537495710859</v>
      </c>
      <c r="AA99" s="62">
        <f ca="true">100-(Y99+Z99+AB99)</f>
        <v>11.572762237733798</v>
      </c>
      <c r="AB99" s="63">
        <f ca="true">IF((X101+AB101)&gt;100,AB101*100/(X101+AB101),AB101)</f>
        <v>0.51849916399620355</v>
      </c>
    </row>
    <row r="100" s="64" customFormat="true" ht="15" customHeight="true" x14ac:dyDescent="0.2">
      <c r="A100" s="2915"/>
      <c r="B100" s="2916"/>
      <c r="C100" s="234">
        <v>2020</v>
      </c>
      <c r="D100" s="65">
        <f ca="true">IF((D102+H102)&gt;100,D102*100/(D102+H102),D102)</f>
        <v>51.580316833558186</v>
      </c>
      <c r="E100" s="66">
        <f ca="true">D100*AVERAGEIF(E105:E116,"&gt;0")/100</f>
        <v>47.511563330304583</v>
      </c>
      <c r="F100" s="67">
        <f ca="true">D100*(100-AVERAGEIF(E105:E116,"&gt;0"))/100</f>
        <v>4.0687535032536069</v>
      </c>
      <c r="G100" s="68">
        <f ca="true">100-(E100+F100+H100)</f>
        <v>47.907678719759872</v>
      </c>
      <c r="H100" s="69">
        <f ca="true">IF((D102+H102)&gt;100,H102*100/(D102+H102),H102)</f>
        <v>0.51200444668194223</v>
      </c>
      <c r="I100" s="65">
        <f ca="true">IF((I102+M102)&gt;100,I102*100/(I102+M102),I102)</f>
        <v>59.841796405643436</v>
      </c>
      <c r="J100" s="66">
        <f ca="true">I100*AVERAGEIF(J105:J116,"&gt;0")/100</f>
        <v>55.523377992267868</v>
      </c>
      <c r="K100" s="67">
        <f ca="true">I100*(100-AVERAGEIF(J105:J116,"&gt;0"))/100</f>
        <v>4.3184184133755625</v>
      </c>
      <c r="L100" s="68">
        <f ca="true">100-(J100+K100+M100)</f>
        <v>38.989423431174608</v>
      </c>
      <c r="M100" s="69">
        <f ca="true">IF((I102+M102)&gt;100,M102*100/(I102+M102),M102)</f>
        <v>1.1687801631819639</v>
      </c>
      <c r="N100" s="65">
        <f ca="true">IF((N102+R102)&gt;100,N102*100/(N102+R102),N102)</f>
        <v>67.909740892205036</v>
      </c>
      <c r="O100" s="66">
        <f ca="true">N100*AVERAGEIF(O105:O116,"&gt;0")/100</f>
        <v>61.226377486179125</v>
      </c>
      <c r="P100" s="67">
        <f ca="true">N100*(100-AVERAGEIF(O105:O116,"&gt;0"))/100</f>
        <v>6.6833634060259079</v>
      </c>
      <c r="Q100" s="68">
        <f ca="true">100-(O100+P100+R100)</f>
        <v>31.612743506839081</v>
      </c>
      <c r="R100" s="69">
        <f ca="true">IF((N102+R102)&gt;100,R102*100/(N102+R102),R102)</f>
        <v>0.47751560095588275</v>
      </c>
      <c r="S100" s="65">
        <f ca="true">IF((S102+W102)&gt;100,S102*100/(S102+W102),S102)</f>
        <v>83.494607533447834</v>
      </c>
      <c r="T100" s="66">
        <f ca="true">S100*AVERAGEIF(T105:T116,"&gt;0")/100</f>
        <v>76.750976496061909</v>
      </c>
      <c r="U100" s="67">
        <f ca="true">S100*(100-AVERAGEIF(T105:T116,"&gt;0"))/100</f>
        <v>6.7436310373859252</v>
      </c>
      <c r="V100" s="68">
        <f ca="true">100-(T100+U100+W100)</f>
        <v>16.333853236449443</v>
      </c>
      <c r="W100" s="69">
        <f ca="true">IF((S102+W102)&gt;100,W102*100/(S102+W102),W102)</f>
        <v>0.17153923010272365</v>
      </c>
      <c r="X100" s="65">
        <f ca="true">IF((X102+AB102)&gt;100,X102*100/(X102+AB102),X102)</f>
        <v>94.726201473407286</v>
      </c>
      <c r="Y100" s="66">
        <f ca="true">X100*AVERAGEIF(Y105:Y116,"&gt;0")/100</f>
        <v>90.735000203492149</v>
      </c>
      <c r="Z100" s="67">
        <f ca="true">X100*(100-AVERAGEIF(Y105:Y116,"&gt;0"))/100</f>
        <v>3.9912012699151358</v>
      </c>
      <c r="AA100" s="68">
        <f ca="true">100-(Y100+Z100+AB100)</f>
        <v>5.2737985265927136</v>
      </c>
      <c r="AB100" s="69">
        <f ca="true">IF((X102+AB102)&gt;100,AB102*100/(X102+AB102),AB102)</f>
        <v>0</v>
      </c>
    </row>
    <row r="101" hidden="true" x14ac:dyDescent="0.2">
      <c r="A101" s="2917" t="s">
        <v>12</v>
      </c>
      <c r="B101" s="2918"/>
      <c r="C101" s="70">
        <f>MinRegYear(C99,C105:C116)</f>
        <v>2000</v>
      </c>
      <c r="D101" s="71">
        <f ca="true">IF(MAX(C105:C116)-MIN(C105:C116)&lt;5,AVERAGEIF(C105:C116,"&gt;0",D105:D116),
IF(FORECAST($C101,D$105:D$116,$C$105:$C$116)&lt;0,0,
IF(FORECAST($C101,D$105:D$116,$C$105:$C$116)&gt;100,100,
FORECAST($C101,D$105:D$116,$C$105:$C$116))))</f>
        <v>43.472197629166203</v>
      </c>
      <c r="E101" s="72"/>
      <c r="F101" s="73"/>
      <c r="G101" s="73"/>
      <c r="H101" s="74">
        <f ca="true">IF(MAX(C105:C116)-MIN(C105:C116)&lt;5,AVERAGEIF(C105:C116,"&gt;0",H105:H116),
IF(FORECAST($C101,H$105:H$116,$C$105:$C$116)&lt;0,0,
IF(FORECAST($C101,H$105:H$116,$C$105:$C$116)&gt;100,100,
FORECAST($C101,H$105:H$116,$C$105:$C$116))))</f>
        <v>3.1803444096659632</v>
      </c>
      <c r="I101" s="71">
        <f ca="true">IF(MAX(C105:C116)-MIN(C105:C116)&lt;5,AVERAGEIF(C105:C116,"&gt;0",I105:I116),
IF(FORECAST($C101,I$105:I$116,$C$105:$C$116)&lt;0,0,
IF(FORECAST($C101,I$105:I$116,$C$105:$C$116)&gt;100,100,
FORECAST($C101,I$105:I$116,$C$105:$C$116))))</f>
        <v>48.537443848153771</v>
      </c>
      <c r="J101" s="72"/>
      <c r="K101" s="73"/>
      <c r="L101" s="73"/>
      <c r="M101" s="74">
        <f ca="true">IF(MAX(C105:C116)-MIN(C105:C116)&lt;5,AVERAGEIF(C105:C116,"&gt;0",M105:M116),
IF(FORECAST($C101,M$105:M$116,$C$105:$C$116)&lt;0,0,
IF(FORECAST($C101,M$105:M$116,$C$105:$C$116)&gt;100,100,
FORECAST($C101,M$105:M$116,$C$105:$C$116))))</f>
        <v>3.6937749461283147</v>
      </c>
      <c r="N101" s="71">
        <f ca="true">IF(MAX(C105:C116)-MIN(C105:C116)&lt;5,AVERAGEIF(C105:C116,"&gt;0",N105:N116),
IF(FORECAST($C101,N$105:N$116,$C$105:$C$116)&lt;0,0,
IF(FORECAST($C101,N$105:N$116,$C$105:$C$116)&gt;100,100,
FORECAST($C101,N$105:N$116,$C$105:$C$116))))</f>
        <v>53.370495565383408</v>
      </c>
      <c r="O101" s="72"/>
      <c r="P101" s="73"/>
      <c r="Q101" s="73"/>
      <c r="R101" s="74">
        <f ca="true">IF(MAX(C105:C116)-MIN(C105:C116)&lt;5,AVERAGEIF(C105:C116,"&gt;0",R105:R116),
IF(FORECAST($C101,R$105:R$116,$C$105:$C$116)&lt;0,0,
IF(FORECAST($C101,R$105:R$116,$C$105:$C$116)&gt;100,100,
FORECAST($C101,R$105:R$116,$C$105:$C$116))))</f>
        <v>3.2728122756390121</v>
      </c>
      <c r="S101" s="71">
        <f ca="true">IF(MAX(C105:C116)-MIN(C105:C116)&lt;5,AVERAGEIF(C105:C116,"&gt;0",S105:S116),
IF(FORECAST($C101,S$105:S$116,$C$105:$C$116)&lt;0,0,
IF(FORECAST($C101,S$105:S$116,$C$105:$C$116)&gt;100,100,
FORECAST($C101,S$105:S$116,$C$105:$C$116))))</f>
        <v>66.239114480866874</v>
      </c>
      <c r="T101" s="72"/>
      <c r="U101" s="73"/>
      <c r="V101" s="73"/>
      <c r="W101" s="74">
        <f ca="true">IF(MAX(C105:C116)-MIN(C105:C116)&lt;5,AVERAGEIF(C105:C116,"&gt;0",W105:W116),
IF(FORECAST($C101,W$105:W$116,$C$105:$C$116)&lt;0,0,
IF(FORECAST($C101,W$105:W$116,$C$105:$C$116)&gt;100,100,
FORECAST($C101,W$105:W$116,$C$105:$C$116))))</f>
        <v>2.2944785746304035</v>
      </c>
      <c r="X101" s="71">
        <f ca="true">IF(MAX(C105:C116)-MIN(C105:C116)&lt;5,AVERAGEIF(C105:C116,"&gt;0",X105:X116),
IF(FORECAST($C101,X$105:X$116,$C$105:$C$116)&lt;0,0,
IF(FORECAST($C101,X$105:X$116,$C$105:$C$116)&gt;100,100,
FORECAST($C101,X$105:X$116,$C$105:$C$116))))</f>
        <v>87.90873859827002</v>
      </c>
      <c r="Y101" s="72"/>
      <c r="Z101" s="73"/>
      <c r="AA101" s="73"/>
      <c r="AB101" s="74">
        <f ca="true">IF(MAX(C105:C116)-MIN(C105:C116)&lt;5,AVERAGEIF(C105:C116,"&gt;0",AB105:AB116),
IF(FORECAST($C101,AB$105:AB$116,$C$105:$C$116)&lt;0,0,
IF(FORECAST($C101,AB$105:AB$116,$C$105:$C$116)&gt;100,100,
FORECAST($C101,AB$105:AB$116,$C$105:$C$116))))</f>
        <v>0.51849916399620355</v>
      </c>
    </row>
    <row r="102" hidden="true" x14ac:dyDescent="0.2">
      <c r="A102" s="2919"/>
      <c r="B102" s="2920"/>
      <c r="C102" s="49">
        <f>MaxRegYear(C100,C105:C116)</f>
        <v>2020</v>
      </c>
      <c r="D102" s="75">
        <f ca="true">IF(MAX(C105:C116)-MIN(C105:C116)&lt;5,AVERAGEIF(C105:C116,"&gt;0",D105:D116),
IF(FORECAST($C102,D$105:D$116,$C$105:$C$116)&lt;0,0,
IF(FORECAST($C102,D$105:D$116,$C$105:$C$116)&gt;100,100,
FORECAST($C102,D$105:D$116,$C$105:$C$116))))</f>
        <v>51.580316833558186</v>
      </c>
      <c r="E102" s="76"/>
      <c r="F102" s="77"/>
      <c r="G102" s="77"/>
      <c r="H102" s="78">
        <f ca="true">IF(MAX(C105:C116)-MIN(C105:C116)&lt;5,AVERAGEIF(C105:C116,"&gt;0",H105:H116),
IF(FORECAST($C102,H$105:H$116,$C$105:$C$116)&lt;0,0,
IF(FORECAST($C102,H$105:H$116,$C$105:$C$116)&gt;100,100,
FORECAST($C102,H$105:H$116,$C$105:$C$116))))</f>
        <v>0.51200444668194223</v>
      </c>
      <c r="I102" s="75">
        <f ca="true">IF(MAX(C105:C116)-MIN(C105:C116)&lt;5,AVERAGEIF(C105:C116,"&gt;0",I105:I116),
IF(FORECAST($C102,I$105:I$116,$C$105:$C$116)&lt;0,0,
IF(FORECAST($C102,I$105:I$116,$C$105:$C$116)&gt;100,100,
FORECAST($C102,I$105:I$116,$C$105:$C$116))))</f>
        <v>59.841796405643436</v>
      </c>
      <c r="J102" s="76"/>
      <c r="K102" s="77"/>
      <c r="L102" s="77"/>
      <c r="M102" s="78">
        <f ca="true">IF(MAX(C105:C116)-MIN(C105:C116)&lt;5,AVERAGEIF(C105:C116,"&gt;0",M105:M116),
IF(FORECAST($C102,M$105:M$116,$C$105:$C$116)&lt;0,0,
IF(FORECAST($C102,M$105:M$116,$C$105:$C$116)&gt;100,100,
FORECAST($C102,M$105:M$116,$C$105:$C$116))))</f>
        <v>1.1687801631819639</v>
      </c>
      <c r="N102" s="75">
        <f ca="true">IF(MAX(C105:C116)-MIN(C105:C116)&lt;5,AVERAGEIF(C105:C116,"&gt;0",N105:N116),
IF(FORECAST($C102,N$105:N$116,$C$105:$C$116)&lt;0,0,
IF(FORECAST($C102,N$105:N$116,$C$105:$C$116)&gt;100,100,
FORECAST($C102,N$105:N$116,$C$105:$C$116))))</f>
        <v>67.909740892205036</v>
      </c>
      <c r="O102" s="76"/>
      <c r="P102" s="77"/>
      <c r="Q102" s="77"/>
      <c r="R102" s="78">
        <f ca="true">IF(MAX(C105:C116)-MIN(C105:C116)&lt;5,AVERAGEIF(C105:C116,"&gt;0",R105:R116),
IF(FORECAST($C102,R$105:R$116,$C$105:$C$116)&lt;0,0,
IF(FORECAST($C102,R$105:R$116,$C$105:$C$116)&gt;100,100,
FORECAST($C102,R$105:R$116,$C$105:$C$116))))</f>
        <v>0.47751560095588275</v>
      </c>
      <c r="S102" s="75">
        <f ca="true">IF(MAX(C105:C116)-MIN(C105:C116)&lt;5,AVERAGEIF(C105:C116,"&gt;0",S105:S116),
IF(FORECAST($C102,S$105:S$116,$C$105:$C$116)&lt;0,0,
IF(FORECAST($C102,S$105:S$116,$C$105:$C$116)&gt;100,100,
FORECAST($C102,S$105:S$116,$C$105:$C$116))))</f>
        <v>83.494607533447834</v>
      </c>
      <c r="T102" s="76"/>
      <c r="U102" s="77"/>
      <c r="V102" s="77"/>
      <c r="W102" s="78">
        <f ca="true">IF(MAX(C105:C116)-MIN(C105:C116)&lt;5,AVERAGEIF(C105:C116,"&gt;0",W105:W116),
IF(FORECAST($C102,W$105:W$116,$C$105:$C$116)&lt;0,0,
IF(FORECAST($C102,W$105:W$116,$C$105:$C$116)&gt;100,100,
FORECAST($C102,W$105:W$116,$C$105:$C$116))))</f>
        <v>0.17153923010272365</v>
      </c>
      <c r="X102" s="75">
        <f ca="true">IF(MAX(C105:C116)-MIN(C105:C116)&lt;5,AVERAGEIF(C105:C116,"&gt;0",X105:X116),
IF(FORECAST($C102,X$105:X$116,$C$105:$C$116)&lt;0,0,
IF(FORECAST($C102,X$105:X$116,$C$105:$C$116)&gt;100,100,
FORECAST($C102,X$105:X$116,$C$105:$C$116))))</f>
        <v>94.726201473407286</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876" t="s">
        <v>629</v>
      </c>
      <c r="F104" s="243"/>
      <c r="G104" s="243"/>
      <c r="H104" s="85" t="s">
        <v>17</v>
      </c>
      <c r="I104" s="82" t="s">
        <v>14</v>
      </c>
      <c r="J104" s="2876" t="s">
        <v>629</v>
      </c>
      <c r="K104" s="243"/>
      <c r="L104" s="243"/>
      <c r="M104" s="85" t="s">
        <v>17</v>
      </c>
      <c r="N104" s="83" t="s">
        <v>14</v>
      </c>
      <c r="O104" s="2876" t="s">
        <v>629</v>
      </c>
      <c r="P104" s="243"/>
      <c r="Q104" s="243"/>
      <c r="R104" s="85" t="s">
        <v>17</v>
      </c>
      <c r="S104" s="83" t="s">
        <v>14</v>
      </c>
      <c r="T104" s="2876" t="s">
        <v>629</v>
      </c>
      <c r="U104" s="243"/>
      <c r="V104" s="243"/>
      <c r="W104" s="85" t="s">
        <v>17</v>
      </c>
      <c r="X104" s="83" t="s">
        <v>14</v>
      </c>
      <c r="Y104" s="2876" t="s">
        <v>629</v>
      </c>
      <c r="Z104" s="243"/>
      <c r="AA104" s="243"/>
      <c r="AB104" s="85" t="s">
        <v>17</v>
      </c>
      <c r="AD104" s="244"/>
    </row>
    <row r="105" x14ac:dyDescent="0.2">
      <c r="A105" s="87"/>
      <c r="B105" s="869" t="s">
        <v>139</v>
      </c>
      <c r="C105" s="870">
        <v>2000</v>
      </c>
      <c r="D105" s="1">
        <f t="shared" ref="D105:D116" ca="true" si="15">IF(ISERROR(INDIRECT(CONCATENATE($B105,"!C16"))),"",INDIRECT(CONCATENATE($B105,"!C16")))</f>
        <v>41.643396429343674</v>
      </c>
      <c r="E105" s="88">
        <f t="shared" ref="E105:E116" ca="true" si="16">IF(ISERROR(INDIRECT(CONCATENATE($B105,"!C23"))),"",INDIRECT(CONCATENATE($B105,"!C23")))</f>
        <v>95.887357976267893</v>
      </c>
      <c r="F105" s="89"/>
      <c r="G105" s="89"/>
      <c r="H105" s="90">
        <f t="shared" ref="H105:H116" ca="true" si="17">IF(ISERROR(INDIRECT(CONCATENATE($B105,"!C21"))),"",INDIRECT(CONCATENATE($B105,"!C21")))</f>
        <v>3.8188130185803986</v>
      </c>
      <c r="I105" s="1">
        <f t="shared" ref="I105:I116" ca="true" si="18">IF(ISERROR(INDIRECT(CONCATENATE($B105,"!D16"))),"",INDIRECT(CONCATENATE($B105,"!D16")))</f>
        <v>52.658081387617415</v>
      </c>
      <c r="J105" s="88">
        <f t="shared" ref="J105:J116" ca="true" si="19">IF(ISERROR(INDIRECT(CONCATENATE($B105,"!D23"))),"",INDIRECT(CONCATENATE($B105,"!D23")))</f>
        <v>97.178898895672148</v>
      </c>
      <c r="K105" s="89"/>
      <c r="L105" s="89"/>
      <c r="M105" s="90">
        <f t="shared" ref="M105:M116" ca="true" si="20">IF(ISERROR(INDIRECT(CONCATENATE($B105,"!D21"))),"",INDIRECT(CONCATENATE($B105,"!D21")))</f>
        <v>3.6578962166569138</v>
      </c>
      <c r="N105" s="1">
        <f t="shared" ref="N105:N116" ca="true" si="21">IF(ISERROR(INDIRECT(CONCATENATE($B105,"!E16"))),"",INDIRECT(CONCATENATE($B105,"!E16")))</f>
        <v>54.159055800600285</v>
      </c>
      <c r="O105" s="88">
        <f t="shared" ref="O105:O116" ca="true" si="22">IF(ISERROR(INDIRECT(CONCATENATE($B105,"!E23"))),"",INDIRECT(CONCATENATE($B105,"!E23")))</f>
        <v>95.262476274702081</v>
      </c>
      <c r="P105" s="89"/>
      <c r="Q105" s="89"/>
      <c r="R105" s="90">
        <f t="shared" ref="R105:R116" ca="true" si="23">IF(ISERROR(INDIRECT(CONCATENATE($B105,"!E21"))),"",INDIRECT(CONCATENATE($B105,"!E21")))</f>
        <v>3.4258302836129468</v>
      </c>
      <c r="S105" s="1">
        <f t="shared" ref="S105:S116" ca="true" si="24">IF(ISERROR(INDIRECT(CONCATENATE($B105,"!F16"))),"",INDIRECT(CONCATENATE($B105,"!F16")))</f>
        <v>64.138201058862421</v>
      </c>
      <c r="T105" s="88">
        <f t="shared" ref="T105:T116" ca="true" si="25">IF(ISERROR(INDIRECT(CONCATENATE($B105,"!F23"))),"",INDIRECT(CONCATENATE($B105,"!F23")))</f>
        <v>95.525953315723299</v>
      </c>
      <c r="U105" s="89"/>
      <c r="V105" s="89"/>
      <c r="W105" s="90">
        <f t="shared" ref="W105:W116" ca="true" si="26">IF(ISERROR(INDIRECT(CONCATENATE($B105,"!F21"))),"",INDIRECT(CONCATENATE($B105,"!F21")))</f>
        <v>2.8947274408005512</v>
      </c>
      <c r="X105" s="1">
        <f t="shared" ref="X105:X116" ca="true" si="27">IF(ISERROR(INDIRECT(CONCATENATE($B105,"!G16"))),"",INDIRECT(CONCATENATE($B105,"!G16")))</f>
        <v>88.354670981511561</v>
      </c>
      <c r="Y105" s="88">
        <f t="shared" ref="Y105:Y116" ca="true" si="28">IF(ISERROR(INDIRECT(CONCATENATE($B105,"!G23"))),"",INDIRECT(CONCATENATE($B105,"!G23")))</f>
        <v>94.853549684297107</v>
      </c>
      <c r="Z105" s="89"/>
      <c r="AA105" s="89"/>
      <c r="AB105" s="90">
        <f t="shared" ref="AB105:AB116" ca="true" si="29">IF(ISERROR(INDIRECT(CONCATENATE($B105,"!G221"))),"",INDIRECT(CONCATENATE($B105,"!G21")))</f>
        <v>0.72114462387365119</v>
      </c>
    </row>
    <row r="106" x14ac:dyDescent="0.2">
      <c r="A106" s="87"/>
      <c r="B106" s="871" t="s">
        <v>35</v>
      </c>
      <c r="C106" s="872">
        <v>2006</v>
      </c>
      <c r="D106" s="2">
        <f t="shared" ca="true" si="15"/>
        <v>48.031582491364091</v>
      </c>
      <c r="E106" s="91">
        <f t="shared" ca="true" si="16"/>
        <v>87.804150622268537</v>
      </c>
      <c r="F106" s="89"/>
      <c r="G106" s="89"/>
      <c r="H106" s="92">
        <f t="shared" ca="true" si="17"/>
        <v>0.50305222381212333</v>
      </c>
      <c r="I106" s="2">
        <f t="shared" ca="true" si="18"/>
        <v>42.780747724998619</v>
      </c>
      <c r="J106" s="91">
        <f t="shared" ca="true" si="19"/>
        <v>88.559384857769373</v>
      </c>
      <c r="K106" s="89"/>
      <c r="L106" s="89"/>
      <c r="M106" s="92">
        <f t="shared" ca="true" si="20"/>
        <v>1.8117416633574726</v>
      </c>
      <c r="N106" s="2">
        <f t="shared" ca="true" si="21"/>
        <v>49.897532184428592</v>
      </c>
      <c r="O106" s="91">
        <f t="shared" ca="true" si="22"/>
        <v>85.581502634801964</v>
      </c>
      <c r="P106" s="89"/>
      <c r="Q106" s="89"/>
      <c r="R106" s="92">
        <f t="shared" ca="true" si="23"/>
        <v>1.596560501992748</v>
      </c>
      <c r="S106" s="2">
        <f t="shared" ca="true" si="24"/>
        <v>68.883841089943076</v>
      </c>
      <c r="T106" s="91">
        <f t="shared" ca="true" si="25"/>
        <v>90.87563143666037</v>
      </c>
      <c r="U106" s="89"/>
      <c r="V106" s="89"/>
      <c r="W106" s="92">
        <f t="shared" ca="true" si="26"/>
        <v>0.66529230138965179</v>
      </c>
      <c r="X106" s="2">
        <f t="shared" ca="true" si="27"/>
        <v>89.838676620477443</v>
      </c>
      <c r="Y106" s="91">
        <f t="shared" ca="true" si="28"/>
        <v>98.238127207273934</v>
      </c>
      <c r="Z106" s="89"/>
      <c r="AA106" s="89"/>
      <c r="AB106" s="92">
        <f t="shared" ca="true" si="29"/>
        <v>0</v>
      </c>
    </row>
    <row r="107" x14ac:dyDescent="0.2">
      <c r="A107" s="87"/>
      <c r="B107" s="871" t="s">
        <v>140</v>
      </c>
      <c r="C107" s="872">
        <v>2010</v>
      </c>
      <c r="D107" s="2">
        <f t="shared" ca="true" si="15"/>
        <v>47.396956103183093</v>
      </c>
      <c r="E107" s="91">
        <f t="shared" ca="true" si="16"/>
        <v>91.282023521665309</v>
      </c>
      <c r="F107" s="89"/>
      <c r="G107" s="89"/>
      <c r="H107" s="92">
        <f t="shared" ca="true" si="17"/>
        <v>3.7161634469488511</v>
      </c>
      <c r="I107" s="2">
        <f t="shared" ca="true" si="18"/>
        <v>54.787882851054626</v>
      </c>
      <c r="J107" s="91">
        <f t="shared" ca="true" si="19"/>
        <v>93.135397844459447</v>
      </c>
      <c r="K107" s="89"/>
      <c r="L107" s="89"/>
      <c r="M107" s="92">
        <f t="shared" ca="true" si="20"/>
        <v>4.9237266516348761</v>
      </c>
      <c r="N107" s="2">
        <f t="shared" ca="true" si="21"/>
        <v>62.707759643092373</v>
      </c>
      <c r="O107" s="91">
        <f t="shared" ca="true" si="22"/>
        <v>94.88481969258082</v>
      </c>
      <c r="P107" s="89"/>
      <c r="Q107" s="89"/>
      <c r="R107" s="92">
        <f t="shared" ca="true" si="23"/>
        <v>3.2154747040127383</v>
      </c>
      <c r="S107" s="2">
        <f t="shared" ca="true" si="24"/>
        <v>77.469319906438415</v>
      </c>
      <c r="T107" s="91">
        <f t="shared" ca="true" si="25"/>
        <v>90.739654562776479</v>
      </c>
      <c r="U107" s="89"/>
      <c r="V107" s="89"/>
      <c r="W107" s="92">
        <f t="shared" ca="true" si="26"/>
        <v>1.7927127710938418</v>
      </c>
      <c r="X107" s="2">
        <f t="shared" ca="true" si="27"/>
        <v>89.809804335514158</v>
      </c>
      <c r="Y107" s="91">
        <f t="shared" ca="true" si="28"/>
        <v>92.701243185747373</v>
      </c>
      <c r="Z107" s="89"/>
      <c r="AA107" s="89"/>
      <c r="AB107" s="92">
        <f t="shared" ca="true" si="29"/>
        <v>0.31591540702224058</v>
      </c>
      <c r="AD107" s="93"/>
    </row>
    <row r="108" x14ac:dyDescent="0.2">
      <c r="A108" s="87"/>
      <c r="B108" s="871" t="s">
        <v>454</v>
      </c>
      <c r="C108" s="872">
        <v>2014</v>
      </c>
      <c r="D108" s="2">
        <f t="shared" ca="true" si="15"/>
        <v>50.800000000000004</v>
      </c>
      <c r="E108" s="91">
        <f t="shared" ca="true" si="16"/>
        <v>93.9</v>
      </c>
      <c r="F108" s="89"/>
      <c r="G108" s="89"/>
      <c r="H108" s="92">
        <f t="shared" ca="true" si="17"/>
        <v>0.4</v>
      </c>
      <c r="I108" s="2">
        <f t="shared" ca="true" si="18"/>
        <v>63.500000000000007</v>
      </c>
      <c r="J108" s="91">
        <f t="shared" ca="true" si="19"/>
        <v>95.4</v>
      </c>
      <c r="K108" s="89"/>
      <c r="L108" s="89"/>
      <c r="M108" s="92">
        <f t="shared" ca="true" si="20"/>
        <v>0.5</v>
      </c>
      <c r="N108" s="2">
        <f t="shared" ca="true" si="21"/>
        <v>77.199999999999989</v>
      </c>
      <c r="O108" s="91">
        <f t="shared" ca="true" si="22"/>
        <v>93.2</v>
      </c>
      <c r="P108" s="89"/>
      <c r="Q108" s="89"/>
      <c r="R108" s="92">
        <f t="shared" ca="true" si="23"/>
        <v>0.5</v>
      </c>
      <c r="S108" s="2">
        <f t="shared" ca="true" si="24"/>
        <v>88.199999999999989</v>
      </c>
      <c r="T108" s="91">
        <f t="shared" ca="true" si="25"/>
        <v>92.1</v>
      </c>
      <c r="U108" s="89"/>
      <c r="V108" s="89"/>
      <c r="W108" s="92">
        <f t="shared" ca="true" si="26"/>
        <v>0.1</v>
      </c>
      <c r="X108" s="2">
        <f t="shared" ca="true" si="27"/>
        <v>94</v>
      </c>
      <c r="Y108" s="91">
        <f t="shared" ca="true" si="28"/>
        <v>96.5</v>
      </c>
      <c r="Z108" s="89"/>
      <c r="AA108" s="89"/>
      <c r="AB108" s="92">
        <f t="shared" ca="true" si="29"/>
        <v>0</v>
      </c>
    </row>
    <row r="109" x14ac:dyDescent="0.2">
      <c r="A109" s="87"/>
      <c r="B109" s="871" t="s">
        <v>622</v>
      </c>
      <c r="C109" s="872">
        <v>2019</v>
      </c>
      <c r="D109" s="2">
        <f t="shared" ca="true" si="15"/>
        <v>49.353945172700577</v>
      </c>
      <c r="E109" s="91">
        <f t="shared" ca="true" si="16"/>
        <v>91.685516824933117</v>
      </c>
      <c r="F109" s="89"/>
      <c r="G109" s="89"/>
      <c r="H109" s="92">
        <f t="shared" ca="true" si="17"/>
        <v>0.92626044967767107</v>
      </c>
      <c r="I109" s="2">
        <f t="shared" ca="true" si="18"/>
        <v>56.656171042948181</v>
      </c>
      <c r="J109" s="91">
        <f t="shared" ca="true" si="19"/>
        <v>89.6443600322104</v>
      </c>
      <c r="K109" s="89"/>
      <c r="L109" s="89"/>
      <c r="M109" s="92">
        <f t="shared" ca="true" si="20"/>
        <v>1.3892729807739392</v>
      </c>
      <c r="N109" s="2">
        <f t="shared" ca="true" si="21"/>
        <v>58.509281249508284</v>
      </c>
      <c r="O109" s="91">
        <f t="shared" ca="true" si="22"/>
        <v>81.863508081616189</v>
      </c>
      <c r="P109" s="89"/>
      <c r="Q109" s="89"/>
      <c r="R109" s="92">
        <f t="shared" ca="true" si="23"/>
        <v>0.77771903560303957</v>
      </c>
      <c r="S109" s="2">
        <f t="shared" ca="true" si="24"/>
        <v>74.78016832791397</v>
      </c>
      <c r="T109" s="91">
        <f t="shared" ca="true" si="25"/>
        <v>90.375128516232834</v>
      </c>
      <c r="U109" s="89"/>
      <c r="V109" s="89"/>
      <c r="W109" s="92">
        <f t="shared" ca="true" si="26"/>
        <v>0.81845896577528687</v>
      </c>
      <c r="X109" s="2">
        <f t="shared" ca="true" si="27"/>
        <v>94.243325097933166</v>
      </c>
      <c r="Y109" s="91">
        <f t="shared" ca="true" si="28"/>
        <v>96.640040350554358</v>
      </c>
      <c r="Z109" s="89"/>
      <c r="AA109" s="89"/>
      <c r="AB109" s="92">
        <f t="shared" ca="true" si="29"/>
        <v>5.1264459991553622E-2</v>
      </c>
    </row>
    <row r="110" x14ac:dyDescent="0.2">
      <c r="A110" s="87"/>
      <c r="B110" s="871"/>
      <c r="C110" s="87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71"/>
      <c r="C111" s="87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871"/>
      <c r="C112" s="87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871"/>
      <c r="C113" s="87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71"/>
      <c r="C114" s="87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71"/>
      <c r="C115" s="87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73"/>
      <c r="C116" s="87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886" t="str">
        <f>CONCATENATE("National use of drinking water sources, ",C99,"–",C100)</f>
        <v>National use of drinking water sources, 2000–2020</v>
      </c>
      <c r="C118" s="2887"/>
      <c r="D118" s="2887"/>
      <c r="E118" s="2887"/>
      <c r="F118" s="2887"/>
      <c r="G118" s="2887"/>
      <c r="H118" s="2887"/>
      <c r="I118" s="2887"/>
      <c r="J118" s="2887"/>
      <c r="K118" s="2887"/>
      <c r="L118" s="2887"/>
      <c r="N118" s="98"/>
      <c r="O118" s="98"/>
      <c r="P118" s="98"/>
      <c r="Q118" s="98"/>
      <c r="R118" s="98"/>
      <c r="S118" s="2910" t="s">
        <v>11</v>
      </c>
      <c r="T118" s="2911"/>
      <c r="U118" s="2911"/>
      <c r="V118" s="2911"/>
      <c r="W118" s="291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908" t="s">
        <v>6</v>
      </c>
      <c r="B197" s="2908"/>
      <c r="C197" s="2908"/>
      <c r="D197" s="2905" t="s">
        <v>0</v>
      </c>
      <c r="E197" s="2906"/>
      <c r="F197" s="2906"/>
      <c r="G197" s="2906"/>
      <c r="H197" s="2907"/>
      <c r="I197" s="2905" t="s">
        <v>1</v>
      </c>
      <c r="J197" s="2906"/>
      <c r="K197" s="2906"/>
      <c r="L197" s="2906"/>
      <c r="M197" s="2907"/>
      <c r="N197" s="2905" t="s">
        <v>2</v>
      </c>
      <c r="O197" s="2906"/>
      <c r="P197" s="2906"/>
      <c r="Q197" s="2906"/>
      <c r="R197" s="2907"/>
      <c r="S197" s="2905" t="s">
        <v>3</v>
      </c>
      <c r="T197" s="2906"/>
      <c r="U197" s="2906"/>
      <c r="V197" s="2906"/>
      <c r="W197" s="2907"/>
      <c r="X197" s="2905" t="s">
        <v>4</v>
      </c>
      <c r="Y197" s="2906"/>
      <c r="Z197" s="2906"/>
      <c r="AA197" s="2906"/>
      <c r="AB197" s="2907"/>
    </row>
    <row r="198" s="44" customFormat="true" ht="22.5" customHeight="true" x14ac:dyDescent="0.2">
      <c r="A198" s="2921"/>
      <c r="B198" s="2921"/>
      <c r="C198" s="292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913" t="s">
        <v>10</v>
      </c>
      <c r="B199" s="2914"/>
      <c r="C199" s="233">
        <v>2000</v>
      </c>
      <c r="D199" s="56">
        <f ca="true">IF((D201+H201)&gt;100,D201*100/(D201+H201),D201)</f>
        <v>55.609680757660499</v>
      </c>
      <c r="E199" s="57">
        <f ca="true">D199*AVERAGEIF(E205:E216,"&gt;0")/100</f>
        <v>51.276118094303655</v>
      </c>
      <c r="F199" s="58">
        <f ca="true">D199*(100-AVERAGEIF(E205:E216,"&gt;0"))/100</f>
        <v>4.3335626633568411</v>
      </c>
      <c r="G199" s="59">
        <f ca="true">100-(E199+F199+H199)</f>
        <v>42.322530529817669</v>
      </c>
      <c r="H199" s="60">
        <f ca="true">IF((D201+H201)&gt;100,H201*100/(D201+H201),H201)</f>
        <v>2.0677887125218319</v>
      </c>
      <c r="I199" s="56">
        <f ca="true">IF((I201+M201)&gt;100,I201*100/(I201+M201),I201)</f>
        <v>79.58182632323485</v>
      </c>
      <c r="J199" s="57">
        <f ca="true">I199*AVERAGEIF(J205:J216,"&gt;0")/100</f>
        <v>73.878005271686291</v>
      </c>
      <c r="K199" s="61">
        <f ca="true">I199*(100-AVERAGEIF(J205:J216,"&gt;0"))/100</f>
        <v>5.7038210515485499</v>
      </c>
      <c r="L199" s="62">
        <f ca="true">100-(J199+K199+M199)</f>
        <v>19.896579418134479</v>
      </c>
      <c r="M199" s="63">
        <f ca="true">IF((I201+M201)&gt;100,M201*100/(I201+M201),M201)</f>
        <v>0.52159425863068876</v>
      </c>
      <c r="N199" s="56">
        <f ca="true">IF((N201+R201)&gt;100,N201*100/(N201+R201),N201)</f>
        <v>85.275427044815729</v>
      </c>
      <c r="O199" s="57">
        <f ca="true">N199*AVERAGEIF(O205:O216,"&gt;0")/100</f>
        <v>79.189024931800574</v>
      </c>
      <c r="P199" s="61">
        <f ca="true">N199*(100-AVERAGEIF(O205:O216,"&gt;0"))/100</f>
        <v>6.0864021130151578</v>
      </c>
      <c r="Q199" s="62">
        <f ca="true">100-(O199+P199+R199)</f>
        <v>14.131962733900735</v>
      </c>
      <c r="R199" s="63">
        <f ca="true">IF((N201+R201)&gt;100,R201*100/(N201+R201),R201)</f>
        <v>0.59261022128354313</v>
      </c>
      <c r="S199" s="56">
        <f ca="true">IF((S201+W201)&gt;100,S201*100/(S201+W201),S201)</f>
        <v>87.016667699370828</v>
      </c>
      <c r="T199" s="57">
        <f ca="true">S199*AVERAGEIF(T205:T216,"&gt;0")/100</f>
        <v>83.342490917966686</v>
      </c>
      <c r="U199" s="61">
        <f ca="true">S199*(100-AVERAGEIF(T205:T216,"&gt;0"))/100</f>
        <v>3.6741767814041402</v>
      </c>
      <c r="V199" s="62">
        <f ca="true">100-(T199+U199+W199)</f>
        <v>12.641305049710752</v>
      </c>
      <c r="W199" s="63">
        <f ca="true">IF((S201+W201)&gt;100,W201*100/(S201+W201),W201)</f>
        <v>0.34202725091842012</v>
      </c>
      <c r="X199" s="56">
        <f ca="true">IF((X201+AB201)&gt;100,X201*100/(X201+AB201),X201)</f>
        <v>90.43083852447603</v>
      </c>
      <c r="Y199" s="57">
        <f ca="true">X199*AVERAGEIF(Y205:Y216,"&gt;0")/100</f>
        <v>87.267428454982607</v>
      </c>
      <c r="Z199" s="61">
        <f ca="true">X199*(100-AVERAGEIF(Y205:Y216,"&gt;0"))/100</f>
        <v>3.163410069493422</v>
      </c>
      <c r="AA199" s="62">
        <f ca="true">100-(Y199+Z199+AB199)</f>
        <v>9.0271233052838227</v>
      </c>
      <c r="AB199" s="63">
        <f ca="true">IF((X201+AB201)&gt;100,AB201*100/(X201+AB201),AB201)</f>
        <v>0.54203817024014711</v>
      </c>
    </row>
    <row r="200" s="64" customFormat="true" ht="15" customHeight="true" x14ac:dyDescent="0.2">
      <c r="A200" s="2915"/>
      <c r="B200" s="2916"/>
      <c r="C200" s="234">
        <v>2020</v>
      </c>
      <c r="D200" s="65">
        <f ca="true">IF((D202+H202)&gt;100,D202*100/(D202+H202),D202)</f>
        <v>78.306792842334744</v>
      </c>
      <c r="E200" s="66">
        <f ca="true">D200*AVERAGEIF(E205:E216,"&gt;0")/100</f>
        <v>72.204484950520168</v>
      </c>
      <c r="F200" s="67">
        <f ca="true">D200*(100-AVERAGEIF(E205:E216,"&gt;0"))/100</f>
        <v>6.1023078918145712</v>
      </c>
      <c r="G200" s="68">
        <f ca="true">100-(E200+F200+H200)</f>
        <v>21.693207157665256</v>
      </c>
      <c r="H200" s="69">
        <f ca="true">IF((D202+H202)&gt;100,H202*100/(D202+H202),H202)</f>
        <v>0</v>
      </c>
      <c r="I200" s="65">
        <f ca="true">IF((I202+M202)&gt;100,I202*100/(I202+M202),I202)</f>
        <v>85.879070170588875</v>
      </c>
      <c r="J200" s="66">
        <f ca="true">I200*AVERAGEIF(J205:J216,"&gt;0")/100</f>
        <v>79.723910494598812</v>
      </c>
      <c r="K200" s="67">
        <f ca="true">I200*(100-AVERAGEIF(J205:J216,"&gt;0"))/100</f>
        <v>6.155159675990066</v>
      </c>
      <c r="L200" s="68">
        <f ca="true">100-(J200+K200+M200)</f>
        <v>13.804002511430042</v>
      </c>
      <c r="M200" s="69">
        <f ca="true">IF((I202+M202)&gt;100,M202*100/(I202+M202),M202)</f>
        <v>0.31692731798109008</v>
      </c>
      <c r="N200" s="65">
        <f ca="true">IF((N202+R202)&gt;100,N202*100/(N202+R202),N202)</f>
        <v>91.91359298689008</v>
      </c>
      <c r="O200" s="66">
        <f ca="true">N200*AVERAGEIF(O205:O216,"&gt;0")/100</f>
        <v>85.35340201562444</v>
      </c>
      <c r="P200" s="67">
        <f ca="true">N200*(100-AVERAGEIF(O205:O216,"&gt;0"))/100</f>
        <v>6.5601909712656523</v>
      </c>
      <c r="Q200" s="68">
        <f ca="true">100-(O200+P200+R200)</f>
        <v>8.0864070131099055</v>
      </c>
      <c r="R200" s="69">
        <f ca="true">IF((N202+R202)&gt;100,R202*100/(N202+R202),R202)</f>
        <v>0</v>
      </c>
      <c r="S200" s="65">
        <f ca="true">IF((S202+W202)&gt;100,S202*100/(S202+W202),S202)</f>
        <v>97.425654713981885</v>
      </c>
      <c r="T200" s="66">
        <f ca="true">S200*AVERAGEIF(T205:T216,"&gt;0")/100</f>
        <v>93.311970658647766</v>
      </c>
      <c r="U200" s="67">
        <f ca="true">S200*(100-AVERAGEIF(T205:T216,"&gt;0"))/100</f>
        <v>4.1136840553341161</v>
      </c>
      <c r="V200" s="68">
        <f ca="true">100-(T200+U200+W200)</f>
        <v>2.5743452860181151</v>
      </c>
      <c r="W200" s="69">
        <f ca="true">IF((S202+W202)&gt;100,W202*100/(S202+W202),W202)</f>
        <v>0</v>
      </c>
      <c r="X200" s="65">
        <f ca="true">IF((X202+AB202)&gt;100,X202*100/(X202+AB202),X202)</f>
        <v>97.950984555474065</v>
      </c>
      <c r="Y200" s="66">
        <f ca="true">X200*AVERAGEIF(Y205:Y216,"&gt;0")/100</f>
        <v>94.524508190603086</v>
      </c>
      <c r="Z200" s="67">
        <f ca="true">X200*(100-AVERAGEIF(Y205:Y216,"&gt;0"))/100</f>
        <v>3.4264763648709811</v>
      </c>
      <c r="AA200" s="68">
        <f ca="true">100-(Y200+Z200+AB200)</f>
        <v>2.049015444525935</v>
      </c>
      <c r="AB200" s="69">
        <f ca="true">IF((X202+AB202)&gt;100,AB202*100/(X202+AB202),AB202)</f>
        <v>0</v>
      </c>
    </row>
    <row r="201" hidden="true" x14ac:dyDescent="0.2">
      <c r="A201" s="2917" t="s">
        <v>12</v>
      </c>
      <c r="B201" s="2918"/>
      <c r="C201" s="70">
        <f>MinRegYear(C199,C205:C216)</f>
        <v>2000</v>
      </c>
      <c r="D201" s="71">
        <f ca="true">IF(MAX(C205:C216)-MIN(C205:C216)&lt;5,AVERAGEIF(C205:C216,"&gt;0",D205:D216),
IF(FORECAST($C201,D$205:D$216,$C$205:$C$216)&lt;0,0,
IF(FORECAST($C201,D$205:D$216,$C$205:$C$216)&gt;100,100,
FORECAST($C201,D$205:D$216,$C$205:$C$216))))</f>
        <v>55.609680757660499</v>
      </c>
      <c r="E201" s="72"/>
      <c r="F201" s="73"/>
      <c r="G201" s="73"/>
      <c r="H201" s="74">
        <f ca="true">IF(MAX(C205:C216)-MIN(C205:C216)&lt;5,AVERAGEIF(C205:C216,"&gt;0",H205:H216),
IF(FORECAST($C201,H$205:H$216,$C$205:$C$216)&lt;0,0,
IF(FORECAST($C201,H$205:H$216,$C$205:$C$216)&gt;100,100,
FORECAST($C201,H$205:H$216,$C$205:$C$216))))</f>
        <v>2.0677887125218319</v>
      </c>
      <c r="I201" s="71">
        <f ca="true">IF(MAX(C205:C216)-MIN(C205:C216)&lt;5,AVERAGEIF(C205:C216,"&gt;0",I205:I216),
IF(FORECAST($C201,I$205:I$216,$C$205:$C$216)&lt;0,0,
IF(FORECAST($C201,I$205:I$216,$C$205:$C$216)&gt;100,100,
FORECAST($C201,I$205:I$216,$C$205:$C$216))))</f>
        <v>79.58182632323485</v>
      </c>
      <c r="J201" s="72"/>
      <c r="K201" s="73"/>
      <c r="L201" s="73"/>
      <c r="M201" s="74">
        <f ca="true">IF(MAX(C205:C216)-MIN(C205:C216)&lt;5,AVERAGEIF(C205:C216,"&gt;0",M205:M216),
IF(FORECAST($C201,M$205:M$216,$C$205:$C$216)&lt;0,0,
IF(FORECAST($C201,M$205:M$216,$C$205:$C$216)&gt;100,100,
FORECAST($C201,M$205:M$216,$C$205:$C$216))))</f>
        <v>0.52159425863068876</v>
      </c>
      <c r="N201" s="71">
        <f ca="true">IF(MAX(C205:C216)-MIN(C205:C216)&lt;5,AVERAGEIF(C205:C216,"&gt;0",N205:N216),
IF(FORECAST($C201,N$205:N$216,$C$205:$C$216)&lt;0,0,
IF(FORECAST($C201,N$205:N$216,$C$205:$C$216)&gt;100,100,
FORECAST($C201,N$205:N$216,$C$205:$C$216))))</f>
        <v>85.275427044815729</v>
      </c>
      <c r="O201" s="72"/>
      <c r="P201" s="73"/>
      <c r="Q201" s="73"/>
      <c r="R201" s="74">
        <f ca="true">IF(MAX(C205:C216)-MIN(C205:C216)&lt;5,AVERAGEIF(C205:C216,"&gt;0",R205:R216),
IF(FORECAST($C201,R$205:R$216,$C$205:$C$216)&lt;0,0,
IF(FORECAST($C201,R$205:R$216,$C$205:$C$216)&gt;100,100,
FORECAST($C201,R$205:R$216,$C$205:$C$216))))</f>
        <v>0.59261022128354313</v>
      </c>
      <c r="S201" s="71">
        <f ca="true">IF(MAX(C205:C216)-MIN(C205:C216)&lt;5,AVERAGEIF(C205:C216,"&gt;0",S205:S216),
IF(FORECAST($C201,S$205:S$216,$C$205:$C$216)&lt;0,0,
IF(FORECAST($C201,S$205:S$216,$C$205:$C$216)&gt;100,100,
FORECAST($C201,S$205:S$216,$C$205:$C$216))))</f>
        <v>87.016667699370828</v>
      </c>
      <c r="T201" s="72"/>
      <c r="U201" s="73"/>
      <c r="V201" s="73"/>
      <c r="W201" s="74">
        <f ca="true">IF(MAX(C205:C216)-MIN(C205:C216)&lt;5,AVERAGEIF(C205:C216,"&gt;0",W205:W216),
IF(FORECAST($C201,W$205:W$216,$C$205:$C$216)&lt;0,0,
IF(FORECAST($C201,W$205:W$216,$C$205:$C$216)&gt;100,100,
FORECAST($C201,W$205:W$216,$C$205:$C$216))))</f>
        <v>0.34202725091842012</v>
      </c>
      <c r="X201" s="71">
        <f ca="true">IF(MAX(C205:C216)-MIN(C205:C216)&lt;5,AVERAGEIF(C205:C216,"&gt;0",X205:X216),
IF(FORECAST($C201,X$205:X$216,$C$205:$C$216)&lt;0,0,
IF(FORECAST($C201,X$205:X$216,$C$205:$C$216)&gt;100,100,
FORECAST($C201,X$205:X$216,$C$205:$C$216))))</f>
        <v>90.43083852447603</v>
      </c>
      <c r="Y201" s="72"/>
      <c r="Z201" s="73"/>
      <c r="AA201" s="73"/>
      <c r="AB201" s="74">
        <f ca="true">IF(MAX(C205:C216)-MIN(C205:C216)&lt;5,AVERAGEIF(C205:C216,"&gt;0",AB205:AB216),
IF(FORECAST($C201,AB$205:AB$216,$C$205:$C$216)&lt;0,0,
IF(FORECAST($C201,AB$205:AB$216,$C$205:$C$216)&gt;100,100,
FORECAST($C201,AB$205:AB$216,$C$205:$C$216))))</f>
        <v>0.54203817024014711</v>
      </c>
    </row>
    <row r="202" hidden="true" x14ac:dyDescent="0.2">
      <c r="A202" s="2919"/>
      <c r="B202" s="2920"/>
      <c r="C202" s="49">
        <f>MaxRegYear(C200,C205:C216)</f>
        <v>2020</v>
      </c>
      <c r="D202" s="75">
        <f ca="true">IF(MAX(C205:C216)-MIN(C205:C216)&lt;5,AVERAGEIF(C205:C216,"&gt;0",D205:D216),
IF(FORECAST($C202,D$205:D$216,$C$205:$C$216)&lt;0,0,
IF(FORECAST($C202,D$205:D$216,$C$205:$C$216)&gt;100,100,
FORECAST($C202,D$205:D$216,$C$205:$C$216))))</f>
        <v>78.306792842334744</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85.879070170588875</v>
      </c>
      <c r="J202" s="76"/>
      <c r="K202" s="77"/>
      <c r="L202" s="77"/>
      <c r="M202" s="78">
        <f ca="true">IF(MAX(C205:C216)-MIN(C205:C216)&lt;5,AVERAGEIF(C205:C216,"&gt;0",M205:M216),
IF(FORECAST($C202,M$205:M$216,$C$205:$C$216)&lt;0,0,
IF(FORECAST($C202,M$205:M$216,$C$205:$C$216)&gt;100,100,
FORECAST($C202,M$205:M$216,$C$205:$C$216))))</f>
        <v>0.31692731798109008</v>
      </c>
      <c r="N202" s="75">
        <f ca="true">IF(MAX(C205:C216)-MIN(C205:C216)&lt;5,AVERAGEIF(C205:C216,"&gt;0",N205:N216),
IF(FORECAST($C202,N$205:N$216,$C$205:$C$216)&lt;0,0,
IF(FORECAST($C202,N$205:N$216,$C$205:$C$216)&gt;100,100,
FORECAST($C202,N$205:N$216,$C$205:$C$216))))</f>
        <v>91.91359298689008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97.425654713981885</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97.950984555474065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876" t="s">
        <v>629</v>
      </c>
      <c r="F204" s="243"/>
      <c r="G204" s="243"/>
      <c r="H204" s="85" t="s">
        <v>17</v>
      </c>
      <c r="I204" s="83" t="s">
        <v>14</v>
      </c>
      <c r="J204" s="2876" t="s">
        <v>629</v>
      </c>
      <c r="K204" s="243"/>
      <c r="L204" s="243"/>
      <c r="M204" s="85" t="s">
        <v>17</v>
      </c>
      <c r="N204" s="83" t="s">
        <v>14</v>
      </c>
      <c r="O204" s="2876" t="s">
        <v>629</v>
      </c>
      <c r="P204" s="243"/>
      <c r="Q204" s="243"/>
      <c r="R204" s="85" t="s">
        <v>17</v>
      </c>
      <c r="S204" s="83" t="s">
        <v>14</v>
      </c>
      <c r="T204" s="2876" t="s">
        <v>629</v>
      </c>
      <c r="U204" s="243"/>
      <c r="V204" s="243"/>
      <c r="W204" s="85" t="s">
        <v>17</v>
      </c>
      <c r="X204" s="83" t="s">
        <v>14</v>
      </c>
      <c r="Y204" s="2876" t="s">
        <v>629</v>
      </c>
      <c r="Z204" s="243"/>
      <c r="AA204" s="243"/>
      <c r="AB204" s="85" t="s">
        <v>17</v>
      </c>
      <c r="AD204" s="244"/>
    </row>
    <row r="205" x14ac:dyDescent="0.2">
      <c r="A205" s="87"/>
      <c r="B205" s="869" t="s">
        <v>139</v>
      </c>
      <c r="C205" s="870">
        <v>2000</v>
      </c>
      <c r="D205" s="1">
        <f t="shared" ref="D205:D216" ca="true" si="50">IF(ISERROR(INDIRECT(CONCATENATE($B205,"!H16"))),"",INDIRECT(CONCATENATE($B205,"!H16")))</f>
        <v>53.169552912752984</v>
      </c>
      <c r="E205" s="91">
        <f t="shared" ref="E205:E216" ca="true" si="51">IF(ISERROR(INDIRECT(CONCATENATE($B205,"!H23"))),"",INDIRECT(CONCATENATE($B205,"!H23")))</f>
        <v>94.69113485539313</v>
      </c>
      <c r="F205" s="89"/>
      <c r="G205" s="89"/>
      <c r="H205" s="90">
        <f t="shared" ref="H205:H216" ca="true" si="52">IF(ISERROR(INDIRECT(CONCATENATE($B205,"!H21"))),"",INDIRECT(CONCATENATE($B205,"!H21")))</f>
        <v>2.3472889605269129</v>
      </c>
      <c r="I205" s="1">
        <f t="shared" ref="I205:I216" ca="true" si="53">IF(ISERROR(INDIRECT(CONCATENATE($B205,"!I16"))),"",INDIRECT(CONCATENATE($B205,"!I16")))</f>
        <v>79.696147581973037</v>
      </c>
      <c r="J205" s="91">
        <f t="shared" ref="J205:J216" ca="true" si="54">IF(ISERROR(INDIRECT(CONCATENATE($B205,"!I23"))),"",INDIRECT(CONCATENATE($B205,"!I23")))</f>
        <v>95.867913069802185</v>
      </c>
      <c r="K205" s="89"/>
      <c r="L205" s="89"/>
      <c r="M205" s="90">
        <f t="shared" ref="M205:M216" ca="true" si="55">IF(ISERROR(INDIRECT(CONCATENATE($B205,"!I21"))),"",INDIRECT(CONCATENATE($B205,"!I21")))</f>
        <v>0.60136657568849705</v>
      </c>
      <c r="N205" s="1">
        <f t="shared" ref="N205:N216" ca="true" si="56">IF(ISERROR(INDIRECT(CONCATENATE($B205,"!J16"))),"",INDIRECT(CONCATENATE($B205,"!J16")))</f>
        <v>84.101374063144078</v>
      </c>
      <c r="O205" s="91">
        <f t="shared" ref="O205:O216" ca="true" si="57">IF(ISERROR(INDIRECT(CONCATENATE($B205,"!J23"))),"",INDIRECT(CONCATENATE($B205,"!J23")))</f>
        <v>94.875576791586852</v>
      </c>
      <c r="P205" s="89"/>
      <c r="Q205" s="89"/>
      <c r="R205" s="90">
        <f t="shared" ref="R205:R216" ca="true" si="58">IF(ISERROR(INDIRECT(CONCATENATE($B205,"!J21"))),"",INDIRECT(CONCATENATE($B205,"!J21")))</f>
        <v>0.74855580259329157</v>
      </c>
      <c r="S205" s="1">
        <f t="shared" ref="S205:S216" ca="true" si="59">IF(ISERROR(INDIRECT(CONCATENATE($B205,"!K16"))),"",INDIRECT(CONCATENATE($B205,"!K16")))</f>
        <v>87.977715094313567</v>
      </c>
      <c r="T205" s="91">
        <f t="shared" ref="T205:T216" ca="true" si="60">IF(ISERROR(INDIRECT(CONCATENATE($B205,"!K23"))),"",INDIRECT(CONCATENATE($B205,"!K23")))</f>
        <v>94.39446983520476</v>
      </c>
      <c r="U205" s="89"/>
      <c r="V205" s="89"/>
      <c r="W205" s="90">
        <f t="shared" ref="W205:W216" ca="true" si="61">IF(ISERROR(INDIRECT(CONCATENATE($B205,"!K21"))),"",INDIRECT(CONCATENATE($B205,"!K21")))</f>
        <v>0.45043342612270776</v>
      </c>
      <c r="X205" s="1">
        <f t="shared" ref="X205:X216" ca="true" si="62">IF(ISERROR(INDIRECT(CONCATENATE($B205,"!L16"))),"",INDIRECT(CONCATENATE($B205,"!L16")))</f>
        <v>92.162443583502309</v>
      </c>
      <c r="Y205" s="91">
        <f t="shared" ref="Y205:Y216" ca="true" si="63">IF(ISERROR(INDIRECT(CONCATENATE($B205,"!L23"))),"",INDIRECT(CONCATENATE($B205,"!L23")))</f>
        <v>94.271983506454589</v>
      </c>
      <c r="Z205" s="89"/>
      <c r="AA205" s="89"/>
      <c r="AB205" s="90">
        <f t="shared" ref="AB205:AB216" ca="true" si="64">IF(ISERROR(INDIRECT(CONCATENATE($B205,"!L221"))),"",INDIRECT(CONCATENATE($B205,"!L21")))</f>
        <v>0.83710812408448798</v>
      </c>
    </row>
    <row r="206" x14ac:dyDescent="0.2">
      <c r="A206" s="87"/>
      <c r="B206" s="871" t="s">
        <v>35</v>
      </c>
      <c r="C206" s="872">
        <v>2006</v>
      </c>
      <c r="D206" s="2">
        <f t="shared" ca="true" si="50"/>
        <v>61.065519160208289</v>
      </c>
      <c r="E206" s="91">
        <f t="shared" ca="true" si="51"/>
        <v>93.524201455572282</v>
      </c>
      <c r="F206" s="89"/>
      <c r="G206" s="89"/>
      <c r="H206" s="92">
        <f t="shared" ca="true" si="52"/>
        <v>0.76440436610091367</v>
      </c>
      <c r="I206" s="2">
        <f t="shared" ca="true" si="53"/>
        <v>81.936450915655641</v>
      </c>
      <c r="J206" s="91">
        <f t="shared" ca="true" si="54"/>
        <v>94.04429997787274</v>
      </c>
      <c r="K206" s="89"/>
      <c r="L206" s="89"/>
      <c r="M206" s="92">
        <f t="shared" ca="true" si="55"/>
        <v>0</v>
      </c>
      <c r="N206" s="2">
        <f t="shared" ca="true" si="56"/>
        <v>88.40479383473469</v>
      </c>
      <c r="O206" s="91">
        <f t="shared" ca="true" si="57"/>
        <v>96.383597326570367</v>
      </c>
      <c r="P206" s="89"/>
      <c r="Q206" s="89"/>
      <c r="R206" s="92">
        <f t="shared" ca="true" si="58"/>
        <v>6.8110311195125589E-2</v>
      </c>
      <c r="S206" s="2">
        <f t="shared" ca="true" si="59"/>
        <v>89.280629498737312</v>
      </c>
      <c r="T206" s="91">
        <f t="shared" ca="true" si="60"/>
        <v>98.334248072359003</v>
      </c>
      <c r="U206" s="89"/>
      <c r="V206" s="89"/>
      <c r="W206" s="92">
        <f t="shared" ca="true" si="61"/>
        <v>0</v>
      </c>
      <c r="X206" s="2">
        <f t="shared" ca="true" si="62"/>
        <v>90.680120281978887</v>
      </c>
      <c r="Y206" s="91">
        <f t="shared" ca="true" si="63"/>
        <v>99.099113358897952</v>
      </c>
      <c r="Z206" s="89"/>
      <c r="AA206" s="89"/>
      <c r="AB206" s="92">
        <f t="shared" ca="true" si="64"/>
        <v>0</v>
      </c>
    </row>
    <row r="207" x14ac:dyDescent="0.2">
      <c r="A207" s="87"/>
      <c r="B207" s="871" t="s">
        <v>140</v>
      </c>
      <c r="C207" s="872">
        <v>2010</v>
      </c>
      <c r="D207" s="2">
        <f t="shared" ca="true" si="50"/>
        <v>69.618632692778235</v>
      </c>
      <c r="E207" s="91">
        <f t="shared" ca="true" si="51"/>
        <v>91.217561338053983</v>
      </c>
      <c r="F207" s="89"/>
      <c r="G207" s="89"/>
      <c r="H207" s="92">
        <f t="shared" ca="true" si="52"/>
        <v>1.6494818336966761</v>
      </c>
      <c r="I207" s="2">
        <f t="shared" ca="true" si="53"/>
        <v>76.866727410145202</v>
      </c>
      <c r="J207" s="91">
        <f t="shared" ca="true" si="54"/>
        <v>89.919311044926047</v>
      </c>
      <c r="K207" s="89"/>
      <c r="L207" s="89"/>
      <c r="M207" s="92">
        <f t="shared" ca="true" si="55"/>
        <v>1.1257593739111005</v>
      </c>
      <c r="N207" s="2">
        <f t="shared" ca="true" si="56"/>
        <v>86.608376857879904</v>
      </c>
      <c r="O207" s="91">
        <f t="shared" ca="true" si="57"/>
        <v>88.571372008353634</v>
      </c>
      <c r="P207" s="89"/>
      <c r="Q207" s="89"/>
      <c r="R207" s="92">
        <f t="shared" ca="true" si="58"/>
        <v>0.40991177380138855</v>
      </c>
      <c r="S207" s="2">
        <f t="shared" ca="true" si="59"/>
        <v>90.767654374376164</v>
      </c>
      <c r="T207" s="91">
        <f t="shared" ca="true" si="60"/>
        <v>91.516523854176455</v>
      </c>
      <c r="U207" s="89"/>
      <c r="V207" s="89"/>
      <c r="W207" s="92">
        <f t="shared" ca="true" si="61"/>
        <v>0.25500803287767332</v>
      </c>
      <c r="X207" s="2">
        <f t="shared" ca="true" si="62"/>
        <v>93.431146460278015</v>
      </c>
      <c r="Y207" s="91">
        <f t="shared" ca="true" si="63"/>
        <v>94.47612373895322</v>
      </c>
      <c r="Z207" s="89"/>
      <c r="AA207" s="89"/>
      <c r="AB207" s="92">
        <f t="shared" ca="true" si="64"/>
        <v>0.15169017287805345</v>
      </c>
      <c r="AD207" s="93"/>
    </row>
    <row r="208" x14ac:dyDescent="0.2">
      <c r="A208" s="87"/>
      <c r="B208" s="871" t="s">
        <v>454</v>
      </c>
      <c r="C208" s="872">
        <v>2014</v>
      </c>
      <c r="D208" s="2">
        <f t="shared" ca="true" si="50"/>
        <v>79.5</v>
      </c>
      <c r="E208" s="91">
        <f t="shared" ca="true" si="51"/>
        <v>91.4</v>
      </c>
      <c r="F208" s="89"/>
      <c r="G208" s="89"/>
      <c r="H208" s="92">
        <f t="shared" ca="true" si="52"/>
        <v>0</v>
      </c>
      <c r="I208" s="2">
        <f t="shared" ca="true" si="53"/>
        <v>92.9</v>
      </c>
      <c r="J208" s="91">
        <f t="shared" ca="true" si="54"/>
        <v>92.7</v>
      </c>
      <c r="K208" s="89"/>
      <c r="L208" s="89"/>
      <c r="M208" s="92">
        <f t="shared" ca="true" si="55"/>
        <v>0</v>
      </c>
      <c r="N208" s="2">
        <f t="shared" ca="true" si="56"/>
        <v>94.999999999999986</v>
      </c>
      <c r="O208" s="91">
        <f t="shared" ca="true" si="57"/>
        <v>90.8</v>
      </c>
      <c r="P208" s="89"/>
      <c r="Q208" s="89"/>
      <c r="R208" s="92">
        <f t="shared" ca="true" si="58"/>
        <v>0.2</v>
      </c>
      <c r="S208" s="2">
        <f t="shared" ca="true" si="59"/>
        <v>95.5</v>
      </c>
      <c r="T208" s="91">
        <f t="shared" ca="true" si="60"/>
        <v>96.3</v>
      </c>
      <c r="U208" s="89"/>
      <c r="V208" s="89"/>
      <c r="W208" s="92">
        <f t="shared" ca="true" si="61"/>
        <v>0</v>
      </c>
      <c r="X208" s="2">
        <f t="shared" ca="true" si="62"/>
        <v>95.7</v>
      </c>
      <c r="Y208" s="91">
        <f t="shared" ca="true" si="63"/>
        <v>96.7</v>
      </c>
      <c r="Z208" s="89"/>
      <c r="AA208" s="89"/>
      <c r="AB208" s="92">
        <f t="shared" ca="true" si="64"/>
        <v>0</v>
      </c>
    </row>
    <row r="209" x14ac:dyDescent="0.2">
      <c r="A209" s="87"/>
      <c r="B209" s="871" t="s">
        <v>622</v>
      </c>
      <c r="C209" s="872">
        <v>2019</v>
      </c>
      <c r="D209" s="2">
        <f t="shared" ca="true" si="50"/>
        <v>70.302623630016029</v>
      </c>
      <c r="E209" s="91">
        <f t="shared" ca="true" si="51"/>
        <v>90.202999299913628</v>
      </c>
      <c r="F209" s="89"/>
      <c r="G209" s="89"/>
      <c r="H209" s="92">
        <f t="shared" ca="true" si="52"/>
        <v>0.27893367158229976</v>
      </c>
      <c r="I209" s="2">
        <f t="shared" ca="true" si="53"/>
        <v>81.938053134417856</v>
      </c>
      <c r="J209" s="91">
        <f t="shared" ca="true" si="54"/>
        <v>91.632272372803513</v>
      </c>
      <c r="K209" s="89"/>
      <c r="L209" s="89"/>
      <c r="M209" s="92">
        <f t="shared" ca="true" si="55"/>
        <v>0.37941133896231927</v>
      </c>
      <c r="N209" s="2">
        <f t="shared" ca="true" si="56"/>
        <v>88.526097026402155</v>
      </c>
      <c r="O209" s="91">
        <f t="shared" ca="true" si="57"/>
        <v>93.682724859417448</v>
      </c>
      <c r="P209" s="89"/>
      <c r="Q209" s="89"/>
      <c r="R209" s="92">
        <f t="shared" ca="true" si="58"/>
        <v>0</v>
      </c>
      <c r="S209" s="2">
        <f t="shared" ca="true" si="59"/>
        <v>97.05935771522401</v>
      </c>
      <c r="T209" s="91">
        <f t="shared" ca="true" si="60"/>
        <v>98.342844402982507</v>
      </c>
      <c r="U209" s="89"/>
      <c r="V209" s="89"/>
      <c r="W209" s="92">
        <f t="shared" ca="true" si="61"/>
        <v>0</v>
      </c>
      <c r="X209" s="2">
        <f t="shared" ca="true" si="62"/>
        <v>98.604840072565807</v>
      </c>
      <c r="Y209" s="91">
        <f t="shared" ca="true" si="63"/>
        <v>97.96200898424209</v>
      </c>
      <c r="Z209" s="89"/>
      <c r="AA209" s="89"/>
      <c r="AB209" s="92">
        <f t="shared" ca="true" si="64"/>
        <v>0.14361521827428944</v>
      </c>
    </row>
    <row r="210" x14ac:dyDescent="0.2">
      <c r="A210" s="87"/>
      <c r="B210" s="871"/>
      <c r="C210" s="87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871"/>
      <c r="C211" s="87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871"/>
      <c r="C212" s="87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871"/>
      <c r="C213" s="87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871"/>
      <c r="C214" s="87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871"/>
      <c r="C215" s="87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73"/>
      <c r="C216" s="87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886" t="str">
        <f>CONCATENATE("Urban use of drinking water sources,  ",C199,"–",C200)</f>
        <v>Urban use of drinking water sources,  2000–2020</v>
      </c>
      <c r="C218" s="2887"/>
      <c r="D218" s="2887"/>
      <c r="E218" s="2887"/>
      <c r="F218" s="2887"/>
      <c r="G218" s="2887"/>
      <c r="H218" s="2887"/>
      <c r="I218" s="2887"/>
      <c r="J218" s="2887"/>
      <c r="K218" s="2887"/>
      <c r="L218" s="2887"/>
      <c r="N218" s="98"/>
      <c r="O218" s="98"/>
      <c r="P218" s="98"/>
      <c r="Q218" s="98"/>
      <c r="R218" s="98"/>
      <c r="S218" s="2910" t="s">
        <v>11</v>
      </c>
      <c r="T218" s="2911"/>
      <c r="U218" s="2911"/>
      <c r="V218" s="2911"/>
      <c r="W218" s="291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908" t="s">
        <v>7</v>
      </c>
      <c r="B297" s="2908"/>
      <c r="C297" s="2908"/>
      <c r="D297" s="2905" t="s">
        <v>0</v>
      </c>
      <c r="E297" s="2906"/>
      <c r="F297" s="2906"/>
      <c r="G297" s="2906"/>
      <c r="H297" s="2907"/>
      <c r="I297" s="2905" t="s">
        <v>1</v>
      </c>
      <c r="J297" s="2906"/>
      <c r="K297" s="2906"/>
      <c r="L297" s="2906"/>
      <c r="M297" s="2907"/>
      <c r="N297" s="2905" t="s">
        <v>2</v>
      </c>
      <c r="O297" s="2906"/>
      <c r="P297" s="2906"/>
      <c r="Q297" s="2906"/>
      <c r="R297" s="2907"/>
      <c r="S297" s="2905" t="s">
        <v>3</v>
      </c>
      <c r="T297" s="2906"/>
      <c r="U297" s="2906"/>
      <c r="V297" s="2906"/>
      <c r="W297" s="2907"/>
      <c r="X297" s="2905" t="s">
        <v>4</v>
      </c>
      <c r="Y297" s="2906"/>
      <c r="Z297" s="2906"/>
      <c r="AA297" s="2906"/>
      <c r="AB297" s="2907"/>
    </row>
    <row r="298" s="44" customFormat="true" ht="22.5" customHeight="true" x14ac:dyDescent="0.2">
      <c r="A298" s="2909"/>
      <c r="B298" s="2909"/>
      <c r="C298" s="2909"/>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913" t="s">
        <v>10</v>
      </c>
      <c r="B299" s="2914"/>
      <c r="C299" s="233">
        <v>2000</v>
      </c>
      <c r="D299" s="56">
        <f ca="true">IF((D301+H301)&gt;100,D301*100/(D301+H301),D301)</f>
        <v>43.696037845774129</v>
      </c>
      <c r="E299" s="57">
        <f ca="true">D299*AVERAGEIF(E305:E316,"&gt;0")/100</f>
        <v>40.230939791505989</v>
      </c>
      <c r="F299" s="58">
        <f ca="true">D299*(100-AVERAGEIF(E305:E316,"&gt;0"))/100</f>
        <v>3.4650980542681409</v>
      </c>
      <c r="G299" s="59">
        <f ca="true">100-(E299+F299+H299)</f>
        <v>52.753210322957727</v>
      </c>
      <c r="H299" s="60">
        <f ca="true">IF((D301+H301)&gt;100,H301*100/(D301+H301),H301)</f>
        <v>3.5507518312681441</v>
      </c>
      <c r="I299" s="56">
        <f ca="true">IF((I301+M301)&gt;100,I301*100/(I301+M301),I301)</f>
        <v>44.785395327537458</v>
      </c>
      <c r="J299" s="57">
        <f ca="true">I299*AVERAGEIF(J305:J316,"&gt;0")/100</f>
        <v>41.022783588321062</v>
      </c>
      <c r="K299" s="61">
        <f ca="true">I299*(100-AVERAGEIF(J305:J316,"&gt;0"))/100</f>
        <v>3.7626117392163958</v>
      </c>
      <c r="L299" s="62">
        <f ca="true">100-(J299+K299+M299)</f>
        <v>51.451483998382002</v>
      </c>
      <c r="M299" s="63">
        <f ca="true">IF((I301+M301)&gt;100,M301*100/(I301+M301),M301)</f>
        <v>3.7631206740805396</v>
      </c>
      <c r="N299" s="56">
        <f ca="true">IF((N301+R301)&gt;100,N301*100/(N301+R301),N301)</f>
        <v>48.166975296037663</v>
      </c>
      <c r="O299" s="57">
        <f ca="true">N299*AVERAGEIF(O305:O316,"&gt;0")/100</f>
        <v>44.650387429148715</v>
      </c>
      <c r="P299" s="61">
        <f ca="true">N299*(100-AVERAGEIF(O305:O316,"&gt;0"))/100</f>
        <v>3.5165878668889512</v>
      </c>
      <c r="Q299" s="62">
        <f ca="true">100-(O299+P299+R299)</f>
        <v>48.651904051004408</v>
      </c>
      <c r="R299" s="63">
        <f ca="true">IF((N301+R301)&gt;100,R301*100/(N301+R301),R301)</f>
        <v>3.1811206529579295</v>
      </c>
      <c r="S299" s="56">
        <f ca="true">IF((S301+W301)&gt;100,S301*100/(S301+W301),S301)</f>
        <v>52.481013478355408</v>
      </c>
      <c r="T299" s="57">
        <f ca="true">S299*AVERAGEIF(T305:T316,"&gt;0")/100</f>
        <v>47.908106172536193</v>
      </c>
      <c r="U299" s="61">
        <f ca="true">S299*(100-AVERAGEIF(T305:T316,"&gt;0"))/100</f>
        <v>4.5729073058192213</v>
      </c>
      <c r="V299" s="62">
        <f ca="true">100-(T299+U299+W299)</f>
        <v>43.519499589307081</v>
      </c>
      <c r="W299" s="63">
        <f ca="true">IF((S301+W301)&gt;100,W301*100/(S301+W301),W301)</f>
        <v>3.9994869323375042</v>
      </c>
      <c r="X299" s="56">
        <f ca="true">IF((X301+AB301)&gt;100,X301*100/(X301+AB301),X301)</f>
        <v>52.070148567644765</v>
      </c>
      <c r="Y299" s="57">
        <f ca="true">X299*AVERAGEIF(Y305:Y316,"&gt;0")/100</f>
        <v>47.481357094476841</v>
      </c>
      <c r="Z299" s="61">
        <f ca="true">X299*(100-AVERAGEIF(Y305:Y316,"&gt;0"))/100</f>
        <v>4.5887914731679231</v>
      </c>
      <c r="AA299" s="62">
        <f ca="true">100-(Y299+Z299+AB299)</f>
        <v>44.154154584278672</v>
      </c>
      <c r="AB299" s="63">
        <f ca="true">IF((X301+AB301)&gt;100,AB301*100/(X301+AB301),AB301)</f>
        <v>3.7756968480765636</v>
      </c>
    </row>
    <row r="300" s="64" customFormat="true" ht="15" customHeight="true" x14ac:dyDescent="0.2">
      <c r="A300" s="2915"/>
      <c r="B300" s="2916"/>
      <c r="C300" s="234">
        <v>2020</v>
      </c>
      <c r="D300" s="65">
        <f ca="true">IF((D302+H302)&gt;100,D302*100/(D302+H302),D302)</f>
        <v>47.638074850144505</v>
      </c>
      <c r="E300" s="66">
        <f ca="true">D300*AVERAGEIF(E305:E316,"&gt;0")/100</f>
        <v>43.860373058166587</v>
      </c>
      <c r="F300" s="67">
        <f ca="true">D300*(100-AVERAGEIF(E305:E316,"&gt;0"))/100</f>
        <v>3.7777017919779161</v>
      </c>
      <c r="G300" s="68">
        <f ca="true">100-(E300+F300+H300)</f>
        <v>52.049435993781856</v>
      </c>
      <c r="H300" s="69">
        <f ca="true">IF((D302+H302)&gt;100,H302*100/(D302+H302),H302)</f>
        <v>0.3124891560736387</v>
      </c>
      <c r="I300" s="65">
        <f ca="true">IF((I302+M302)&gt;100,I302*100/(I302+M302),I302)</f>
        <v>54.563499069732416</v>
      </c>
      <c r="J300" s="66">
        <f ca="true">I300*AVERAGEIF(J305:J316,"&gt;0")/100</f>
        <v>49.979387203999629</v>
      </c>
      <c r="K300" s="67">
        <f ca="true">I300*(100-AVERAGEIF(J305:J316,"&gt;0"))/100</f>
        <v>4.5841118657327851</v>
      </c>
      <c r="L300" s="68">
        <f ca="true">100-(J300+K300+M300)</f>
        <v>44.783065812017298</v>
      </c>
      <c r="M300" s="69">
        <f ca="true">IF((I302+M302)&gt;100,M302*100/(I302+M302),M302)</f>
        <v>0.653435118250286</v>
      </c>
      <c r="N300" s="65">
        <f ca="true">IF((N302+R302)&gt;100,N302*100/(N302+R302),N302)</f>
        <v>59.971447352277664</v>
      </c>
      <c r="O300" s="66">
        <f ca="true">N300*AVERAGEIF(O305:O316,"&gt;0")/100</f>
        <v>55.593035321573758</v>
      </c>
      <c r="P300" s="67">
        <f ca="true">N300*(100-AVERAGEIF(O305:O316,"&gt;0"))/100</f>
        <v>4.3784120307039069</v>
      </c>
      <c r="Q300" s="68">
        <f ca="true">100-(O300+P300+R300)</f>
        <v>38.219027606181442</v>
      </c>
      <c r="R300" s="69">
        <f ca="true">IF((N302+R302)&gt;100,R302*100/(N302+R302),R302)</f>
        <v>1.8095250415408941</v>
      </c>
      <c r="S300" s="65">
        <f ca="true">IF((S302+W302)&gt;100,S302*100/(S302+W302),S302)</f>
        <v>60.201862600604386</v>
      </c>
      <c r="T300" s="66">
        <f ca="true">S300*AVERAGEIF(T305:T316,"&gt;0")/100</f>
        <v>54.956202902668693</v>
      </c>
      <c r="U300" s="67">
        <f ca="true">S300*(100-AVERAGEIF(T305:T316,"&gt;0"))/100</f>
        <v>5.2456596979356913</v>
      </c>
      <c r="V300" s="68">
        <f ca="true">100-(T300+U300+W300)</f>
        <v>39.229082341669027</v>
      </c>
      <c r="W300" s="69">
        <f ca="true">IF((S302+W302)&gt;100,W302*100/(S302+W302),W302)</f>
        <v>0.56905505772658671</v>
      </c>
      <c r="X300" s="65">
        <f ca="true">IF((X302+AB302)&gt;100,X302*100/(X302+AB302),X302)</f>
        <v>72.081202359115196</v>
      </c>
      <c r="Y300" s="66">
        <f ca="true">X300*AVERAGEIF(Y305:Y316,"&gt;0")/100</f>
        <v>65.728894638473705</v>
      </c>
      <c r="Z300" s="67">
        <f ca="true">X300*(100-AVERAGEIF(Y305:Y316,"&gt;0"))/100</f>
        <v>6.3523077206414928</v>
      </c>
      <c r="AA300" s="68">
        <f ca="true">100-(Y300+Z300+AB300)</f>
        <v>27.361155884438801</v>
      </c>
      <c r="AB300" s="69">
        <f ca="true">IF((X302+AB302)&gt;100,AB302*100/(X302+AB302),AB302)</f>
        <v>0.557641756446003</v>
      </c>
    </row>
    <row r="301" hidden="true" x14ac:dyDescent="0.2">
      <c r="A301" s="2917" t="s">
        <v>12</v>
      </c>
      <c r="B301" s="2918"/>
      <c r="C301" s="70">
        <f>MinRegYear(C299,C305:C316)</f>
        <v>2000</v>
      </c>
      <c r="D301" s="71">
        <f ca="true">IF(MAX(C305:C316)-MIN(C305:C316)&lt;5,AVERAGEIF(C305:C316,"&gt;0",D305:D316),
IF(FORECAST($C301,D$305:D$316,$C$305:$C$316)&lt;0,0,
IF(FORECAST($C301,D$305:D$316,$C$305:$C$316)&gt;100,100,
FORECAST($C301,D$305:D$316,$C$305:$C$316))))</f>
        <v>43.696037845774129</v>
      </c>
      <c r="E301" s="72"/>
      <c r="F301" s="73"/>
      <c r="G301" s="73"/>
      <c r="H301" s="74">
        <f ca="true">IF(MAX(C305:C316)-MIN(C305:C316)&lt;5,AVERAGEIF(C305:C316,"&gt;0",H305:H316),
IF(FORECAST($C301,H$305:H$316,$C$305:$C$316)&lt;0,0,
IF(FORECAST($C301,H$305:H$316,$C$305:$C$316)&gt;100,100,
FORECAST($C301,H$305:H$316,$C$305:$C$316))))</f>
        <v>3.5507518312681441</v>
      </c>
      <c r="I301" s="71">
        <f ca="true">IF(MAX(C305:C316)-MIN(C305:C316)&lt;5,AVERAGEIF(C305:C316,"&gt;0",I305:I316),
IF(FORECAST($C301,I$305:I$316,$C$305:$C$316)&lt;0,0,
IF(FORECAST($C301,I$305:I$316,$C$305:$C$316)&gt;100,100,
FORECAST($C301,I$305:I$316,$C$305:$C$316))))</f>
        <v>44.785395327537458</v>
      </c>
      <c r="J301" s="72"/>
      <c r="K301" s="73"/>
      <c r="L301" s="73"/>
      <c r="M301" s="74">
        <f ca="true">IF(MAX(C305:C316)-MIN(C305:C316)&lt;5,AVERAGEIF(C305:C316,"&gt;0",M305:M316),
IF(FORECAST($C301,M$305:M$316,$C$305:$C$316)&lt;0,0,
IF(FORECAST($C301,M$305:M$316,$C$305:$C$316)&gt;100,100,
FORECAST($C301,M$305:M$316,$C$305:$C$316))))</f>
        <v>3.7631206740805396</v>
      </c>
      <c r="N301" s="71">
        <f ca="true">IF(MAX(C305:C316)-MIN(C305:C316)&lt;5,AVERAGEIF(C305:C316,"&gt;0",N305:N316),
IF(FORECAST($C301,N$305:N$316,$C$305:$C$316)&lt;0,0,
IF(FORECAST($C301,N$305:N$316,$C$305:$C$316)&gt;100,100,
FORECAST($C301,N$305:N$316,$C$305:$C$316))))</f>
        <v>48.166975296037663</v>
      </c>
      <c r="O301" s="72"/>
      <c r="P301" s="73"/>
      <c r="Q301" s="73"/>
      <c r="R301" s="74">
        <f ca="true">IF(MAX(C305:C316)-MIN(C305:C316)&lt;5,AVERAGEIF(C305:C316,"&gt;0",R305:R316),
IF(FORECAST($C301,R$305:R$316,$C$305:$C$316)&lt;0,0,
IF(FORECAST($C301,R$305:R$316,$C$305:$C$316)&gt;100,100,
FORECAST($C301,R$305:R$316,$C$305:$C$316))))</f>
        <v>3.1811206529579295</v>
      </c>
      <c r="S301" s="71">
        <f ca="true">IF(MAX(C305:C316)-MIN(C305:C316)&lt;5,AVERAGEIF(C305:C316,"&gt;0",S305:S316),
IF(FORECAST($C301,S$305:S$316,$C$305:$C$316)&lt;0,0,
IF(FORECAST($C301,S$305:S$316,$C$305:$C$316)&gt;100,100,
FORECAST($C301,S$305:S$316,$C$305:$C$316))))</f>
        <v>52.481013478355408</v>
      </c>
      <c r="T301" s="72"/>
      <c r="U301" s="73"/>
      <c r="V301" s="73"/>
      <c r="W301" s="74">
        <f ca="true">IF(MAX(C305:C316)-MIN(C305:C316)&lt;5,AVERAGEIF(C305:C316,"&gt;0",W305:W316),
IF(FORECAST($C301,W$305:W$316,$C$305:$C$316)&lt;0,0,
IF(FORECAST($C301,W$305:W$316,$C$305:$C$316)&gt;100,100,
FORECAST($C301,W$305:W$316,$C$305:$C$316))))</f>
        <v>3.9994869323375042</v>
      </c>
      <c r="X301" s="71">
        <f ca="true">IF(MAX(C305:C316)-MIN(C305:C316)&lt;5,AVERAGEIF(C305:C316,"&gt;0",X305:X316),
IF(FORECAST($C301,X$305:X$316,$C$305:$C$316)&lt;0,0,
IF(FORECAST($C301,X$305:X$316,$C$305:$C$316)&gt;100,100,
FORECAST($C301,X$305:X$316,$C$305:$C$316))))</f>
        <v>52.070148567644765</v>
      </c>
      <c r="Y301" s="72"/>
      <c r="Z301" s="73"/>
      <c r="AA301" s="73"/>
      <c r="AB301" s="74">
        <f ca="true">IF(MAX(C305:C316)-MIN(C305:C316)&lt;5,AVERAGEIF(C305:C316,"&gt;0",AB305:AB316),
IF(FORECAST($C301,AB$305:AB$316,$C$305:$C$316)&lt;0,0,
IF(FORECAST($C301,AB$305:AB$316,$C$305:$C$316)&gt;100,100,
FORECAST($C301,AB$305:AB$316,$C$305:$C$316))))</f>
        <v>3.7756968480765636</v>
      </c>
    </row>
    <row r="302" hidden="true" x14ac:dyDescent="0.2">
      <c r="A302" s="2919"/>
      <c r="B302" s="2920"/>
      <c r="C302" s="49">
        <f>MaxRegYear(C300,C305:C316)</f>
        <v>2020</v>
      </c>
      <c r="D302" s="75">
        <f ca="true">IF(MAX(C305:C316)-MIN(C305:C316)&lt;5,AVERAGEIF(C305:C316,"&gt;0",D305:D316),
IF(FORECAST($C302,D$305:D$316,$C$305:$C$316)&lt;0,0,
IF(FORECAST($C302,D$305:D$316,$C$305:$C$316)&gt;100,100,
FORECAST($C302,D$305:D$316,$C$305:$C$316))))</f>
        <v>47.638074850144505</v>
      </c>
      <c r="E302" s="76"/>
      <c r="F302" s="77"/>
      <c r="G302" s="77"/>
      <c r="H302" s="78">
        <f ca="true">IF(MAX(C305:C316)-MIN(C305:C316)&lt;5,AVERAGEIF(C305:C316,"&gt;0",H305:H316),
IF(FORECAST($C302,H$305:H$316,$C$305:$C$316)&lt;0,0,
IF(FORECAST($C302,H$305:H$316,$C$305:$C$316)&gt;100,100,
FORECAST($C302,H$305:H$316,$C$305:$C$316))))</f>
        <v>0.3124891560736387</v>
      </c>
      <c r="I302" s="75">
        <f ca="true">IF(MAX(C305:C316)-MIN(C305:C316)&lt;5,AVERAGEIF(C305:C316,"&gt;0",I305:I316),
IF(FORECAST($C302,I$305:I$316,$C$305:$C$316)&lt;0,0,
IF(FORECAST($C302,I$305:I$316,$C$305:$C$316)&gt;100,100,
FORECAST($C302,I$305:I$316,$C$305:$C$316))))</f>
        <v>54.563499069732416</v>
      </c>
      <c r="J302" s="76"/>
      <c r="K302" s="77"/>
      <c r="L302" s="77"/>
      <c r="M302" s="78">
        <f ca="true">IF(MAX(C305:C316)-MIN(C305:C316)&lt;5,AVERAGEIF(C305:C316,"&gt;0",M305:M316),
IF(FORECAST($C302,M$305:M$316,$C$305:$C$316)&lt;0,0,
IF(FORECAST($C302,M$305:M$316,$C$305:$C$316)&gt;100,100,
FORECAST($C302,M$305:M$316,$C$305:$C$316))))</f>
        <v>0.653435118250286</v>
      </c>
      <c r="N302" s="75">
        <f ca="true">IF(MAX(C305:C316)-MIN(C305:C316)&lt;5,AVERAGEIF(C305:C316,"&gt;0",N305:N316),
IF(FORECAST($C302,N$305:N$316,$C$305:$C$316)&lt;0,0,
IF(FORECAST($C302,N$305:N$316,$C$305:$C$316)&gt;100,100,
FORECAST($C302,N$305:N$316,$C$305:$C$316))))</f>
        <v>59.971447352277664</v>
      </c>
      <c r="O302" s="76"/>
      <c r="P302" s="77"/>
      <c r="Q302" s="77"/>
      <c r="R302" s="78">
        <f ca="true">IF(MAX(C305:C316)-MIN(C305:C316)&lt;5,AVERAGEIF(C305:C316,"&gt;0",R305:R316),
IF(FORECAST($C302,R$305:R$316,$C$305:$C$316)&lt;0,0,
IF(FORECAST($C302,R$305:R$316,$C$305:$C$316)&gt;100,100,
FORECAST($C302,R$305:R$316,$C$305:$C$316))))</f>
        <v>1.8095250415408941</v>
      </c>
      <c r="S302" s="75">
        <f ca="true">IF(MAX(C305:C316)-MIN(C305:C316)&lt;5,AVERAGEIF(C305:C316,"&gt;0",S305:S316),
IF(FORECAST($C302,S$305:S$316,$C$305:$C$316)&lt;0,0,
IF(FORECAST($C302,S$305:S$316,$C$305:$C$316)&gt;100,100,
FORECAST($C302,S$305:S$316,$C$305:$C$316))))</f>
        <v>60.201862600604386</v>
      </c>
      <c r="T302" s="76"/>
      <c r="U302" s="77"/>
      <c r="V302" s="77"/>
      <c r="W302" s="78">
        <f ca="true">IF(MAX(C305:C316)-MIN(C305:C316)&lt;5,AVERAGEIF(C305:C316,"&gt;0",W305:W316),
IF(FORECAST($C302,W$305:W$316,$C$305:$C$316)&lt;0,0,
IF(FORECAST($C302,W$305:W$316,$C$305:$C$316)&gt;100,100,
FORECAST($C302,W$305:W$316,$C$305:$C$316))))</f>
        <v>0.56905505772658671</v>
      </c>
      <c r="X302" s="75">
        <f ca="true">IF(MAX(C305:C316)-MIN(C305:C316)&lt;5,AVERAGEIF(C305:C316,"&gt;0",X305:X316),
IF(FORECAST($C302,X$305:X$316,$C$305:$C$316)&lt;0,0,
IF(FORECAST($C302,X$305:X$316,$C$305:$C$316)&gt;100,100,
FORECAST($C302,X$305:X$316,$C$305:$C$316))))</f>
        <v>72.081202359115196</v>
      </c>
      <c r="Y302" s="76"/>
      <c r="Z302" s="77"/>
      <c r="AA302" s="77"/>
      <c r="AB302" s="78">
        <f ca="true">IF(MAX(C305:C316)-MIN(C305:C316)&lt;5,AVERAGEIF(C305:C316,"&gt;0",AB305:AB316),
IF(FORECAST($C302,AB$305:AB$316,$C$305:$C$316)&lt;0,0,
IF(FORECAST($C302,AB$305:AB$316,$C$305:$C$316)&gt;100,100,
FORECAST($C302,AB$305:AB$316,$C$305:$C$316))))</f>
        <v>0.557641756446003</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876" t="s">
        <v>629</v>
      </c>
      <c r="F304" s="243"/>
      <c r="G304" s="243"/>
      <c r="H304" s="85" t="s">
        <v>17</v>
      </c>
      <c r="I304" s="83" t="s">
        <v>14</v>
      </c>
      <c r="J304" s="2876" t="s">
        <v>629</v>
      </c>
      <c r="K304" s="243"/>
      <c r="L304" s="243"/>
      <c r="M304" s="85" t="s">
        <v>17</v>
      </c>
      <c r="N304" s="83" t="s">
        <v>14</v>
      </c>
      <c r="O304" s="2876" t="s">
        <v>629</v>
      </c>
      <c r="P304" s="243"/>
      <c r="Q304" s="243"/>
      <c r="R304" s="85" t="s">
        <v>17</v>
      </c>
      <c r="S304" s="83" t="s">
        <v>14</v>
      </c>
      <c r="T304" s="2876" t="s">
        <v>629</v>
      </c>
      <c r="U304" s="243"/>
      <c r="V304" s="243"/>
      <c r="W304" s="85" t="s">
        <v>17</v>
      </c>
      <c r="X304" s="83" t="s">
        <v>14</v>
      </c>
      <c r="Y304" s="2876" t="s">
        <v>629</v>
      </c>
      <c r="Z304" s="243"/>
      <c r="AA304" s="243"/>
      <c r="AB304" s="85" t="s">
        <v>17</v>
      </c>
      <c r="AD304" s="244"/>
    </row>
    <row r="305" x14ac:dyDescent="0.2">
      <c r="A305" s="87"/>
      <c r="B305" s="869" t="s">
        <v>139</v>
      </c>
      <c r="C305" s="870">
        <v>2000</v>
      </c>
      <c r="D305" s="1">
        <f t="shared" ref="D305:D316" ca="true" si="65">IF(ISERROR(INDIRECT(CONCATENATE($B305,"!M16"))),"",INDIRECT(CONCATENATE($B305,"!M16")))</f>
        <v>40.942566901310038</v>
      </c>
      <c r="E305" s="91">
        <f t="shared" ref="E305:E316" ca="true" si="66">IF(ISERROR(INDIRECT(CONCATENATE($B305,"!M23"))),"",INDIRECT(CONCATENATE($B305,"!M23")))</f>
        <v>95.419772275297575</v>
      </c>
      <c r="F305" s="89"/>
      <c r="G305" s="89"/>
      <c r="H305" s="90">
        <f t="shared" ref="H305:H316" ca="true" si="67">IF(ISERROR(INDIRECT(CONCATENATE($B305,"!M21"))),"",INDIRECT(CONCATENATE($B305,"!M21")))</f>
        <v>4.5908205403095526</v>
      </c>
      <c r="I305" s="1">
        <f t="shared" ref="I305:I316" ca="true" si="68">IF(ISERROR(INDIRECT(CONCATENATE($B305,"!N16"))),"",INDIRECT(CONCATENATE($B305,"!N16")))</f>
        <v>47.201609419245209</v>
      </c>
      <c r="J305" s="88">
        <f t="shared" ref="J305:J316" ca="true" si="69">IF(ISERROR(INDIRECT(CONCATENATE($B305,"!N23"))),"",INDIRECT(CONCATENATE($B305,"!N23")))</f>
        <v>96.098826715059133</v>
      </c>
      <c r="K305" s="89"/>
      <c r="L305" s="89"/>
      <c r="M305" s="90">
        <f t="shared" ref="M305:M316" ca="true" si="70">IF(ISERROR(INDIRECT(CONCATENATE($B305,"!N21"))),"",INDIRECT(CONCATENATE($B305,"!N21")))</f>
        <v>4.1137795394150398</v>
      </c>
      <c r="N305" s="1">
        <f t="shared" ref="N305:N316" ca="true" si="71">IF(ISERROR(INDIRECT(CONCATENATE($B305,"!O16"))),"",INDIRECT(CONCATENATE($B305,"!O16")))</f>
        <v>53.090394836559184</v>
      </c>
      <c r="O305" s="88">
        <f t="shared" ref="O305:O316" ca="true" si="72">IF(ISERROR(INDIRECT(CONCATENATE($B305,"!O23"))),"",INDIRECT(CONCATENATE($B305,"!O23")))</f>
        <v>97.887870947312948</v>
      </c>
      <c r="P305" s="89"/>
      <c r="Q305" s="89"/>
      <c r="R305" s="90">
        <f t="shared" ref="R305:R316" ca="true" si="73">IF(ISERROR(INDIRECT(CONCATENATE($B305,"!O21"))),"",INDIRECT(CONCATENATE($B305,"!O21")))</f>
        <v>2.5435040582483048</v>
      </c>
      <c r="S305" s="1">
        <f t="shared" ref="S305:S316" ca="true" si="74">IF(ISERROR(INDIRECT(CONCATENATE($B305,"!P16"))),"",INDIRECT(CONCATENATE($B305,"!P16")))</f>
        <v>52.638612955542072</v>
      </c>
      <c r="T305" s="88">
        <f t="shared" ref="T305:T316" ca="true" si="75">IF(ISERROR(INDIRECT(CONCATENATE($B305,"!P23"))),"",INDIRECT(CONCATENATE($B305,"!P23")))</f>
        <v>95.997550155007787</v>
      </c>
      <c r="U305" s="89"/>
      <c r="V305" s="89"/>
      <c r="W305" s="90">
        <f t="shared" ref="W305:W316" ca="true" si="76">IF(ISERROR(INDIRECT(CONCATENATE($B305,"!P21"))),"",INDIRECT(CONCATENATE($B305,"!P21")))</f>
        <v>4.2018906532136242</v>
      </c>
      <c r="X305" s="1">
        <f t="shared" ref="X305:X316" ca="true" si="77">IF(ISERROR(INDIRECT(CONCATENATE($B305,"!Q16"))),"",INDIRECT(CONCATENATE($B305,"!Q16")))</f>
        <v>52.749833575978712</v>
      </c>
      <c r="Y305" s="88">
        <f t="shared" ref="Y305:Y316" ca="true" si="78">IF(ISERROR(INDIRECT(CONCATENATE($B305,"!Q23"))),"",INDIRECT(CONCATENATE($B305,"!Q23")))</f>
        <v>96.137216214067266</v>
      </c>
      <c r="Z305" s="89"/>
      <c r="AA305" s="89"/>
      <c r="AB305" s="90">
        <f t="shared" ref="AB305:AB316" ca="true" si="79">IF(ISERROR(INDIRECT(CONCATENATE($B305,"!Q221"))),"",INDIRECT(CONCATENATE($B305,"!Q21")))</f>
        <v>4.4414139219537327</v>
      </c>
    </row>
    <row r="306" x14ac:dyDescent="0.2">
      <c r="A306" s="87"/>
      <c r="B306" s="871" t="s">
        <v>35</v>
      </c>
      <c r="C306" s="872">
        <v>2006</v>
      </c>
      <c r="D306" s="2">
        <f t="shared" ca="true" si="65"/>
        <v>49.868486194152119</v>
      </c>
      <c r="E306" s="91">
        <f t="shared" ca="true" si="66"/>
        <v>87.454905601385533</v>
      </c>
      <c r="F306" s="89"/>
      <c r="G306" s="89"/>
      <c r="H306" s="92">
        <f t="shared" ca="true" si="67"/>
        <v>0.53486841483719649</v>
      </c>
      <c r="I306" s="2">
        <f t="shared" ca="true" si="68"/>
        <v>42.048519764533715</v>
      </c>
      <c r="J306" s="91">
        <f t="shared" ca="true" si="69"/>
        <v>82.98451288256274</v>
      </c>
      <c r="K306" s="89"/>
      <c r="L306" s="89"/>
      <c r="M306" s="92">
        <f t="shared" ca="true" si="70"/>
        <v>0.76386716150559042</v>
      </c>
      <c r="N306" s="2">
        <f t="shared" ca="true" si="71"/>
        <v>42.249059716080978</v>
      </c>
      <c r="O306" s="91">
        <f t="shared" ca="true" si="72"/>
        <v>92.266202478924143</v>
      </c>
      <c r="P306" s="89"/>
      <c r="Q306" s="89"/>
      <c r="R306" s="92">
        <f t="shared" ca="true" si="73"/>
        <v>2.3321021872688368</v>
      </c>
      <c r="S306" s="2">
        <f t="shared" ca="true" si="74"/>
        <v>52.363838715629221</v>
      </c>
      <c r="T306" s="91">
        <f t="shared" ca="true" si="75"/>
        <v>87.674758261278654</v>
      </c>
      <c r="U306" s="89"/>
      <c r="V306" s="89"/>
      <c r="W306" s="92">
        <f t="shared" ca="true" si="76"/>
        <v>1.8187903165871413</v>
      </c>
      <c r="X306" s="2">
        <f t="shared" ca="true" si="77"/>
        <v>51.35097832703498</v>
      </c>
      <c r="Y306" s="91">
        <f t="shared" ca="true" si="78"/>
        <v>82.481177795078622</v>
      </c>
      <c r="Z306" s="89"/>
      <c r="AA306" s="89"/>
      <c r="AB306" s="92">
        <f t="shared" ca="true" si="79"/>
        <v>1.1818016528017616</v>
      </c>
    </row>
    <row r="307" x14ac:dyDescent="0.2">
      <c r="A307" s="87"/>
      <c r="B307" s="871" t="s">
        <v>140</v>
      </c>
      <c r="C307" s="872">
        <v>2010</v>
      </c>
      <c r="D307" s="2">
        <f t="shared" ca="true" si="65"/>
        <v>44.303209956527631</v>
      </c>
      <c r="E307" s="91">
        <f t="shared" ca="true" si="66"/>
        <v>90.557087767613439</v>
      </c>
      <c r="F307" s="89"/>
      <c r="G307" s="89"/>
      <c r="H307" s="92">
        <f t="shared" ca="true" si="67"/>
        <v>3.4022643049727783</v>
      </c>
      <c r="I307" s="2">
        <f t="shared" ca="true" si="68"/>
        <v>50.44736485491589</v>
      </c>
      <c r="J307" s="91">
        <f t="shared" ca="true" si="69"/>
        <v>93.740863449735357</v>
      </c>
      <c r="K307" s="89"/>
      <c r="L307" s="89"/>
      <c r="M307" s="92">
        <f t="shared" ca="true" si="70"/>
        <v>4.8895787272076117</v>
      </c>
      <c r="N307" s="2">
        <f t="shared" ca="true" si="71"/>
        <v>53.74431143147936</v>
      </c>
      <c r="O307" s="91">
        <f t="shared" ca="true" si="72"/>
        <v>93.687924461792207</v>
      </c>
      <c r="P307" s="89"/>
      <c r="Q307" s="89"/>
      <c r="R307" s="92">
        <f t="shared" ca="true" si="73"/>
        <v>5.4295174132209985</v>
      </c>
      <c r="S307" s="2">
        <f t="shared" ca="true" si="74"/>
        <v>54.182352788959342</v>
      </c>
      <c r="T307" s="91">
        <f t="shared" ca="true" si="75"/>
        <v>94.414748585961988</v>
      </c>
      <c r="U307" s="89"/>
      <c r="V307" s="89"/>
      <c r="W307" s="92">
        <f t="shared" ca="true" si="76"/>
        <v>3.8526736725515938</v>
      </c>
      <c r="X307" s="2">
        <f t="shared" ca="true" si="77"/>
        <v>65.616535337233501</v>
      </c>
      <c r="Y307" s="91">
        <f t="shared" ca="true" si="78"/>
        <v>96.13271963379475</v>
      </c>
      <c r="Z307" s="89"/>
      <c r="AA307" s="89"/>
      <c r="AB307" s="92">
        <f t="shared" ca="true" si="79"/>
        <v>3.8485459352861096</v>
      </c>
      <c r="AD307" s="93"/>
    </row>
    <row r="308" x14ac:dyDescent="0.2">
      <c r="A308" s="87"/>
      <c r="B308" s="871" t="s">
        <v>454</v>
      </c>
      <c r="C308" s="872">
        <v>2014</v>
      </c>
      <c r="D308" s="2">
        <f t="shared" ca="true" si="65"/>
        <v>46.4</v>
      </c>
      <c r="E308" s="91">
        <f t="shared" ca="true" si="66"/>
        <v>94.2</v>
      </c>
      <c r="F308" s="89"/>
      <c r="G308" s="89"/>
      <c r="H308" s="92">
        <f t="shared" ca="true" si="67"/>
        <v>0</v>
      </c>
      <c r="I308" s="2">
        <f t="shared" ca="true" si="68"/>
        <v>55.8</v>
      </c>
      <c r="J308" s="91">
        <f t="shared" ca="true" si="69"/>
        <v>94.4</v>
      </c>
      <c r="K308" s="89"/>
      <c r="L308" s="89"/>
      <c r="M308" s="92">
        <f t="shared" ca="true" si="70"/>
        <v>0.8</v>
      </c>
      <c r="N308" s="2">
        <f t="shared" ca="true" si="71"/>
        <v>62.9</v>
      </c>
      <c r="O308" s="91">
        <f t="shared" ca="true" si="72"/>
        <v>93.8</v>
      </c>
      <c r="P308" s="89"/>
      <c r="Q308" s="89"/>
      <c r="R308" s="92">
        <f t="shared" ca="true" si="73"/>
        <v>0.5</v>
      </c>
      <c r="S308" s="2">
        <f t="shared" ca="true" si="74"/>
        <v>67.5</v>
      </c>
      <c r="T308" s="91">
        <f t="shared" ca="true" si="75"/>
        <v>96.5</v>
      </c>
      <c r="U308" s="89"/>
      <c r="V308" s="89"/>
      <c r="W308" s="92">
        <f t="shared" ca="true" si="76"/>
        <v>1</v>
      </c>
      <c r="X308" s="2">
        <f t="shared" ca="true" si="77"/>
        <v>74.599999999999994</v>
      </c>
      <c r="Y308" s="91">
        <f t="shared" ca="true" si="78"/>
        <v>95.1</v>
      </c>
      <c r="Z308" s="89"/>
      <c r="AA308" s="89"/>
      <c r="AB308" s="92">
        <f t="shared" ca="true" si="79"/>
        <v>0.2</v>
      </c>
    </row>
    <row r="309" x14ac:dyDescent="0.2">
      <c r="A309" s="87"/>
      <c r="B309" s="871" t="s">
        <v>622</v>
      </c>
      <c r="C309" s="872">
        <v>2019</v>
      </c>
      <c r="D309" s="2">
        <f t="shared" ca="true" si="65"/>
        <v>46.623916837588183</v>
      </c>
      <c r="E309" s="91">
        <f t="shared" ca="true" si="66"/>
        <v>92.718208574209726</v>
      </c>
      <c r="F309" s="89"/>
      <c r="G309" s="89"/>
      <c r="H309" s="92">
        <f t="shared" ca="true" si="67"/>
        <v>1.292062341994632</v>
      </c>
      <c r="I309" s="2">
        <f t="shared" ca="true" si="68"/>
        <v>52.385836767369852</v>
      </c>
      <c r="J309" s="91">
        <f t="shared" ca="true" si="69"/>
        <v>90.768668158773906</v>
      </c>
      <c r="K309" s="89"/>
      <c r="L309" s="89"/>
      <c r="M309" s="92">
        <f t="shared" ca="true" si="70"/>
        <v>0.62964833049055224</v>
      </c>
      <c r="N309" s="2">
        <f t="shared" ca="true" si="71"/>
        <v>57.772067033857041</v>
      </c>
      <c r="O309" s="91">
        <f t="shared" ca="true" si="72"/>
        <v>85.853863692693253</v>
      </c>
      <c r="P309" s="89"/>
      <c r="Q309" s="89"/>
      <c r="R309" s="92">
        <f t="shared" ca="true" si="73"/>
        <v>1.7400703580797336</v>
      </c>
      <c r="S309" s="2">
        <f t="shared" ca="true" si="74"/>
        <v>54.636343281156527</v>
      </c>
      <c r="T309" s="91">
        <f t="shared" ca="true" si="75"/>
        <v>81.845688835394185</v>
      </c>
      <c r="U309" s="89"/>
      <c r="V309" s="89"/>
      <c r="W309" s="92">
        <f t="shared" ca="true" si="76"/>
        <v>0.71952192653852343</v>
      </c>
      <c r="X309" s="2">
        <f t="shared" ca="true" si="77"/>
        <v>65.060477387078691</v>
      </c>
      <c r="Y309" s="91">
        <f t="shared" ca="true" si="78"/>
        <v>86.085333636381193</v>
      </c>
      <c r="Z309" s="89"/>
      <c r="AA309" s="89"/>
      <c r="AB309" s="92">
        <f t="shared" ca="true" si="79"/>
        <v>1.3224877558463748</v>
      </c>
    </row>
    <row r="310" x14ac:dyDescent="0.2">
      <c r="A310" s="87"/>
      <c r="B310" s="871"/>
      <c r="C310" s="87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871"/>
      <c r="C311" s="87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871"/>
      <c r="C312" s="87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871"/>
      <c r="C313" s="87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871"/>
      <c r="C314" s="87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871"/>
      <c r="C315" s="87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73"/>
      <c r="C316" s="87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886" t="str">
        <f>CONCATENATE("Rural use of drinking water sources, ",C299,"–",C300)</f>
        <v>Rural use of drinking water sources, 2000–2020</v>
      </c>
      <c r="C318" s="2887"/>
      <c r="D318" s="2887"/>
      <c r="E318" s="2887"/>
      <c r="F318" s="2887"/>
      <c r="G318" s="2887"/>
      <c r="H318" s="2887"/>
      <c r="I318" s="2887"/>
      <c r="J318" s="2887"/>
      <c r="K318" s="2887"/>
      <c r="L318" s="2888"/>
      <c r="N318" s="98"/>
      <c r="O318" s="98"/>
      <c r="P318" s="98"/>
      <c r="Q318" s="98"/>
      <c r="R318" s="98"/>
      <c r="S318" s="2910" t="s">
        <v>11</v>
      </c>
      <c r="T318" s="2911"/>
      <c r="U318" s="2911"/>
      <c r="V318" s="2911"/>
      <c r="W318" s="291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925" t="s">
        <v>125</v>
      </c>
      <c r="C4" s="2926"/>
      <c r="D4" s="2926"/>
      <c r="E4" s="2926"/>
      <c r="F4" s="2926"/>
      <c r="G4" s="2926"/>
      <c r="H4" s="2926"/>
      <c r="I4" s="2926"/>
      <c r="J4" s="2926"/>
      <c r="K4" s="2926"/>
      <c r="L4" s="2926"/>
      <c r="M4" s="2926"/>
      <c r="N4" s="2926"/>
      <c r="O4" s="2926"/>
      <c r="P4" s="2926"/>
      <c r="Q4" s="2926"/>
      <c r="R4" s="2926"/>
      <c r="S4" s="2926"/>
      <c r="T4" s="2926"/>
      <c r="U4" s="2926"/>
      <c r="V4" s="2926"/>
      <c r="W4" s="2926"/>
      <c r="X4" s="2926"/>
      <c r="Y4" s="2926"/>
    </row>
    <row r="5" ht="28.5" customHeight="true" x14ac:dyDescent="0.2">
      <c r="B5" s="2889" t="str">
        <f ca="true">IF(ISERROR(INDIRECT(CONCATENATE($B105,"!A2"))),"",INDIRECT(CONCATENATE($B105,"!A2")))</f>
        <v>Guinea-Bissau</v>
      </c>
      <c r="C5" s="2923"/>
      <c r="D5" s="2923"/>
      <c r="E5" s="2923"/>
      <c r="F5" s="2923"/>
      <c r="G5" s="2923"/>
      <c r="H5" s="2923"/>
      <c r="I5" s="2923"/>
      <c r="J5" s="2923"/>
      <c r="K5" s="2924"/>
      <c r="L5" s="2924"/>
      <c r="M5" s="2924"/>
      <c r="N5" s="2924"/>
      <c r="O5" s="2924"/>
      <c r="P5" s="2924"/>
      <c r="Q5" s="2924"/>
      <c r="R5" s="2924"/>
      <c r="S5" s="2924"/>
      <c r="T5" s="2924"/>
      <c r="U5" s="2924"/>
      <c r="V5" s="2924"/>
      <c r="W5" s="2924"/>
      <c r="X5" s="2924"/>
      <c r="Y5" s="2924"/>
    </row>
    <row r="6" x14ac:dyDescent="0.2">
      <c r="F6" s="36"/>
      <c r="G6" s="36"/>
      <c r="J6" s="37"/>
      <c r="K6" s="37"/>
      <c r="L6" s="37"/>
      <c r="M6" s="37"/>
      <c r="N6" s="37"/>
      <c r="O6" s="37"/>
      <c r="P6" s="37"/>
    </row>
    <row r="7" s="38" customFormat="true" ht="18" x14ac:dyDescent="0.25">
      <c r="B7" s="2886" t="str">
        <f>B118</f>
        <v>National use of sanitation facilities, 2000–2020</v>
      </c>
      <c r="C7" s="2927"/>
      <c r="D7" s="2927"/>
      <c r="E7" s="2927"/>
      <c r="F7" s="2927"/>
      <c r="G7" s="2927"/>
      <c r="H7" s="2927"/>
      <c r="I7" s="2927"/>
      <c r="J7" s="2886" t="str">
        <f>B218</f>
        <v>Urban use of sanitation facilities, 2000–2020</v>
      </c>
      <c r="K7" s="2927"/>
      <c r="L7" s="2927"/>
      <c r="M7" s="2927"/>
      <c r="N7" s="2927"/>
      <c r="O7" s="2927"/>
      <c r="P7" s="2927"/>
      <c r="Q7" s="2927"/>
      <c r="R7" s="2886" t="str">
        <f>B318</f>
        <v>Rural use of sanitation facilities, 2000–2020</v>
      </c>
      <c r="S7" s="2927"/>
      <c r="T7" s="2927"/>
      <c r="U7" s="2927"/>
      <c r="V7" s="2927"/>
      <c r="W7" s="2927"/>
      <c r="X7" s="2927"/>
      <c r="Y7" s="292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899" t="str">
        <f ca="true">IF(ISERROR(INDIRECT(CONCATENATE($B105,"!A2"))),"",INDIRECT(CONCATENATE($B105,"!A2")))</f>
        <v>Guinea-Bissau</v>
      </c>
      <c r="C31" s="2900"/>
      <c r="D31" s="2900"/>
      <c r="E31" s="2901"/>
      <c r="F31" s="2891" t="s">
        <v>0</v>
      </c>
      <c r="G31" s="2891"/>
      <c r="H31" s="2891"/>
      <c r="I31" s="2892"/>
      <c r="J31" s="2890" t="s">
        <v>1</v>
      </c>
      <c r="K31" s="2891"/>
      <c r="L31" s="2891"/>
      <c r="M31" s="2892"/>
      <c r="N31" s="2890" t="s">
        <v>2</v>
      </c>
      <c r="O31" s="2891"/>
      <c r="P31" s="2891"/>
      <c r="Q31" s="2892"/>
      <c r="R31" s="2890" t="s">
        <v>3</v>
      </c>
      <c r="S31" s="2891"/>
      <c r="T31" s="2891"/>
      <c r="U31" s="2892"/>
      <c r="V31" s="2890" t="s">
        <v>4</v>
      </c>
      <c r="W31" s="2891"/>
      <c r="X31" s="2891"/>
      <c r="Y31" s="2892"/>
    </row>
    <row r="32" s="44" customFormat="true" ht="22.5" customHeight="true" x14ac:dyDescent="0.2">
      <c r="B32" s="2902"/>
      <c r="C32" s="2903"/>
      <c r="D32" s="2903"/>
      <c r="E32" s="290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893" t="s">
        <v>5</v>
      </c>
      <c r="C33" s="2894"/>
      <c r="D33" s="2897" t="s">
        <v>25</v>
      </c>
      <c r="E33" s="33">
        <f>C99</f>
        <v>2000</v>
      </c>
      <c r="F33" s="103">
        <f ca="true">E99</f>
        <v>8.5145222333411912</v>
      </c>
      <c r="G33" s="46">
        <f t="shared" ref="G33:I34" ca="true" si="0">F99</f>
        <v>5.403973271425647</v>
      </c>
      <c r="H33" s="47">
        <f t="shared" ca="true" si="0"/>
        <v>25.364762767614025</v>
      </c>
      <c r="I33" s="48">
        <f t="shared" ca="true" si="0"/>
        <v>60.716741727619137</v>
      </c>
      <c r="J33" s="103">
        <f ca="true">J99</f>
        <v>9.5861812838415226</v>
      </c>
      <c r="K33" s="46">
        <f t="shared" ref="K33:M34" ca="true" si="1">K99</f>
        <v>5.3823023341118015</v>
      </c>
      <c r="L33" s="47">
        <f t="shared" ca="true" si="1"/>
        <v>26.43755801954353</v>
      </c>
      <c r="M33" s="48">
        <f t="shared" ca="true" si="1"/>
        <v>58.593958362503145</v>
      </c>
      <c r="N33" s="103">
        <f ca="true">O99</f>
        <v>11.457540668014564</v>
      </c>
      <c r="O33" s="46">
        <f t="shared" ref="O33:Q34" ca="true" si="2">P99</f>
        <v>6.4095110289798587</v>
      </c>
      <c r="P33" s="47">
        <f t="shared" ca="true" si="2"/>
        <v>31.626913363902275</v>
      </c>
      <c r="Q33" s="48">
        <f t="shared" ca="true" si="2"/>
        <v>50.506034939103301</v>
      </c>
      <c r="R33" s="103">
        <f ca="true">T99</f>
        <v>11.593598314105666</v>
      </c>
      <c r="S33" s="46">
        <f t="shared" ref="S33:U34" ca="true" si="3">U99</f>
        <v>16.21918275089055</v>
      </c>
      <c r="T33" s="47">
        <f t="shared" ca="true" si="3"/>
        <v>56.115543637328528</v>
      </c>
      <c r="U33" s="48">
        <f t="shared" ca="true" si="3"/>
        <v>16.071675297675256</v>
      </c>
      <c r="V33" s="103">
        <f ca="true">Y99</f>
        <v>28.567679077675365</v>
      </c>
      <c r="W33" s="46">
        <f t="shared" ref="W33:Y34" ca="true" si="4">Z99</f>
        <v>22.328841686848847</v>
      </c>
      <c r="X33" s="47">
        <f t="shared" ca="true" si="4"/>
        <v>48.016647534358597</v>
      </c>
      <c r="Y33" s="48">
        <f t="shared" ca="true" si="4"/>
        <v>1.0868317011171911</v>
      </c>
    </row>
    <row r="34" x14ac:dyDescent="0.2">
      <c r="B34" s="2895"/>
      <c r="C34" s="2896"/>
      <c r="D34" s="2898"/>
      <c r="E34" s="34">
        <f>C100</f>
        <v>2020</v>
      </c>
      <c r="F34" s="104">
        <f ca="true">E100</f>
        <v>4.503054371752901</v>
      </c>
      <c r="G34" s="51">
        <f t="shared" ca="true" si="0"/>
        <v>2.8579860146985623</v>
      </c>
      <c r="H34" s="52">
        <f t="shared" ca="true" si="0"/>
        <v>55.943662918577843</v>
      </c>
      <c r="I34" s="53">
        <f t="shared" ca="true" si="0"/>
        <v>36.695296694970693</v>
      </c>
      <c r="J34" s="104">
        <f ca="true">J100</f>
        <v>7.8700923394930715</v>
      </c>
      <c r="K34" s="51">
        <f t="shared" ca="true" si="1"/>
        <v>4.4187789813582716</v>
      </c>
      <c r="L34" s="52">
        <f t="shared" ca="true" si="1"/>
        <v>76.52819760203505</v>
      </c>
      <c r="M34" s="53">
        <f t="shared" ca="true" si="1"/>
        <v>11.182931077113608</v>
      </c>
      <c r="N34" s="104">
        <f ca="true">O100</f>
        <v>12.986135642859869</v>
      </c>
      <c r="O34" s="51">
        <f t="shared" ca="true" si="2"/>
        <v>7.2646287749255904</v>
      </c>
      <c r="P34" s="52">
        <f t="shared" ca="true" si="2"/>
        <v>79.749235582214538</v>
      </c>
      <c r="Q34" s="53">
        <f t="shared" ca="true" si="2"/>
        <v>0</v>
      </c>
      <c r="R34" s="104">
        <f ca="true">T100</f>
        <v>17.739117668057066</v>
      </c>
      <c r="S34" s="51">
        <f t="shared" ca="true" si="3"/>
        <v>24.816625822520859</v>
      </c>
      <c r="T34" s="52">
        <f t="shared" ca="true" si="3"/>
        <v>57.444256509422075</v>
      </c>
      <c r="U34" s="53">
        <f t="shared" ca="true" si="3"/>
        <v>0</v>
      </c>
      <c r="V34" s="104">
        <f ca="true">Y100</f>
        <v>46.361473744851772</v>
      </c>
      <c r="W34" s="51">
        <f t="shared" ca="true" si="4"/>
        <v>36.236685689554854</v>
      </c>
      <c r="X34" s="52">
        <f t="shared" ca="true" si="4"/>
        <v>17.401840565593375</v>
      </c>
      <c r="Y34" s="53">
        <f t="shared" ca="true" si="4"/>
        <v>0</v>
      </c>
    </row>
    <row r="35" x14ac:dyDescent="0.2">
      <c r="F35" s="36"/>
      <c r="H35" s="39"/>
    </row>
    <row r="36" x14ac:dyDescent="0.2">
      <c r="B36" s="2893" t="s">
        <v>6</v>
      </c>
      <c r="C36" s="2894"/>
      <c r="D36" s="2897" t="s">
        <v>25</v>
      </c>
      <c r="E36" s="33">
        <f>C199</f>
        <v>2000</v>
      </c>
      <c r="F36" s="103">
        <f ca="true">E199</f>
        <v>20.652296144077308</v>
      </c>
      <c r="G36" s="46">
        <f t="shared" ref="G36:I37" ca="true" si="5">F199</f>
        <v>20.217148635853892</v>
      </c>
      <c r="H36" s="47">
        <f t="shared" ca="true" si="5"/>
        <v>43.958517969331979</v>
      </c>
      <c r="I36" s="48">
        <f t="shared" ca="true" si="5"/>
        <v>15.172037250736821</v>
      </c>
      <c r="J36" s="103">
        <f ca="true">J199</f>
        <v>13.34748210308368</v>
      </c>
      <c r="K36" s="46">
        <f t="shared" ref="K36:M37" ca="true" si="6">K199</f>
        <v>32.478276811166609</v>
      </c>
      <c r="L36" s="47">
        <f t="shared" ca="true" si="6"/>
        <v>50.631727277819152</v>
      </c>
      <c r="M36" s="48">
        <f t="shared" ca="true" si="6"/>
        <v>3.5425138079305611</v>
      </c>
      <c r="N36" s="103">
        <f ca="true">O199</f>
        <v>17.381227072121536</v>
      </c>
      <c r="O36" s="46">
        <f t="shared" ref="O36:Q37" ca="true" si="7">P199</f>
        <v>36.800364872981156</v>
      </c>
      <c r="P36" s="47">
        <f t="shared" ca="true" si="7"/>
        <v>45.312058033145881</v>
      </c>
      <c r="Q36" s="48">
        <f t="shared" ca="true" si="7"/>
        <v>0.50635002175142318</v>
      </c>
      <c r="R36" s="103">
        <f ca="true">T199</f>
        <v>25.063754539082723</v>
      </c>
      <c r="S36" s="46">
        <f t="shared" ref="S36:U37" ca="true" si="8">U199</f>
        <v>31.37952183792963</v>
      </c>
      <c r="T36" s="47">
        <f t="shared" ca="true" si="8"/>
        <v>42.192248227654403</v>
      </c>
      <c r="U36" s="48">
        <f t="shared" ca="true" si="8"/>
        <v>1.364475395333244</v>
      </c>
      <c r="V36" s="103">
        <f ca="true">Y199</f>
        <v>53.707070626068891</v>
      </c>
      <c r="W36" s="46">
        <f t="shared" ref="W36:Y37" ca="true" si="9">Z199</f>
        <v>17.717679267653146</v>
      </c>
      <c r="X36" s="47">
        <f t="shared" ca="true" si="9"/>
        <v>27.884592358870748</v>
      </c>
      <c r="Y36" s="48">
        <f t="shared" ca="true" si="9"/>
        <v>0.69065774740721508</v>
      </c>
    </row>
    <row r="37" x14ac:dyDescent="0.2">
      <c r="B37" s="2895"/>
      <c r="C37" s="2896"/>
      <c r="D37" s="2898"/>
      <c r="E37" s="34">
        <f>C200</f>
        <v>2020</v>
      </c>
      <c r="F37" s="104">
        <f ca="true">E200</f>
        <v>15.298453708316096</v>
      </c>
      <c r="G37" s="51">
        <f t="shared" ca="true" si="5"/>
        <v>14.976112600847806</v>
      </c>
      <c r="H37" s="52">
        <f t="shared" ca="true" si="5"/>
        <v>67.92938976351752</v>
      </c>
      <c r="I37" s="53">
        <f t="shared" ca="true" si="5"/>
        <v>1.7960439273185784</v>
      </c>
      <c r="J37" s="104">
        <f ca="true">J200</f>
        <v>15.154704770764139</v>
      </c>
      <c r="K37" s="51">
        <f t="shared" ca="true" si="6"/>
        <v>36.875771230490869</v>
      </c>
      <c r="L37" s="52">
        <f t="shared" ca="true" si="6"/>
        <v>47.96952399874499</v>
      </c>
      <c r="M37" s="53">
        <f t="shared" ca="true" si="6"/>
        <v>0</v>
      </c>
      <c r="N37" s="104">
        <f ca="true">O200</f>
        <v>19.209818754954025</v>
      </c>
      <c r="O37" s="51">
        <f t="shared" ca="true" si="7"/>
        <v>40.671946600364947</v>
      </c>
      <c r="P37" s="52">
        <f t="shared" ca="true" si="7"/>
        <v>39.959363693884022</v>
      </c>
      <c r="Q37" s="53">
        <f t="shared" ca="true" si="7"/>
        <v>0.15887095079700231</v>
      </c>
      <c r="R37" s="104">
        <f ca="true">T200</f>
        <v>35.901601946635353</v>
      </c>
      <c r="S37" s="51">
        <f t="shared" ca="true" si="8"/>
        <v>44.948377568268789</v>
      </c>
      <c r="T37" s="52">
        <f t="shared" ca="true" si="8"/>
        <v>19.150020485095865</v>
      </c>
      <c r="U37" s="53">
        <f t="shared" ca="true" si="8"/>
        <v>0</v>
      </c>
      <c r="V37" s="104">
        <f ca="true">Y200</f>
        <v>72.433671339443919</v>
      </c>
      <c r="W37" s="51">
        <f t="shared" ca="true" si="9"/>
        <v>23.895486050731257</v>
      </c>
      <c r="X37" s="52">
        <f t="shared" ca="true" si="9"/>
        <v>3.670842609824831</v>
      </c>
      <c r="Y37" s="53">
        <f t="shared" ca="true" si="9"/>
        <v>0</v>
      </c>
    </row>
    <row r="38" x14ac:dyDescent="0.2">
      <c r="F38" s="36"/>
      <c r="G38" s="36"/>
      <c r="H38" s="39"/>
      <c r="I38" s="39"/>
    </row>
    <row r="39" x14ac:dyDescent="0.2">
      <c r="B39" s="2893" t="s">
        <v>7</v>
      </c>
      <c r="C39" s="2894"/>
      <c r="D39" s="2897" t="s">
        <v>25</v>
      </c>
      <c r="E39" s="33">
        <f>C299</f>
        <v>2000</v>
      </c>
      <c r="F39" s="103">
        <f ca="true">E299</f>
        <v>3.8362377574647617</v>
      </c>
      <c r="G39" s="46">
        <f t="shared" ref="G39:I40" ca="true" si="10">F299</f>
        <v>3.0634369215771748</v>
      </c>
      <c r="H39" s="47">
        <f t="shared" ca="true" si="10"/>
        <v>29.037819928027147</v>
      </c>
      <c r="I39" s="48">
        <f t="shared" ca="true" si="10"/>
        <v>64.062505392930916</v>
      </c>
      <c r="J39" s="103">
        <f ca="true">J299</f>
        <v>5.0661582780850516</v>
      </c>
      <c r="K39" s="46">
        <f t="shared" ref="K39:M40" ca="true" si="11">K299</f>
        <v>2.522946594877344</v>
      </c>
      <c r="L39" s="47">
        <f t="shared" ca="true" si="11"/>
        <v>29.627716769266357</v>
      </c>
      <c r="M39" s="48">
        <f t="shared" ca="true" si="11"/>
        <v>62.783178357771249</v>
      </c>
      <c r="N39" s="103">
        <f ca="true">O299</f>
        <v>5.3656641488193033</v>
      </c>
      <c r="O39" s="46">
        <f t="shared" ref="O39:Q40" ca="true" si="12">P299</f>
        <v>2.5988292345240707</v>
      </c>
      <c r="P39" s="47">
        <f t="shared" ca="true" si="12"/>
        <v>33.371445097382946</v>
      </c>
      <c r="Q39" s="48">
        <f t="shared" ca="true" si="12"/>
        <v>58.664061519273673</v>
      </c>
      <c r="R39" s="103">
        <f ca="true">T299</f>
        <v>6.2734459489301742</v>
      </c>
      <c r="S39" s="46">
        <f t="shared" ref="S39:U40" ca="true" si="13">U299</f>
        <v>2.7504184177545601</v>
      </c>
      <c r="T39" s="47">
        <f t="shared" ca="true" si="13"/>
        <v>35.174091018562308</v>
      </c>
      <c r="U39" s="48">
        <f t="shared" ca="true" si="13"/>
        <v>55.802044614752958</v>
      </c>
      <c r="V39" s="103">
        <f ca="true">Y299</f>
        <v>7.3193368014884594</v>
      </c>
      <c r="W39" s="46">
        <f t="shared" ref="W39:Y40" ca="true" si="14">Z299</f>
        <v>3.2936686111562654</v>
      </c>
      <c r="X39" s="47">
        <f t="shared" ca="true" si="14"/>
        <v>47.40702737195943</v>
      </c>
      <c r="Y39" s="48">
        <f t="shared" ca="true" si="14"/>
        <v>41.979967215395845</v>
      </c>
    </row>
    <row r="40" x14ac:dyDescent="0.2">
      <c r="B40" s="2895"/>
      <c r="C40" s="2896"/>
      <c r="D40" s="2898"/>
      <c r="E40" s="34">
        <f>C300</f>
        <v>2020</v>
      </c>
      <c r="F40" s="104">
        <f ca="true">E300</f>
        <v>2.2786949726089314</v>
      </c>
      <c r="G40" s="51">
        <f t="shared" ca="true" si="10"/>
        <v>1.8196573709539201</v>
      </c>
      <c r="H40" s="52">
        <f t="shared" ca="true" si="10"/>
        <v>50.578951818483915</v>
      </c>
      <c r="I40" s="53">
        <f t="shared" ca="true" si="10"/>
        <v>45.322695837953233</v>
      </c>
      <c r="J40" s="104">
        <f ca="true">J300</f>
        <v>4.1582290228658021</v>
      </c>
      <c r="K40" s="51">
        <f t="shared" ca="true" si="11"/>
        <v>2.0707978665690034</v>
      </c>
      <c r="L40" s="52">
        <f t="shared" ca="true" si="11"/>
        <v>67.926471051989722</v>
      </c>
      <c r="M40" s="53">
        <f t="shared" ca="true" si="11"/>
        <v>25.844502058575472</v>
      </c>
      <c r="N40" s="104">
        <f ca="true">O300</f>
        <v>4.9808248545400069</v>
      </c>
      <c r="O40" s="51">
        <f t="shared" ca="true" si="12"/>
        <v>2.4124344880719053</v>
      </c>
      <c r="P40" s="52">
        <f t="shared" ca="true" si="12"/>
        <v>82.902611007821776</v>
      </c>
      <c r="Q40" s="53">
        <f t="shared" ca="true" si="12"/>
        <v>9.7041296495663119</v>
      </c>
      <c r="R40" s="104">
        <f ca="true">T300</f>
        <v>8.08453084887201</v>
      </c>
      <c r="S40" s="51">
        <f t="shared" ca="true" si="13"/>
        <v>3.5444383719340751</v>
      </c>
      <c r="T40" s="52">
        <f t="shared" ca="true" si="13"/>
        <v>87.856057922091622</v>
      </c>
      <c r="U40" s="53">
        <f t="shared" ca="true" si="13"/>
        <v>0.51497285710229335</v>
      </c>
      <c r="V40" s="104">
        <f ca="true">Y300</f>
        <v>17.308557122542265</v>
      </c>
      <c r="W40" s="51">
        <f t="shared" ca="true" si="14"/>
        <v>7.7887727870822117</v>
      </c>
      <c r="X40" s="52">
        <f t="shared" ca="true" si="14"/>
        <v>74.902670090375523</v>
      </c>
      <c r="Y40" s="53">
        <f t="shared" ca="true" si="14"/>
        <v>0</v>
      </c>
    </row>
    <row r="97" s="40" customFormat="true" ht="16.5" customHeight="true" x14ac:dyDescent="0.2">
      <c r="A97" s="2908" t="s">
        <v>5</v>
      </c>
      <c r="B97" s="2908"/>
      <c r="C97" s="2908"/>
      <c r="D97" s="2905" t="s">
        <v>0</v>
      </c>
      <c r="E97" s="2906"/>
      <c r="F97" s="2906"/>
      <c r="G97" s="2906"/>
      <c r="H97" s="2907"/>
      <c r="I97" s="2905" t="s">
        <v>1</v>
      </c>
      <c r="J97" s="2906"/>
      <c r="K97" s="2906"/>
      <c r="L97" s="2906"/>
      <c r="M97" s="2907"/>
      <c r="N97" s="2905" t="s">
        <v>2</v>
      </c>
      <c r="O97" s="2906"/>
      <c r="P97" s="2906"/>
      <c r="Q97" s="2906"/>
      <c r="R97" s="2907"/>
      <c r="S97" s="2905" t="s">
        <v>3</v>
      </c>
      <c r="T97" s="2906"/>
      <c r="U97" s="2906"/>
      <c r="V97" s="2906"/>
      <c r="W97" s="2907"/>
      <c r="X97" s="2905" t="s">
        <v>4</v>
      </c>
      <c r="Y97" s="2906"/>
      <c r="Z97" s="2906"/>
      <c r="AA97" s="2906"/>
      <c r="AB97" s="2907"/>
    </row>
    <row r="98" s="44" customFormat="true" ht="22.5" customHeight="true" x14ac:dyDescent="0.2">
      <c r="A98" s="2909"/>
      <c r="B98" s="2909"/>
      <c r="C98" s="2909"/>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913" t="s">
        <v>10</v>
      </c>
      <c r="B99" s="2914"/>
      <c r="C99" s="233">
        <v>2000</v>
      </c>
      <c r="D99" s="56">
        <f ca="true">IF((D101+H101)&gt;100,D101*100/(D101+H101),D101)</f>
        <v>13.918495504766838</v>
      </c>
      <c r="E99" s="105">
        <f ca="true">D99*AVERAGEIF(E105:E116,"&gt;0")/100</f>
        <v>8.5145222333411912</v>
      </c>
      <c r="F99" s="58">
        <f ca="true">D99*(100-AVERAGEIF(E105:E116,"&gt;0"))/100</f>
        <v>5.403973271425647</v>
      </c>
      <c r="G99" s="59">
        <f ca="true">100-(E99+F99+H99)</f>
        <v>25.364762767614025</v>
      </c>
      <c r="H99" s="60">
        <f ca="true">IF((D101+H101)&gt;100,H101*100/(D101+H101),H101)</f>
        <v>60.716741727619137</v>
      </c>
      <c r="I99" s="56">
        <f ca="true">IF((I101+M101)&gt;100,I101*100/(I101+M101),I101)</f>
        <v>14.968483617953325</v>
      </c>
      <c r="J99" s="105">
        <f ca="true">I99*AVERAGEIF(J105:J116,"&gt;0")/100</f>
        <v>9.5861812838415226</v>
      </c>
      <c r="K99" s="61">
        <f ca="true">I99*(100-AVERAGEIF(J105:J116,"&gt;0"))/100</f>
        <v>5.3823023341118015</v>
      </c>
      <c r="L99" s="62">
        <f ca="true">100-(J99+K99+M99)</f>
        <v>26.43755801954353</v>
      </c>
      <c r="M99" s="63">
        <f ca="true">IF((I101+M101)&gt;100,M101*100/(I101+M101),M101)</f>
        <v>58.593958362503145</v>
      </c>
      <c r="N99" s="56">
        <f ca="true">IF((N101+R101)&gt;100,N101*100/(N101+R101),N101)</f>
        <v>17.867051696994423</v>
      </c>
      <c r="O99" s="105">
        <f ca="true">N99*AVERAGEIF(O105:O116,"&gt;0")/100</f>
        <v>11.457540668014564</v>
      </c>
      <c r="P99" s="61">
        <f ca="true">N99*(100-AVERAGEIF(O105:O116,"&gt;0"))/100</f>
        <v>6.4095110289798587</v>
      </c>
      <c r="Q99" s="62">
        <f ca="true">100-(O99+P99+R99)</f>
        <v>31.626913363902275</v>
      </c>
      <c r="R99" s="63">
        <f ca="true">IF((N101+R101)&gt;100,R101*100/(N101+R101),R101)</f>
        <v>50.506034939103301</v>
      </c>
      <c r="S99" s="56">
        <f ca="true">IF((S101+W101)&gt;100,S101*100/(S101+W101),S101)</f>
        <v>27.812781064996216</v>
      </c>
      <c r="T99" s="105">
        <f ca="true">S99*AVERAGEIF(T105:T116,"&gt;0")/100</f>
        <v>11.593598314105666</v>
      </c>
      <c r="U99" s="61">
        <f ca="true">S99*(100-AVERAGEIF(T105:T116,"&gt;0"))/100</f>
        <v>16.21918275089055</v>
      </c>
      <c r="V99" s="62">
        <f ca="true">100-(T99+U99+W99)</f>
        <v>56.115543637328528</v>
      </c>
      <c r="W99" s="63">
        <f ca="true">IF((S101+W101)&gt;100,W101*100/(S101+W101),W101)</f>
        <v>16.071675297675256</v>
      </c>
      <c r="X99" s="56">
        <f ca="true">IF((X101+AB101)&gt;100,X101*100/(X101+AB101),X101)</f>
        <v>50.896520764524212</v>
      </c>
      <c r="Y99" s="105">
        <f ca="true">X99*AVERAGEIF(Y105:Y116,"&gt;0")/100</f>
        <v>28.567679077675365</v>
      </c>
      <c r="Z99" s="61">
        <f ca="true">X99*(100-AVERAGEIF(Y105:Y116,"&gt;0"))/100</f>
        <v>22.328841686848847</v>
      </c>
      <c r="AA99" s="62">
        <f ca="true">100-(Y99+Z99+AB99)</f>
        <v>48.016647534358597</v>
      </c>
      <c r="AB99" s="63">
        <f ca="true">IF((X101+AB101)&gt;100,AB101*100/(X101+AB101),AB101)</f>
        <v>1.0868317011171911</v>
      </c>
    </row>
    <row r="100" s="64" customFormat="true" ht="15" customHeight="true" x14ac:dyDescent="0.2">
      <c r="A100" s="2915"/>
      <c r="B100" s="2916"/>
      <c r="C100" s="234">
        <v>2020</v>
      </c>
      <c r="D100" s="65">
        <f ca="true">IF((D102+H102)&gt;100,D102*100/(D102+H102),D102)</f>
        <v>7.3610403864514637</v>
      </c>
      <c r="E100" s="106">
        <f ca="true">D100*AVERAGEIF(E105:E116,"&gt;0")/100</f>
        <v>4.503054371752901</v>
      </c>
      <c r="F100" s="67">
        <f ca="true">D100*(100-AVERAGEIF(E105:E116,"&gt;0"))/100</f>
        <v>2.8579860146985623</v>
      </c>
      <c r="G100" s="68">
        <f ca="true">100-(E100+F100+H100)</f>
        <v>55.943662918577843</v>
      </c>
      <c r="H100" s="69">
        <f ca="true">IF((D102+H102)&gt;100,H102*100/(D102+H102),H102)</f>
        <v>36.695296694970693</v>
      </c>
      <c r="I100" s="65">
        <f ca="true">IF((I102+M102)&gt;100,I102*100/(I102+M102),I102)</f>
        <v>12.288871320851342</v>
      </c>
      <c r="J100" s="106">
        <f ca="true">I100*AVERAGEIF(J105:J116,"&gt;0")/100</f>
        <v>7.8700923394930715</v>
      </c>
      <c r="K100" s="67">
        <f ca="true">I100*(100-AVERAGEIF(J105:J116,"&gt;0"))/100</f>
        <v>4.4187789813582716</v>
      </c>
      <c r="L100" s="68">
        <f ca="true">100-(J100+K100+M100)</f>
        <v>76.52819760203505</v>
      </c>
      <c r="M100" s="69">
        <f ca="true">IF((I102+M102)&gt;100,M102*100/(I102+M102),M102)</f>
        <v>11.182931077113608</v>
      </c>
      <c r="N100" s="65">
        <f ca="true">IF((N102+R102)&gt;100,N102*100/(N102+R102),N102)</f>
        <v>20.250764417785462</v>
      </c>
      <c r="O100" s="106">
        <f ca="true">N100*AVERAGEIF(O105:O116,"&gt;0")/100</f>
        <v>12.986135642859869</v>
      </c>
      <c r="P100" s="67">
        <f ca="true">N100*(100-AVERAGEIF(O105:O116,"&gt;0"))/100</f>
        <v>7.2646287749255904</v>
      </c>
      <c r="Q100" s="68">
        <f ca="true">100-(O100+P100+R100)</f>
        <v>79.749235582214538</v>
      </c>
      <c r="R100" s="69">
        <f ca="true">IF((N102+R102)&gt;100,R102*100/(N102+R102),R102)</f>
        <v>0</v>
      </c>
      <c r="S100" s="65">
        <f ca="true">IF((S102+W102)&gt;100,S102*100/(S102+W102),S102)</f>
        <v>42.555743490577925</v>
      </c>
      <c r="T100" s="106">
        <f ca="true">S100*AVERAGEIF(T105:T116,"&gt;0")/100</f>
        <v>17.739117668057066</v>
      </c>
      <c r="U100" s="67">
        <f ca="true">S100*(100-AVERAGEIF(T105:T116,"&gt;0"))/100</f>
        <v>24.816625822520859</v>
      </c>
      <c r="V100" s="68">
        <f ca="true">100-(T100+U100+W100)</f>
        <v>57.444256509422075</v>
      </c>
      <c r="W100" s="69">
        <f ca="true">IF((S102+W102)&gt;100,W102*100/(S102+W102),W102)</f>
        <v>0</v>
      </c>
      <c r="X100" s="65">
        <f ca="true">IF((X102+AB102)&gt;100,X102*100/(X102+AB102),X102)</f>
        <v>82.598159434406625</v>
      </c>
      <c r="Y100" s="106">
        <f ca="true">X100*AVERAGEIF(Y105:Y116,"&gt;0")/100</f>
        <v>46.361473744851772</v>
      </c>
      <c r="Z100" s="67">
        <f ca="true">X100*(100-AVERAGEIF(Y105:Y116,"&gt;0"))/100</f>
        <v>36.236685689554854</v>
      </c>
      <c r="AA100" s="68">
        <f ca="true">100-(Y100+Z100+AB100)</f>
        <v>17.401840565593375</v>
      </c>
      <c r="AB100" s="69">
        <f ca="true">IF((X102+AB102)&gt;100,AB102*100/(X102+AB102),AB102)</f>
        <v>0</v>
      </c>
    </row>
    <row r="101" hidden="true" x14ac:dyDescent="0.2">
      <c r="A101" s="2917" t="s">
        <v>12</v>
      </c>
      <c r="B101" s="2918"/>
      <c r="C101" s="70">
        <f>MinRegYear(C99,C105:C116)</f>
        <v>2000</v>
      </c>
      <c r="D101" s="71">
        <f ca="true">IF(MAX(C105:C116)-MIN(C105:C116)&lt;5,AVERAGEIF(C105:C116,"&gt;0",D105:D116),
IF(FORECAST($C101,D$105:D$116,$C$105:$C$116)&lt;0,0,
IF(FORECAST($C101,D$105:D$116,$C$105:$C$116)&gt;100,100,
FORECAST($C101,D$105:D$116,$C$105:$C$116))))</f>
        <v>13.918495504766838</v>
      </c>
      <c r="E101" s="72"/>
      <c r="F101" s="73"/>
      <c r="G101" s="73"/>
      <c r="H101" s="74">
        <f ca="true">IF(MAX(C105:C116)-MIN(C105:C116)&lt;5,AVERAGEIF(C105:C116,"&gt;0",H105:H116),
IF(FORECAST($C101,H$105:H$116,$C$105:$C$116)&lt;0,0,
IF(FORECAST($C101,H$105:H$116,$C$105:$C$116)&gt;100,100,
FORECAST($C101,H$105:H$116,$C$105:$C$116))))</f>
        <v>60.716741727619137</v>
      </c>
      <c r="I101" s="71">
        <f ca="true">IF(MAX(C105:C116)-MIN(C105:C116)&lt;5,AVERAGEIF(C105:C116,"&gt;0",I105:I116),
IF(FORECAST($C101,I$105:I$116,$C$105:$C$116)&lt;0,0,
IF(FORECAST($C101,I$105:I$116,$C$105:$C$116)&gt;100,100,
FORECAST($C101,I$105:I$116,$C$105:$C$116))))</f>
        <v>14.968483617953325</v>
      </c>
      <c r="J101" s="72"/>
      <c r="K101" s="73"/>
      <c r="L101" s="73"/>
      <c r="M101" s="74">
        <f ca="true">IF(MAX(C105:C116)-MIN(C105:C116)&lt;5,AVERAGEIF(C105:C116,"&gt;0",M105:M116),
IF(FORECAST($C101,M$105:M$116,$C$105:$C$116)&lt;0,0,
IF(FORECAST($C101,M$105:M$116,$C$105:$C$116)&gt;100,100,
FORECAST($C101,M$105:M$116,$C$105:$C$116))))</f>
        <v>58.593958362503145</v>
      </c>
      <c r="N101" s="71">
        <f ca="true">IF(MAX(C105:C116)-MIN(C105:C116)&lt;5,AVERAGEIF(C105:C116,"&gt;0",N105:N116),
IF(FORECAST($C101,N$105:N$116,$C$105:$C$116)&lt;0,0,
IF(FORECAST($C101,N$105:N$116,$C$105:$C$116)&gt;100,100,
FORECAST($C101,N$105:N$116,$C$105:$C$116))))</f>
        <v>17.867051696994423</v>
      </c>
      <c r="O101" s="72"/>
      <c r="P101" s="73"/>
      <c r="Q101" s="73"/>
      <c r="R101" s="74">
        <f ca="true">IF(MAX(C105:C116)-MIN(C105:C116)&lt;5,AVERAGEIF(C105:C116,"&gt;0",R105:R116),
IF(FORECAST($C101,R$105:R$116,$C$105:$C$116)&lt;0,0,
IF(FORECAST($C101,R$105:R$116,$C$105:$C$116)&gt;100,100,
FORECAST($C101,R$105:R$116,$C$105:$C$116))))</f>
        <v>50.506034939103301</v>
      </c>
      <c r="S101" s="71">
        <f ca="true">IF(MAX(C105:C116)-MIN(C105:C116)&lt;5,AVERAGEIF(C105:C116,"&gt;0",S105:S116),
IF(FORECAST($C101,S$105:S$116,$C$105:$C$116)&lt;0,0,
IF(FORECAST($C101,S$105:S$116,$C$105:$C$116)&gt;100,100,
FORECAST($C101,S$105:S$116,$C$105:$C$116))))</f>
        <v>27.812781064996216</v>
      </c>
      <c r="T101" s="72"/>
      <c r="U101" s="73"/>
      <c r="V101" s="73"/>
      <c r="W101" s="74">
        <f ca="true">IF(MAX(C105:C116)-MIN(C105:C116)&lt;5,AVERAGEIF(C105:C116,"&gt;0",W105:W116),
IF(FORECAST($C101,W$105:W$116,$C$105:$C$116)&lt;0,0,
IF(FORECAST($C101,W$105:W$116,$C$105:$C$116)&gt;100,100,
FORECAST($C101,W$105:W$116,$C$105:$C$116))))</f>
        <v>16.071675297675256</v>
      </c>
      <c r="X101" s="71">
        <f ca="true">IF(MAX(C105:C116)-MIN(C105:C116)&lt;5,AVERAGEIF(C105:C116,"&gt;0",X105:X116),
IF(FORECAST($C101,X$105:X$116,$C$105:$C$116)&lt;0,0,
IF(FORECAST($C101,X$105:X$116,$C$105:$C$116)&gt;100,100,
FORECAST($C101,X$105:X$116,$C$105:$C$116))))</f>
        <v>50.896520764524212</v>
      </c>
      <c r="Y101" s="72"/>
      <c r="Z101" s="73"/>
      <c r="AA101" s="73"/>
      <c r="AB101" s="74">
        <f ca="true">IF(MAX(C105:C116)-MIN(C105:C116)&lt;5,AVERAGEIF(C105:C116,"&gt;0",AB105:AB116),
IF(FORECAST($C101,AB$105:AB$116,$C$105:$C$116)&lt;0,0,
IF(FORECAST($C101,AB$105:AB$116,$C$105:$C$116)&gt;100,100,
FORECAST($C101,AB$105:AB$116,$C$105:$C$116))))</f>
        <v>1.0868317011171911</v>
      </c>
    </row>
    <row r="102" hidden="true" x14ac:dyDescent="0.2">
      <c r="A102" s="2919"/>
      <c r="B102" s="2920"/>
      <c r="C102" s="49">
        <f>MaxRegYear(C100,C105:C116)</f>
        <v>2020</v>
      </c>
      <c r="D102" s="75">
        <f ca="true">IF(MAX(C105:C116)-MIN(C105:C116)&lt;5,AVERAGEIF(C105:C116,"&gt;0",D105:D116),
IF(FORECAST($C102,D$105:D$116,$C$105:$C$116)&lt;0,0,
IF(FORECAST($C102,D$105:D$116,$C$105:$C$116)&gt;100,100,
FORECAST($C102,D$105:D$116,$C$105:$C$116))))</f>
        <v>7.3610403864514637</v>
      </c>
      <c r="E102" s="76"/>
      <c r="F102" s="77"/>
      <c r="G102" s="77"/>
      <c r="H102" s="78">
        <f ca="true">IF(MAX(C105:C116)-MIN(C105:C116)&lt;5,AVERAGEIF(C105:C116,"&gt;0",H105:H116),
IF(FORECAST($C102,H$105:H$116,$C$105:$C$116)&lt;0,0,
IF(FORECAST($C102,H$105:H$116,$C$105:$C$116)&gt;100,100,
FORECAST($C102,H$105:H$116,$C$105:$C$116))))</f>
        <v>36.695296694970693</v>
      </c>
      <c r="I102" s="75">
        <f ca="true">IF(MAX(C105:C116)-MIN(C105:C116)&lt;5,AVERAGEIF(C105:C116,"&gt;0",I105:I116),
IF(FORECAST($C102,I$105:I$116,$C$105:$C$116)&lt;0,0,
IF(FORECAST($C102,I$105:I$116,$C$105:$C$116)&gt;100,100,
FORECAST($C102,I$105:I$116,$C$105:$C$116))))</f>
        <v>12.288871320851342</v>
      </c>
      <c r="J102" s="76"/>
      <c r="K102" s="77"/>
      <c r="L102" s="77"/>
      <c r="M102" s="78">
        <f ca="true">IF(MAX(C105:C116)-MIN(C105:C116)&lt;5,AVERAGEIF(C105:C116,"&gt;0",M105:M116),
IF(FORECAST($C102,M$105:M$116,$C$105:$C$116)&lt;0,0,
IF(FORECAST($C102,M$105:M$116,$C$105:$C$116)&gt;100,100,
FORECAST($C102,M$105:M$116,$C$105:$C$116))))</f>
        <v>11.182931077113608</v>
      </c>
      <c r="N102" s="75">
        <f ca="true">IF(MAX(C105:C116)-MIN(C105:C116)&lt;5,AVERAGEIF(C105:C116,"&gt;0",N105:N116),
IF(FORECAST($C102,N$105:N$116,$C$105:$C$116)&lt;0,0,
IF(FORECAST($C102,N$105:N$116,$C$105:$C$116)&gt;100,100,
FORECAST($C102,N$105:N$116,$C$105:$C$116))))</f>
        <v>20.250764417785462</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42.555743490577925</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82.598159434406625</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869" t="s">
        <v>139</v>
      </c>
      <c r="C105" s="870">
        <v>2000</v>
      </c>
      <c r="D105" s="1">
        <f t="shared" ref="D105:D116" ca="true" si="15">IF(ISERROR(INDIRECT(CONCATENATE($B105,"!C122"))),"",INDIRECT(CONCATENATE($B105,"!C122")))</f>
        <v>11.23622358123383</v>
      </c>
      <c r="E105" s="88" t="str">
        <f t="shared" ref="E105:E116" ca="true" si="16">IF(ISERROR(INDIRECT(CONCATENATE($B105,"!C129"))),"",INDIRECT(CONCATENATE($B105,"!C129")))</f>
        <v>N/A</v>
      </c>
      <c r="F105" s="89"/>
      <c r="G105" s="89"/>
      <c r="H105" s="90">
        <f t="shared" ref="H105:H116" ca="true" si="17">IF(ISERROR(INDIRECT(CONCATENATE($B105,"!C127"))),"",INDIRECT(CONCATENATE($B105,"!C127")))</f>
        <v>55.963094493335397</v>
      </c>
      <c r="I105" s="1">
        <f t="shared" ref="I105:I116" ca="true" si="18">IF(ISERROR(INDIRECT(CONCATENATE($B105,"!D122"))),"",INDIRECT(CONCATENATE($B105,"!D122")))</f>
        <v>11.571287236590621</v>
      </c>
      <c r="J105" s="88" t="str">
        <f t="shared" ref="J105:J116" ca="true" si="19">IF(ISERROR(INDIRECT(CONCATENATE($B105,"!D129"))),"",INDIRECT(CONCATENATE($B105,"!D129")))</f>
        <v>N/A</v>
      </c>
      <c r="K105" s="89"/>
      <c r="L105" s="89"/>
      <c r="M105" s="90">
        <f t="shared" ref="M105:M116" ca="true" si="20">IF(ISERROR(INDIRECT(CONCATENATE($B105,"!D127"))),"",INDIRECT(CONCATENATE($B105,"!D127")))</f>
        <v>54.690807104653167</v>
      </c>
      <c r="N105" s="1">
        <f t="shared" ref="N105:N116" ca="true" si="21">IF(ISERROR(INDIRECT(CONCATENATE($B105,"!E122"))),"",INDIRECT(CONCATENATE($B105,"!E122")))</f>
        <v>13.041802335201623</v>
      </c>
      <c r="O105" s="88" t="str">
        <f t="shared" ref="O105:O116" ca="true" si="22">IF(ISERROR(INDIRECT(CONCATENATE($B105,"!E129"))),"",INDIRECT(CONCATENATE($B105,"!E129")))</f>
        <v>N/A</v>
      </c>
      <c r="P105" s="89"/>
      <c r="Q105" s="89"/>
      <c r="R105" s="90">
        <f t="shared" ref="R105:R116" ca="true" si="23">IF(ISERROR(INDIRECT(CONCATENATE($B105,"!E127"))),"",INDIRECT(CONCATENATE($B105,"!E127")))</f>
        <v>52.672750054905954</v>
      </c>
      <c r="S105" s="1">
        <f t="shared" ref="S105:S116" ca="true" si="24">IF(ISERROR(INDIRECT(CONCATENATE($B105,"!F122"))),"",INDIRECT(CONCATENATE($B105,"!F122")))</f>
        <v>24.851270398882431</v>
      </c>
      <c r="T105" s="88" t="str">
        <f t="shared" ref="T105:T116" ca="true" si="25">IF(ISERROR(INDIRECT(CONCATENATE($B105,"!F129"))),"",INDIRECT(CONCATENATE($B105,"!F129")))</f>
        <v>N/A</v>
      </c>
      <c r="U105" s="89"/>
      <c r="V105" s="89"/>
      <c r="W105" s="90">
        <f t="shared" ref="W105:W116" ca="true" si="26">IF(ISERROR(INDIRECT(CONCATENATE($B105,"!F127"))),"",INDIRECT(CONCATENATE($B105,"!F127")))</f>
        <v>20.328279264839654</v>
      </c>
      <c r="X105" s="1">
        <f t="shared" ref="X105:X116" ca="true" si="27">IF(ISERROR(INDIRECT(CONCATENATE($B105,"!G122"))),"",INDIRECT(CONCATENATE($B105,"!G122")))</f>
        <v>50.592874351707287</v>
      </c>
      <c r="Y105" s="88" t="str">
        <f t="shared" ref="Y105:Y116" ca="true" si="28">IF(ISERROR(INDIRECT(CONCATENATE($B105,"!G129"))),"",INDIRECT(CONCATENATE($B105,"!G129")))</f>
        <v>N/A</v>
      </c>
      <c r="Z105" s="89"/>
      <c r="AA105" s="89"/>
      <c r="AB105" s="90">
        <f t="shared" ref="AB105:AB116" ca="true" si="29">IF(ISERROR(INDIRECT(CONCATENATE($B105,"!G2127"))),"",INDIRECT(CONCATENATE($B105,"!G127")))</f>
        <v>1.3460851429973044</v>
      </c>
    </row>
    <row r="106" x14ac:dyDescent="0.2">
      <c r="A106" s="87"/>
      <c r="B106" s="871" t="s">
        <v>35</v>
      </c>
      <c r="C106" s="872">
        <v>2006</v>
      </c>
      <c r="D106" s="2">
        <f t="shared" ca="true" si="15"/>
        <v>12.721825529331799</v>
      </c>
      <c r="E106" s="91">
        <f t="shared" ca="true" si="16"/>
        <v>69.918597274484071</v>
      </c>
      <c r="F106" s="89"/>
      <c r="G106" s="89"/>
      <c r="H106" s="92">
        <f t="shared" ca="true" si="17"/>
        <v>52.321930663322881</v>
      </c>
      <c r="I106" s="2">
        <f t="shared" ca="true" si="18"/>
        <v>11.912920851704733</v>
      </c>
      <c r="J106" s="91">
        <f t="shared" ca="true" si="19"/>
        <v>70.578078320063895</v>
      </c>
      <c r="K106" s="89"/>
      <c r="L106" s="89"/>
      <c r="M106" s="92">
        <f t="shared" ca="true" si="20"/>
        <v>53.299869061447339</v>
      </c>
      <c r="N106" s="2">
        <f t="shared" ca="true" si="21"/>
        <v>15.798067001445574</v>
      </c>
      <c r="O106" s="91">
        <f t="shared" ca="true" si="22"/>
        <v>70.276737238303156</v>
      </c>
      <c r="P106" s="89"/>
      <c r="Q106" s="89"/>
      <c r="R106" s="92">
        <f t="shared" ca="true" si="23"/>
        <v>41.289186200402</v>
      </c>
      <c r="S106" s="2">
        <f t="shared" ca="true" si="24"/>
        <v>28.418255684076112</v>
      </c>
      <c r="T106" s="91">
        <f t="shared" ca="true" si="25"/>
        <v>41.559091906270254</v>
      </c>
      <c r="U106" s="89"/>
      <c r="V106" s="89"/>
      <c r="W106" s="92">
        <f t="shared" ca="true" si="26"/>
        <v>8.179697540944332</v>
      </c>
      <c r="X106" s="2">
        <f t="shared" ca="true" si="27"/>
        <v>59.301482451083963</v>
      </c>
      <c r="Y106" s="91">
        <f t="shared" ca="true" si="28"/>
        <v>48.764168386866103</v>
      </c>
      <c r="Z106" s="89"/>
      <c r="AA106" s="89"/>
      <c r="AB106" s="92">
        <f t="shared" ca="true" si="29"/>
        <v>0.46322256329217909</v>
      </c>
    </row>
    <row r="107" x14ac:dyDescent="0.2">
      <c r="A107" s="87"/>
      <c r="B107" s="871" t="s">
        <v>140</v>
      </c>
      <c r="C107" s="872">
        <v>2010</v>
      </c>
      <c r="D107" s="2">
        <f t="shared" ca="true" si="15"/>
        <v>13.17998153359491</v>
      </c>
      <c r="E107" s="91">
        <f t="shared" ca="true" si="16"/>
        <v>58.126679326069905</v>
      </c>
      <c r="F107" s="89"/>
      <c r="G107" s="89"/>
      <c r="H107" s="92">
        <f t="shared" ca="true" si="17"/>
        <v>55.360770054336861</v>
      </c>
      <c r="I107" s="2">
        <f t="shared" ca="true" si="18"/>
        <v>19.374552550297775</v>
      </c>
      <c r="J107" s="91">
        <f t="shared" ca="true" si="19"/>
        <v>64.979910435782557</v>
      </c>
      <c r="K107" s="89"/>
      <c r="L107" s="89"/>
      <c r="M107" s="92">
        <f t="shared" ca="true" si="20"/>
        <v>31.300144302421746</v>
      </c>
      <c r="N107" s="2">
        <f t="shared" ca="true" si="21"/>
        <v>26.718441968552639</v>
      </c>
      <c r="O107" s="91">
        <f t="shared" ca="true" si="22"/>
        <v>64.289669561616094</v>
      </c>
      <c r="P107" s="89"/>
      <c r="Q107" s="89"/>
      <c r="R107" s="92">
        <f t="shared" ca="true" si="23"/>
        <v>12.869535126222701</v>
      </c>
      <c r="S107" s="2">
        <f t="shared" ca="true" si="24"/>
        <v>39.879034006084694</v>
      </c>
      <c r="T107" s="91">
        <f t="shared" ca="true" si="25"/>
        <v>43.811498230875436</v>
      </c>
      <c r="U107" s="89"/>
      <c r="V107" s="89"/>
      <c r="W107" s="92">
        <f t="shared" ca="true" si="26"/>
        <v>1.9072872863336865</v>
      </c>
      <c r="X107" s="2">
        <f t="shared" ca="true" si="27"/>
        <v>65.520168040891207</v>
      </c>
      <c r="Y107" s="91">
        <f t="shared" ca="true" si="28"/>
        <v>49.891628877566902</v>
      </c>
      <c r="Z107" s="89"/>
      <c r="AA107" s="89"/>
      <c r="AB107" s="92">
        <f t="shared" ca="true" si="29"/>
        <v>0.20990423186341869</v>
      </c>
      <c r="AD107" s="93"/>
    </row>
    <row r="108" x14ac:dyDescent="0.2">
      <c r="A108" s="87"/>
      <c r="B108" s="871" t="s">
        <v>454</v>
      </c>
      <c r="C108" s="872">
        <v>2014</v>
      </c>
      <c r="D108" s="2">
        <f t="shared" ca="true" si="15"/>
        <v>12.945052716842376</v>
      </c>
      <c r="E108" s="91">
        <f t="shared" ca="true" si="16"/>
        <v>55.508139416906644</v>
      </c>
      <c r="F108" s="89"/>
      <c r="G108" s="89"/>
      <c r="H108" s="92">
        <f t="shared" ca="true" si="17"/>
        <v>53.076819819276153</v>
      </c>
      <c r="I108" s="2">
        <f t="shared" ca="true" si="18"/>
        <v>21.513891714055234</v>
      </c>
      <c r="J108" s="91">
        <f t="shared" ca="true" si="19"/>
        <v>63.138733581629836</v>
      </c>
      <c r="K108" s="89"/>
      <c r="L108" s="89"/>
      <c r="M108" s="92">
        <f t="shared" ca="true" si="20"/>
        <v>23.481185694003358</v>
      </c>
      <c r="N108" s="2">
        <f t="shared" ca="true" si="21"/>
        <v>31.323093266911748</v>
      </c>
      <c r="O108" s="91">
        <f t="shared" ca="true" si="22"/>
        <v>52.706658623454331</v>
      </c>
      <c r="P108" s="89"/>
      <c r="Q108" s="89"/>
      <c r="R108" s="92">
        <f t="shared" ca="true" si="23"/>
        <v>8.7691669426602754</v>
      </c>
      <c r="S108" s="2">
        <f t="shared" ca="true" si="24"/>
        <v>50.861282865546073</v>
      </c>
      <c r="T108" s="91">
        <f t="shared" ca="true" si="25"/>
        <v>37.313170884978533</v>
      </c>
      <c r="U108" s="89"/>
      <c r="V108" s="89"/>
      <c r="W108" s="92">
        <f t="shared" ca="true" si="26"/>
        <v>2.7107498602301097</v>
      </c>
      <c r="X108" s="2">
        <f t="shared" ca="true" si="27"/>
        <v>79.324811685031079</v>
      </c>
      <c r="Y108" s="91">
        <f t="shared" ca="true" si="28"/>
        <v>63.744498789879081</v>
      </c>
      <c r="Z108" s="89"/>
      <c r="AA108" s="89"/>
      <c r="AB108" s="92">
        <f t="shared" ca="true" si="29"/>
        <v>0.34025773229739442</v>
      </c>
    </row>
    <row r="109" x14ac:dyDescent="0.2">
      <c r="A109" s="87"/>
      <c r="B109" s="871" t="s">
        <v>622</v>
      </c>
      <c r="C109" s="872">
        <v>2019</v>
      </c>
      <c r="D109" s="2">
        <f t="shared" ca="true" si="15"/>
        <v>3.4436291229587122</v>
      </c>
      <c r="E109" s="91">
        <f t="shared" ca="true" si="16"/>
        <v>61.143210293195381</v>
      </c>
      <c r="F109" s="89"/>
      <c r="G109" s="89"/>
      <c r="H109" s="92">
        <f t="shared" ca="true" si="17"/>
        <v>28.008553277837457</v>
      </c>
      <c r="I109" s="2">
        <f t="shared" ca="true" si="18"/>
        <v>3.9047156092184601</v>
      </c>
      <c r="J109" s="91">
        <f t="shared" ca="true" si="19"/>
        <v>57.47301478522806</v>
      </c>
      <c r="K109" s="89"/>
      <c r="L109" s="89"/>
      <c r="M109" s="92">
        <f t="shared" ca="true" si="20"/>
        <v>14.040768800788433</v>
      </c>
      <c r="N109" s="2">
        <f t="shared" ca="true" si="21"/>
        <v>8.2939500787984599</v>
      </c>
      <c r="O109" s="91">
        <f t="shared" ca="true" si="22"/>
        <v>69.233511315125256</v>
      </c>
      <c r="P109" s="89"/>
      <c r="Q109" s="89"/>
      <c r="R109" s="92">
        <f t="shared" ca="true" si="23"/>
        <v>8.0339483446472109</v>
      </c>
      <c r="S109" s="2">
        <f t="shared" ca="true" si="24"/>
        <v>31.174320313066854</v>
      </c>
      <c r="T109" s="91">
        <f t="shared" ca="true" si="25"/>
        <v>44.053945459113535</v>
      </c>
      <c r="U109" s="89"/>
      <c r="V109" s="89"/>
      <c r="W109" s="92">
        <f t="shared" ca="true" si="26"/>
        <v>2.7608777344177842</v>
      </c>
      <c r="X109" s="2">
        <f t="shared" ca="true" si="27"/>
        <v>77.412282035118196</v>
      </c>
      <c r="Y109" s="91">
        <f t="shared" ca="true" si="28"/>
        <v>62.115475543085985</v>
      </c>
      <c r="Z109" s="89"/>
      <c r="AA109" s="89"/>
      <c r="AB109" s="92">
        <f t="shared" ca="true" si="29"/>
        <v>2.6328739732687682E-2</v>
      </c>
    </row>
    <row r="110" x14ac:dyDescent="0.2">
      <c r="A110" s="87"/>
      <c r="B110" s="871"/>
      <c r="C110" s="87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71"/>
      <c r="C111" s="87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871"/>
      <c r="C112" s="87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871"/>
      <c r="C113" s="87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71"/>
      <c r="C114" s="87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71"/>
      <c r="C115" s="87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73"/>
      <c r="C116" s="87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886" t="str">
        <f>CONCATENATE("National use of sanitation facilities, ",C99,"–",C100)</f>
        <v>National use of sanitation facilities, 2000–2020</v>
      </c>
      <c r="C118" s="2887"/>
      <c r="D118" s="2887"/>
      <c r="E118" s="2887"/>
      <c r="F118" s="2887"/>
      <c r="G118" s="2887"/>
      <c r="H118" s="2887"/>
      <c r="I118" s="2887"/>
      <c r="J118" s="2887"/>
      <c r="K118" s="2887"/>
      <c r="L118" s="2887"/>
      <c r="N118" s="98"/>
      <c r="O118" s="98"/>
      <c r="P118" s="98"/>
      <c r="Q118" s="98"/>
      <c r="R118" s="98"/>
      <c r="S118" s="2910" t="s">
        <v>11</v>
      </c>
      <c r="T118" s="2911"/>
      <c r="U118" s="2911"/>
      <c r="V118" s="2911"/>
      <c r="W118" s="291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908" t="s">
        <v>6</v>
      </c>
      <c r="B197" s="2908"/>
      <c r="C197" s="2908"/>
      <c r="D197" s="2905" t="s">
        <v>0</v>
      </c>
      <c r="E197" s="2906"/>
      <c r="F197" s="2906"/>
      <c r="G197" s="2906"/>
      <c r="H197" s="2907"/>
      <c r="I197" s="2905" t="s">
        <v>1</v>
      </c>
      <c r="J197" s="2906"/>
      <c r="K197" s="2906"/>
      <c r="L197" s="2906"/>
      <c r="M197" s="2907"/>
      <c r="N197" s="2905" t="s">
        <v>2</v>
      </c>
      <c r="O197" s="2906"/>
      <c r="P197" s="2906"/>
      <c r="Q197" s="2906"/>
      <c r="R197" s="2907"/>
      <c r="S197" s="2905" t="s">
        <v>3</v>
      </c>
      <c r="T197" s="2906"/>
      <c r="U197" s="2906"/>
      <c r="V197" s="2906"/>
      <c r="W197" s="2907"/>
      <c r="X197" s="2905" t="s">
        <v>4</v>
      </c>
      <c r="Y197" s="2906"/>
      <c r="Z197" s="2906"/>
      <c r="AA197" s="2906"/>
      <c r="AB197" s="2907"/>
    </row>
    <row r="198" s="44" customFormat="true" ht="22.5" customHeight="true" x14ac:dyDescent="0.2">
      <c r="A198" s="2921"/>
      <c r="B198" s="2921"/>
      <c r="C198" s="292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913" t="s">
        <v>10</v>
      </c>
      <c r="B199" s="2914"/>
      <c r="C199" s="233">
        <v>2000</v>
      </c>
      <c r="D199" s="56">
        <f ca="true">IF((D201+H201)&gt;100,D201*100/(D201+H201),D201)</f>
        <v>40.8694447799312</v>
      </c>
      <c r="E199" s="105">
        <f ca="true">D199*AVERAGEIF(E205:E216,"&gt;0")/100</f>
        <v>20.652296144077308</v>
      </c>
      <c r="F199" s="58">
        <f ca="true">D199*(100-AVERAGEIF(E205:E216,"&gt;0"))/100</f>
        <v>20.217148635853892</v>
      </c>
      <c r="G199" s="59">
        <f ca="true">100-(E199+F199+H199)</f>
        <v>43.958517969331979</v>
      </c>
      <c r="H199" s="60">
        <f ca="true">IF((D201+H201)&gt;100,H201*100/(D201+H201),H201)</f>
        <v>15.172037250736821</v>
      </c>
      <c r="I199" s="56">
        <f ca="true">IF((I201+M201)&gt;100,I201*100/(I201+M201),I201)</f>
        <v>45.825758914250287</v>
      </c>
      <c r="J199" s="105">
        <f ca="true">I199*AVERAGEIF(J205:J216,"&gt;0")/100</f>
        <v>13.34748210308368</v>
      </c>
      <c r="K199" s="61">
        <f ca="true">I199*(100-AVERAGEIF(J205:J216,"&gt;0"))/100</f>
        <v>32.478276811166609</v>
      </c>
      <c r="L199" s="62">
        <f ca="true">100-(J199+K199+M199)</f>
        <v>50.631727277819152</v>
      </c>
      <c r="M199" s="63">
        <f ca="true">IF((I201+M201)&gt;100,M201*100/(I201+M201),M201)</f>
        <v>3.5425138079305611</v>
      </c>
      <c r="N199" s="56">
        <f ca="true">IF((N201+R201)&gt;100,N201*100/(N201+R201),N201)</f>
        <v>54.181591945102696</v>
      </c>
      <c r="O199" s="105">
        <f ca="true">N199*AVERAGEIF(O205:O216,"&gt;0")/100</f>
        <v>17.381227072121536</v>
      </c>
      <c r="P199" s="61">
        <f ca="true">N199*(100-AVERAGEIF(O205:O216,"&gt;0"))/100</f>
        <v>36.800364872981156</v>
      </c>
      <c r="Q199" s="62">
        <f ca="true">100-(O199+P199+R199)</f>
        <v>45.312058033145881</v>
      </c>
      <c r="R199" s="63">
        <f ca="true">IF((N201+R201)&gt;100,R201*100/(N201+R201),R201)</f>
        <v>0.50635002175142318</v>
      </c>
      <c r="S199" s="56">
        <f ca="true">IF((S201+W201)&gt;100,S201*100/(S201+W201),S201)</f>
        <v>56.443276377012353</v>
      </c>
      <c r="T199" s="105">
        <f ca="true">S199*AVERAGEIF(T205:T216,"&gt;0")/100</f>
        <v>25.063754539082723</v>
      </c>
      <c r="U199" s="61">
        <f ca="true">S199*(100-AVERAGEIF(T205:T216,"&gt;0"))/100</f>
        <v>31.37952183792963</v>
      </c>
      <c r="V199" s="62">
        <f ca="true">100-(T199+U199+W199)</f>
        <v>42.192248227654403</v>
      </c>
      <c r="W199" s="63">
        <f ca="true">IF((S201+W201)&gt;100,W201*100/(S201+W201),W201)</f>
        <v>1.364475395333244</v>
      </c>
      <c r="X199" s="56">
        <f ca="true">IF((X201+AB201)&gt;100,X201*100/(X201+AB201),X201)</f>
        <v>71.424749893722037</v>
      </c>
      <c r="Y199" s="105">
        <f ca="true">X199*AVERAGEIF(Y205:Y216,"&gt;0")/100</f>
        <v>53.707070626068891</v>
      </c>
      <c r="Z199" s="61">
        <f ca="true">X199*(100-AVERAGEIF(Y205:Y216,"&gt;0"))/100</f>
        <v>17.717679267653146</v>
      </c>
      <c r="AA199" s="62">
        <f ca="true">100-(Y199+Z199+AB199)</f>
        <v>27.884592358870748</v>
      </c>
      <c r="AB199" s="63">
        <f ca="true">IF((X201+AB201)&gt;100,AB201*100/(X201+AB201),AB201)</f>
        <v>0.69065774740721508</v>
      </c>
    </row>
    <row r="200" s="64" customFormat="true" ht="15" customHeight="true" x14ac:dyDescent="0.2">
      <c r="A200" s="2915"/>
      <c r="B200" s="2916"/>
      <c r="C200" s="234">
        <v>2020</v>
      </c>
      <c r="D200" s="65">
        <f ca="true">IF((D202+H202)&gt;100,D202*100/(D202+H202),D202)</f>
        <v>30.274566309163902</v>
      </c>
      <c r="E200" s="106">
        <f ca="true">D200*AVERAGEIF(E205:E216,"&gt;0")/100</f>
        <v>15.298453708316096</v>
      </c>
      <c r="F200" s="67">
        <f ca="true">D200*(100-AVERAGEIF(E205:E216,"&gt;0"))/100</f>
        <v>14.976112600847806</v>
      </c>
      <c r="G200" s="68">
        <f ca="true">100-(E200+F200+H200)</f>
        <v>67.92938976351752</v>
      </c>
      <c r="H200" s="69">
        <f ca="true">IF((D202+H202)&gt;100,H202*100/(D202+H202),H202)</f>
        <v>1.7960439273185784</v>
      </c>
      <c r="I200" s="65">
        <f ca="true">IF((I202+M202)&gt;100,I202*100/(I202+M202),I202)</f>
        <v>52.03047600125501</v>
      </c>
      <c r="J200" s="106">
        <f ca="true">I200*AVERAGEIF(J205:J216,"&gt;0")/100</f>
        <v>15.154704770764139</v>
      </c>
      <c r="K200" s="67">
        <f ca="true">I200*(100-AVERAGEIF(J205:J216,"&gt;0"))/100</f>
        <v>36.875771230490869</v>
      </c>
      <c r="L200" s="68">
        <f ca="true">100-(J200+K200+M200)</f>
        <v>47.96952399874499</v>
      </c>
      <c r="M200" s="69">
        <f ca="true">IF((I202+M202)&gt;100,M202*100/(I202+M202),M202)</f>
        <v>0</v>
      </c>
      <c r="N200" s="65">
        <f ca="true">IF((N202+R202)&gt;100,N202*100/(N202+R202),N202)</f>
        <v>59.881765355318976</v>
      </c>
      <c r="O200" s="106">
        <f ca="true">N200*AVERAGEIF(O205:O216,"&gt;0")/100</f>
        <v>19.209818754954025</v>
      </c>
      <c r="P200" s="67">
        <f ca="true">N200*(100-AVERAGEIF(O205:O216,"&gt;0"))/100</f>
        <v>40.671946600364947</v>
      </c>
      <c r="Q200" s="68">
        <f ca="true">100-(O200+P200+R200)</f>
        <v>39.959363693884022</v>
      </c>
      <c r="R200" s="69">
        <f ca="true">IF((N202+R202)&gt;100,R202*100/(N202+R202),R202)</f>
        <v>0.15887095079700231</v>
      </c>
      <c r="S200" s="65">
        <f ca="true">IF((S202+W202)&gt;100,S202*100/(S202+W202),S202)</f>
        <v>80.849979514904135</v>
      </c>
      <c r="T200" s="106">
        <f ca="true">S200*AVERAGEIF(T205:T216,"&gt;0")/100</f>
        <v>35.901601946635353</v>
      </c>
      <c r="U200" s="67">
        <f ca="true">S200*(100-AVERAGEIF(T205:T216,"&gt;0"))/100</f>
        <v>44.948377568268789</v>
      </c>
      <c r="V200" s="68">
        <f ca="true">100-(T200+U200+W200)</f>
        <v>19.150020485095865</v>
      </c>
      <c r="W200" s="69">
        <f ca="true">IF((S202+W202)&gt;100,W202*100/(S202+W202),W202)</f>
        <v>0</v>
      </c>
      <c r="X200" s="65">
        <f ca="true">IF((X202+AB202)&gt;100,X202*100/(X202+AB202),X202)</f>
        <v>96.329157390175169</v>
      </c>
      <c r="Y200" s="106">
        <f ca="true">X200*AVERAGEIF(Y205:Y216,"&gt;0")/100</f>
        <v>72.433671339443919</v>
      </c>
      <c r="Z200" s="67">
        <f ca="true">X200*(100-AVERAGEIF(Y205:Y216,"&gt;0"))/100</f>
        <v>23.895486050731257</v>
      </c>
      <c r="AA200" s="68">
        <f ca="true">100-(Y200+Z200+AB200)</f>
        <v>3.670842609824831</v>
      </c>
      <c r="AB200" s="69">
        <f ca="true">IF((X202+AB202)&gt;100,AB202*100/(X202+AB202),AB202)</f>
        <v>0</v>
      </c>
    </row>
    <row r="201" hidden="true" x14ac:dyDescent="0.2">
      <c r="A201" s="2917" t="s">
        <v>12</v>
      </c>
      <c r="B201" s="2918"/>
      <c r="C201" s="70">
        <f>MinRegYear(C199,C205:C216)</f>
        <v>2000</v>
      </c>
      <c r="D201" s="71">
        <f ca="true">IF(MAX(C205:C216)-MIN(C205:C216)&lt;5,AVERAGEIF(C205:C216,"&gt;0",D205:D216),
IF(FORECAST($C201,D$205:D$216,$C$205:$C$216)&lt;0,0,
IF(FORECAST($C201,D$205:D$216,$C$205:$C$216)&gt;100,100,
FORECAST($C201,D$205:D$216,$C$205:$C$216))))</f>
        <v>40.8694447799312</v>
      </c>
      <c r="E201" s="72"/>
      <c r="F201" s="73"/>
      <c r="G201" s="73"/>
      <c r="H201" s="74">
        <f ca="true">IF(MAX(C205:C216)-MIN(C205:C216)&lt;5,AVERAGEIF(C205:C216,"&gt;0",H205:H216),
IF(FORECAST($C201,H$205:H$216,$C$205:$C$216)&lt;0,0,
IF(FORECAST($C201,H$205:H$216,$C$205:$C$216)&gt;100,100,
FORECAST($C201,H$205:H$216,$C$205:$C$216))))</f>
        <v>15.172037250736821</v>
      </c>
      <c r="I201" s="71">
        <f ca="true">IF(MAX(C205:C216)-MIN(C205:C216)&lt;5,AVERAGEIF(C205:C216,"&gt;0",I205:I216),
IF(FORECAST($C201,I$205:I$216,$C$205:$C$216)&lt;0,0,
IF(FORECAST($C201,I$205:I$216,$C$205:$C$216)&gt;100,100,
FORECAST($C201,I$205:I$216,$C$205:$C$216))))</f>
        <v>45.825758914250287</v>
      </c>
      <c r="J201" s="72"/>
      <c r="K201" s="73"/>
      <c r="L201" s="73"/>
      <c r="M201" s="74">
        <f ca="true">IF(MAX(C205:C216)-MIN(C205:C216)&lt;5,AVERAGEIF(C205:C216,"&gt;0",M205:M216),
IF(FORECAST($C201,M$205:M$216,$C$205:$C$216)&lt;0,0,
IF(FORECAST($C201,M$205:M$216,$C$205:$C$216)&gt;100,100,
FORECAST($C201,M$205:M$216,$C$205:$C$216))))</f>
        <v>3.5425138079305611</v>
      </c>
      <c r="N201" s="71">
        <f ca="true">IF(MAX(C205:C216)-MIN(C205:C216)&lt;5,AVERAGEIF(C205:C216,"&gt;0",N205:N216),
IF(FORECAST($C201,N$205:N$216,$C$205:$C$216)&lt;0,0,
IF(FORECAST($C201,N$205:N$216,$C$205:$C$216)&gt;100,100,
FORECAST($C201,N$205:N$216,$C$205:$C$216))))</f>
        <v>54.181591945102696</v>
      </c>
      <c r="O201" s="72"/>
      <c r="P201" s="73"/>
      <c r="Q201" s="73"/>
      <c r="R201" s="74">
        <f ca="true">IF(MAX(C205:C216)-MIN(C205:C216)&lt;5,AVERAGEIF(C205:C216,"&gt;0",R205:R216),
IF(FORECAST($C201,R$205:R$216,$C$205:$C$216)&lt;0,0,
IF(FORECAST($C201,R$205:R$216,$C$205:$C$216)&gt;100,100,
FORECAST($C201,R$205:R$216,$C$205:$C$216))))</f>
        <v>0.50635002175142318</v>
      </c>
      <c r="S201" s="71">
        <f ca="true">IF(MAX(C205:C216)-MIN(C205:C216)&lt;5,AVERAGEIF(C205:C216,"&gt;0",S205:S216),
IF(FORECAST($C201,S$205:S$216,$C$205:$C$216)&lt;0,0,
IF(FORECAST($C201,S$205:S$216,$C$205:$C$216)&gt;100,100,
FORECAST($C201,S$205:S$216,$C$205:$C$216))))</f>
        <v>56.443276377012353</v>
      </c>
      <c r="T201" s="72"/>
      <c r="U201" s="73"/>
      <c r="V201" s="73"/>
      <c r="W201" s="74">
        <f ca="true">IF(MAX(C205:C216)-MIN(C205:C216)&lt;5,AVERAGEIF(C205:C216,"&gt;0",W205:W216),
IF(FORECAST($C201,W$205:W$216,$C$205:$C$216)&lt;0,0,
IF(FORECAST($C201,W$205:W$216,$C$205:$C$216)&gt;100,100,
FORECAST($C201,W$205:W$216,$C$205:$C$216))))</f>
        <v>1.364475395333244</v>
      </c>
      <c r="X201" s="71">
        <f ca="true">IF(MAX(C205:C216)-MIN(C205:C216)&lt;5,AVERAGEIF(C205:C216,"&gt;0",X205:X216),
IF(FORECAST($C201,X$205:X$216,$C$205:$C$216)&lt;0,0,
IF(FORECAST($C201,X$205:X$216,$C$205:$C$216)&gt;100,100,
FORECAST($C201,X$205:X$216,$C$205:$C$216))))</f>
        <v>71.424749893722037</v>
      </c>
      <c r="Y201" s="72"/>
      <c r="Z201" s="73"/>
      <c r="AA201" s="73"/>
      <c r="AB201" s="74">
        <f ca="true">IF(MAX(C205:C216)-MIN(C205:C216)&lt;5,AVERAGEIF(C205:C216,"&gt;0",AB205:AB216),
IF(FORECAST($C201,AB$205:AB$216,$C$205:$C$216)&lt;0,0,
IF(FORECAST($C201,AB$205:AB$216,$C$205:$C$216)&gt;100,100,
FORECAST($C201,AB$205:AB$216,$C$205:$C$216))))</f>
        <v>0.69065774740721508</v>
      </c>
    </row>
    <row r="202" hidden="true" x14ac:dyDescent="0.2">
      <c r="A202" s="2919"/>
      <c r="B202" s="2920"/>
      <c r="C202" s="49">
        <f>MaxRegYear(C200,C205:C216)</f>
        <v>2020</v>
      </c>
      <c r="D202" s="75">
        <f ca="true">IF(MAX(C205:C216)-MIN(C205:C216)&lt;5,AVERAGEIF(C205:C216,"&gt;0",D205:D216),
IF(FORECAST($C202,D$205:D$216,$C$205:$C$216)&lt;0,0,
IF(FORECAST($C202,D$205:D$216,$C$205:$C$216)&gt;100,100,
FORECAST($C202,D$205:D$216,$C$205:$C$216))))</f>
        <v>30.274566309163902</v>
      </c>
      <c r="E202" s="76"/>
      <c r="F202" s="77"/>
      <c r="G202" s="77"/>
      <c r="H202" s="78">
        <f ca="true">IF(MAX(C205:C216)-MIN(C205:C216)&lt;5,AVERAGEIF(C205:C216,"&gt;0",H205:H216),
IF(FORECAST($C202,H$205:H$216,$C$205:$C$216)&lt;0,0,
IF(FORECAST($C202,H$205:H$216,$C$205:$C$216)&gt;100,100,
FORECAST($C202,H$205:H$216,$C$205:$C$216))))</f>
        <v>1.7960439273185784</v>
      </c>
      <c r="I202" s="75">
        <f ca="true">IF(MAX(C205:C216)-MIN(C205:C216)&lt;5,AVERAGEIF(C205:C216,"&gt;0",I205:I216),
IF(FORECAST($C202,I$205:I$216,$C$205:$C$216)&lt;0,0,
IF(FORECAST($C202,I$205:I$216,$C$205:$C$216)&gt;100,100,
FORECAST($C202,I$205:I$216,$C$205:$C$216))))</f>
        <v>52.03047600125501</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59.881765355318976</v>
      </c>
      <c r="O202" s="76"/>
      <c r="P202" s="77"/>
      <c r="Q202" s="77"/>
      <c r="R202" s="78">
        <f ca="true">IF(MAX(C205:C216)-MIN(C205:C216)&lt;5,AVERAGEIF(C205:C216,"&gt;0",R205:R216),
IF(FORECAST($C202,R$205:R$216,$C$205:$C$216)&lt;0,0,
IF(FORECAST($C202,R$205:R$216,$C$205:$C$216)&gt;100,100,
FORECAST($C202,R$205:R$216,$C$205:$C$216))))</f>
        <v>0.15887095079700231</v>
      </c>
      <c r="S202" s="75">
        <f ca="true">IF(MAX(C205:C216)-MIN(C205:C216)&lt;5,AVERAGEIF(C205:C216,"&gt;0",S205:S216),
IF(FORECAST($C202,S$205:S$216,$C$205:$C$216)&lt;0,0,
IF(FORECAST($C202,S$205:S$216,$C$205:$C$216)&gt;100,100,
FORECAST($C202,S$205:S$216,$C$205:$C$216))))</f>
        <v>80.849979514904135</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96.329157390175169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869" t="s">
        <v>139</v>
      </c>
      <c r="C205" s="870">
        <v>2000</v>
      </c>
      <c r="D205" s="1">
        <f t="shared" ref="D205:D216" ca="true" si="30">IF(ISERROR(INDIRECT(CONCATENATE($B205,"!H122"))),"",INDIRECT(CONCATENATE($B205,"!H122")))</f>
        <v>35.659205572780266</v>
      </c>
      <c r="E205" s="91" t="str">
        <f t="shared" ref="E205:E216" ca="true" si="31">IF(ISERROR(INDIRECT(CONCATENATE($B205,"!H129"))),"",INDIRECT(CONCATENATE($B205,"!H129")))</f>
        <v>N/A</v>
      </c>
      <c r="F205" s="89"/>
      <c r="G205" s="89"/>
      <c r="H205" s="90">
        <f t="shared" ref="H205:H216" ca="true" si="32">IF(ISERROR(INDIRECT(CONCATENATE($B205,"!H127"))),"",INDIRECT(CONCATENATE($B205,"!H127")))</f>
        <v>14.924113332469702</v>
      </c>
      <c r="I205" s="1">
        <f t="shared" ref="I205:I216" ca="true" si="33">IF(ISERROR(INDIRECT(CONCATENATE($B205,"!I122"))),"",INDIRECT(CONCATENATE($B205,"!I122")))</f>
        <v>42.845640969653374</v>
      </c>
      <c r="J205" s="91" t="str">
        <f t="shared" ref="J205:J216" ca="true" si="34">IF(ISERROR(INDIRECT(CONCATENATE($B205,"!I129"))),"",INDIRECT(CONCATENATE($B205,"!I129")))</f>
        <v>N/A</v>
      </c>
      <c r="K205" s="89"/>
      <c r="L205" s="89"/>
      <c r="M205" s="90">
        <f t="shared" ref="M205:M216" ca="true" si="35">IF(ISERROR(INDIRECT(CONCATENATE($B205,"!I127"))),"",INDIRECT(CONCATENATE($B205,"!I127")))</f>
        <v>4.4553846736749287</v>
      </c>
      <c r="N205" s="1">
        <f t="shared" ref="N205:N216" ca="true" si="36">IF(ISERROR(INDIRECT(CONCATENATE($B205,"!J122"))),"",INDIRECT(CONCATENATE($B205,"!J122")))</f>
        <v>56.465627915068467</v>
      </c>
      <c r="O205" s="91" t="str">
        <f t="shared" ref="O205:O216" ca="true" si="37">IF(ISERROR(INDIRECT(CONCATENATE($B205,"!J129"))),"",INDIRECT(CONCATENATE($B205,"!J129")))</f>
        <v>N/A</v>
      </c>
      <c r="P205" s="89"/>
      <c r="Q205" s="89"/>
      <c r="R205" s="90">
        <f t="shared" ref="R205:R216" ca="true" si="38">IF(ISERROR(INDIRECT(CONCATENATE($B205,"!J127"))),"",INDIRECT(CONCATENATE($B205,"!J127")))</f>
        <v>0.56503653236116358</v>
      </c>
      <c r="S205" s="1">
        <f t="shared" ref="S205:S216" ca="true" si="39">IF(ISERROR(INDIRECT(CONCATENATE($B205,"!K122"))),"",INDIRECT(CONCATENATE($B205,"!K122")))</f>
        <v>57.816571548843974</v>
      </c>
      <c r="T205" s="91" t="str">
        <f t="shared" ref="T205:T216" ca="true" si="40">IF(ISERROR(INDIRECT(CONCATENATE($B205,"!K129"))),"",INDIRECT(CONCATENATE($B205,"!K129")))</f>
        <v>N/A</v>
      </c>
      <c r="U205" s="89"/>
      <c r="V205" s="89"/>
      <c r="W205" s="90">
        <f t="shared" ref="W205:W216" ca="true" si="41">IF(ISERROR(INDIRECT(CONCATENATE($B205,"!K127"))),"",INDIRECT(CONCATENATE($B205,"!K127")))</f>
        <v>1.9586659072478789</v>
      </c>
      <c r="X205" s="1">
        <f t="shared" ref="X205:X216" ca="true" si="42">IF(ISERROR(INDIRECT(CONCATENATE($B205,"!L122"))),"",INDIRECT(CONCATENATE($B205,"!L122")))</f>
        <v>65.489733296466255</v>
      </c>
      <c r="Y205" s="91" t="str">
        <f t="shared" ref="Y205:Y216" ca="true" si="43">IF(ISERROR(INDIRECT(CONCATENATE($B205,"!L129"))),"",INDIRECT(CONCATENATE($B205,"!L129")))</f>
        <v>N/A</v>
      </c>
      <c r="Z205" s="89"/>
      <c r="AA205" s="89"/>
      <c r="AB205" s="90">
        <f t="shared" ref="AB205:AB216" ca="true" si="44">IF(ISERROR(INDIRECT(CONCATENATE($B205,"!L2127"))),"",INDIRECT(CONCATENATE($B205,"!L127")))</f>
        <v>1.0304797106664088</v>
      </c>
    </row>
    <row r="206" x14ac:dyDescent="0.2">
      <c r="A206" s="87"/>
      <c r="B206" s="871" t="s">
        <v>35</v>
      </c>
      <c r="C206" s="872">
        <v>2006</v>
      </c>
      <c r="D206" s="2">
        <f t="shared" ca="true" si="30"/>
        <v>36.847725874083309</v>
      </c>
      <c r="E206" s="91">
        <f t="shared" ca="true" si="31"/>
        <v>46.58770719646818</v>
      </c>
      <c r="F206" s="89"/>
      <c r="G206" s="89"/>
      <c r="H206" s="92">
        <f t="shared" ca="true" si="32"/>
        <v>11.01753566767062</v>
      </c>
      <c r="I206" s="2">
        <f t="shared" ca="true" si="33"/>
        <v>44.786960443742402</v>
      </c>
      <c r="J206" s="91">
        <f t="shared" ca="true" si="34"/>
        <v>24.405296022657254</v>
      </c>
      <c r="K206" s="89"/>
      <c r="L206" s="89"/>
      <c r="M206" s="92">
        <f t="shared" ca="true" si="35"/>
        <v>0.97936777891234306</v>
      </c>
      <c r="N206" s="2">
        <f t="shared" ca="true" si="36"/>
        <v>48.464824797108591</v>
      </c>
      <c r="O206" s="91">
        <f t="shared" ca="true" si="37"/>
        <v>21.73149939754795</v>
      </c>
      <c r="P206" s="89"/>
      <c r="Q206" s="89"/>
      <c r="R206" s="92">
        <f t="shared" ca="true" si="38"/>
        <v>0.20879947692002127</v>
      </c>
      <c r="S206" s="2">
        <f t="shared" ca="true" si="39"/>
        <v>62.700003959699586</v>
      </c>
      <c r="T206" s="91">
        <f t="shared" ca="true" si="40"/>
        <v>41.474926086558348</v>
      </c>
      <c r="U206" s="89"/>
      <c r="V206" s="89"/>
      <c r="W206" s="92">
        <f t="shared" ca="true" si="41"/>
        <v>0.19655452204463694</v>
      </c>
      <c r="X206" s="2">
        <f t="shared" ca="true" si="42"/>
        <v>87.194030098925765</v>
      </c>
      <c r="Y206" s="91">
        <f t="shared" ca="true" si="43"/>
        <v>76.038652513261411</v>
      </c>
      <c r="Z206" s="89"/>
      <c r="AA206" s="89"/>
      <c r="AB206" s="92">
        <f t="shared" ca="true" si="44"/>
        <v>0</v>
      </c>
    </row>
    <row r="207" x14ac:dyDescent="0.2">
      <c r="A207" s="87"/>
      <c r="B207" s="871" t="s">
        <v>140</v>
      </c>
      <c r="C207" s="872">
        <v>2010</v>
      </c>
      <c r="D207" s="2">
        <f t="shared" ca="true" si="30"/>
        <v>40.37711191698741</v>
      </c>
      <c r="E207" s="91">
        <f t="shared" ca="true" si="31"/>
        <v>49.773628550626846</v>
      </c>
      <c r="F207" s="89"/>
      <c r="G207" s="89"/>
      <c r="H207" s="92">
        <f t="shared" ca="true" si="32"/>
        <v>9.3621820463598109</v>
      </c>
      <c r="I207" s="2">
        <f t="shared" ca="true" si="33"/>
        <v>51.802520248302322</v>
      </c>
      <c r="J207" s="91">
        <f t="shared" ca="true" si="34"/>
        <v>38.909080234260813</v>
      </c>
      <c r="K207" s="89"/>
      <c r="L207" s="89"/>
      <c r="M207" s="92">
        <f t="shared" ca="true" si="35"/>
        <v>1.447700170941755</v>
      </c>
      <c r="N207" s="2">
        <f t="shared" ca="true" si="36"/>
        <v>57.790039945147342</v>
      </c>
      <c r="O207" s="91">
        <f t="shared" ca="true" si="37"/>
        <v>33.931362861752902</v>
      </c>
      <c r="P207" s="89"/>
      <c r="Q207" s="89"/>
      <c r="R207" s="92">
        <f t="shared" ca="true" si="38"/>
        <v>0.38578764702950064</v>
      </c>
      <c r="S207" s="2">
        <f t="shared" ca="true" si="39"/>
        <v>64.902556807207191</v>
      </c>
      <c r="T207" s="91">
        <f t="shared" ca="true" si="40"/>
        <v>35.814503968074987</v>
      </c>
      <c r="U207" s="89"/>
      <c r="V207" s="89"/>
      <c r="W207" s="92">
        <f t="shared" ca="true" si="41"/>
        <v>6.473281521732091E-2</v>
      </c>
      <c r="X207" s="2">
        <f t="shared" ca="true" si="42"/>
        <v>82.585545949551445</v>
      </c>
      <c r="Y207" s="91">
        <f t="shared" ca="true" si="43"/>
        <v>65.087082365360487</v>
      </c>
      <c r="Z207" s="89"/>
      <c r="AA207" s="89"/>
      <c r="AB207" s="92">
        <f t="shared" ca="true" si="44"/>
        <v>9.5987074611947484E-2</v>
      </c>
      <c r="AD207" s="93"/>
    </row>
    <row r="208" x14ac:dyDescent="0.2">
      <c r="A208" s="87"/>
      <c r="B208" s="871" t="s">
        <v>454</v>
      </c>
      <c r="C208" s="872">
        <v>2014</v>
      </c>
      <c r="D208" s="2">
        <f t="shared" ca="true" si="30"/>
        <v>46.795211315182343</v>
      </c>
      <c r="E208" s="91">
        <f t="shared" ca="true" si="31"/>
        <v>44.063173901979255</v>
      </c>
      <c r="F208" s="89"/>
      <c r="G208" s="89"/>
      <c r="H208" s="92">
        <f t="shared" ca="true" si="32"/>
        <v>5.5387275142681585</v>
      </c>
      <c r="I208" s="2">
        <f t="shared" ca="true" si="33"/>
        <v>63.860139392816123</v>
      </c>
      <c r="J208" s="91">
        <f t="shared" ca="true" si="34"/>
        <v>24.414404596589243</v>
      </c>
      <c r="K208" s="89"/>
      <c r="L208" s="89"/>
      <c r="M208" s="92">
        <f t="shared" ca="true" si="35"/>
        <v>2.0231287576349359</v>
      </c>
      <c r="N208" s="2">
        <f t="shared" ca="true" si="36"/>
        <v>67.437056160251046</v>
      </c>
      <c r="O208" s="91">
        <f t="shared" ca="true" si="37"/>
        <v>35.258662484667155</v>
      </c>
      <c r="P208" s="89"/>
      <c r="Q208" s="89"/>
      <c r="R208" s="92">
        <f t="shared" ca="true" si="38"/>
        <v>0.44698478362404159</v>
      </c>
      <c r="S208" s="2">
        <f t="shared" ca="true" si="39"/>
        <v>77.818511702896217</v>
      </c>
      <c r="T208" s="91">
        <f t="shared" ca="true" si="40"/>
        <v>47.570868781632711</v>
      </c>
      <c r="U208" s="89"/>
      <c r="V208" s="89"/>
      <c r="W208" s="92">
        <f t="shared" ca="true" si="41"/>
        <v>0.41147587526917573</v>
      </c>
      <c r="X208" s="2">
        <f t="shared" ca="true" si="42"/>
        <v>92.160741370825335</v>
      </c>
      <c r="Y208" s="91">
        <f t="shared" ca="true" si="43"/>
        <v>81.961867527061997</v>
      </c>
      <c r="Z208" s="89"/>
      <c r="AA208" s="89"/>
      <c r="AB208" s="92">
        <f t="shared" ca="true" si="44"/>
        <v>0.17886108617581181</v>
      </c>
    </row>
    <row r="209" x14ac:dyDescent="0.2">
      <c r="A209" s="87"/>
      <c r="B209" s="871" t="s">
        <v>622</v>
      </c>
      <c r="C209" s="872">
        <v>2019</v>
      </c>
      <c r="D209" s="2">
        <f t="shared" ca="true" si="30"/>
        <v>18.710516967243226</v>
      </c>
      <c r="E209" s="91">
        <f t="shared" ca="true" si="31"/>
        <v>61.704941879159314</v>
      </c>
      <c r="F209" s="89"/>
      <c r="G209" s="89"/>
      <c r="H209" s="92">
        <f t="shared" ca="true" si="32"/>
        <v>2.2464440505415215</v>
      </c>
      <c r="I209" s="2">
        <f t="shared" ca="true" si="33"/>
        <v>41.035090379898598</v>
      </c>
      <c r="J209" s="91">
        <f t="shared" ca="true" si="34"/>
        <v>28.777589531407859</v>
      </c>
      <c r="K209" s="89"/>
      <c r="L209" s="89"/>
      <c r="M209" s="92">
        <f t="shared" ca="true" si="35"/>
        <v>7.2099441215339607E-2</v>
      </c>
      <c r="N209" s="2">
        <f t="shared" ca="true" si="36"/>
        <v>54.715835762967465</v>
      </c>
      <c r="O209" s="91">
        <f t="shared" ca="true" si="37"/>
        <v>37.39679480435651</v>
      </c>
      <c r="P209" s="89"/>
      <c r="Q209" s="89"/>
      <c r="R209" s="92">
        <f t="shared" ca="true" si="38"/>
        <v>7.3817944984081466E-2</v>
      </c>
      <c r="S209" s="2">
        <f t="shared" ca="true" si="39"/>
        <v>78.775160554248828</v>
      </c>
      <c r="T209" s="91">
        <f t="shared" ca="true" si="40"/>
        <v>52.760535019441448</v>
      </c>
      <c r="U209" s="89"/>
      <c r="V209" s="89"/>
      <c r="W209" s="92">
        <f t="shared" ca="true" si="41"/>
        <v>0</v>
      </c>
      <c r="X209" s="2">
        <f t="shared" ca="true" si="42"/>
        <v>90.709497119149518</v>
      </c>
      <c r="Y209" s="91">
        <f t="shared" ca="true" si="43"/>
        <v>77.688085047102163</v>
      </c>
      <c r="Z209" s="89"/>
      <c r="AA209" s="89"/>
      <c r="AB209" s="92">
        <f t="shared" ca="true" si="44"/>
        <v>0</v>
      </c>
    </row>
    <row r="210" x14ac:dyDescent="0.2">
      <c r="A210" s="87"/>
      <c r="B210" s="871"/>
      <c r="C210" s="87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871"/>
      <c r="C211" s="87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871"/>
      <c r="C212" s="87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871"/>
      <c r="C213" s="87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871"/>
      <c r="C214" s="87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871"/>
      <c r="C215" s="87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73"/>
      <c r="C216" s="87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886" t="str">
        <f>CONCATENATE("Urban use of sanitation facilities, ",C199,"–",C200)</f>
        <v>Urban use of sanitation facilities, 2000–2020</v>
      </c>
      <c r="C218" s="2887"/>
      <c r="D218" s="2887"/>
      <c r="E218" s="2887"/>
      <c r="F218" s="2887"/>
      <c r="G218" s="2887"/>
      <c r="H218" s="2887"/>
      <c r="I218" s="2887"/>
      <c r="J218" s="2887"/>
      <c r="K218" s="2887"/>
      <c r="L218" s="2887"/>
      <c r="N218" s="98"/>
      <c r="O218" s="98"/>
      <c r="P218" s="98"/>
      <c r="Q218" s="98"/>
      <c r="R218" s="98"/>
      <c r="S218" s="2910" t="s">
        <v>11</v>
      </c>
      <c r="T218" s="2911"/>
      <c r="U218" s="2911"/>
      <c r="V218" s="2911"/>
      <c r="W218" s="291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908" t="s">
        <v>7</v>
      </c>
      <c r="B297" s="2908"/>
      <c r="C297" s="2908"/>
      <c r="D297" s="2905" t="s">
        <v>0</v>
      </c>
      <c r="E297" s="2906"/>
      <c r="F297" s="2906"/>
      <c r="G297" s="2906"/>
      <c r="H297" s="2907"/>
      <c r="I297" s="2905" t="s">
        <v>1</v>
      </c>
      <c r="J297" s="2906"/>
      <c r="K297" s="2906"/>
      <c r="L297" s="2906"/>
      <c r="M297" s="2907"/>
      <c r="N297" s="2905" t="s">
        <v>2</v>
      </c>
      <c r="O297" s="2906"/>
      <c r="P297" s="2906"/>
      <c r="Q297" s="2906"/>
      <c r="R297" s="2907"/>
      <c r="S297" s="2905" t="s">
        <v>3</v>
      </c>
      <c r="T297" s="2906"/>
      <c r="U297" s="2906"/>
      <c r="V297" s="2906"/>
      <c r="W297" s="2907"/>
      <c r="X297" s="2905" t="s">
        <v>4</v>
      </c>
      <c r="Y297" s="2906"/>
      <c r="Z297" s="2906"/>
      <c r="AA297" s="2906"/>
      <c r="AB297" s="2907"/>
    </row>
    <row r="298" s="44" customFormat="true" ht="22.5" customHeight="true" x14ac:dyDescent="0.2">
      <c r="A298" s="2909"/>
      <c r="B298" s="2909"/>
      <c r="C298" s="2909"/>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913" t="s">
        <v>10</v>
      </c>
      <c r="B299" s="2914"/>
      <c r="C299" s="233">
        <v>2000</v>
      </c>
      <c r="D299" s="56">
        <f ca="true">IF((D301+H301)&gt;100,D301*100/(D301+H301),D301)</f>
        <v>6.8996746790419365</v>
      </c>
      <c r="E299" s="105">
        <f ca="true">D299*AVERAGEIF(E305:E316,"&gt;0")/100</f>
        <v>3.8362377574647617</v>
      </c>
      <c r="F299" s="58">
        <f ca="true">D299*(100-AVERAGEIF(E305:E316,"&gt;0"))/100</f>
        <v>3.0634369215771748</v>
      </c>
      <c r="G299" s="59">
        <f ca="true">100-(E299+F299+H299)</f>
        <v>29.037819928027147</v>
      </c>
      <c r="H299" s="60">
        <f ca="true">IF((D301+H301)&gt;100,H301*100/(D301+H301),H301)</f>
        <v>64.062505392930916</v>
      </c>
      <c r="I299" s="56">
        <f ca="true">IF((I301+M301)&gt;100,I301*100/(I301+M301),I301)</f>
        <v>7.5891048729623947</v>
      </c>
      <c r="J299" s="105">
        <f ca="true">I299*AVERAGEIF(J305:J316,"&gt;0")/100</f>
        <v>5.0661582780850516</v>
      </c>
      <c r="K299" s="61">
        <f ca="true">I299*(100-AVERAGEIF(J305:J316,"&gt;0"))/100</f>
        <v>2.522946594877344</v>
      </c>
      <c r="L299" s="62">
        <f ca="true">100-(J299+K299+M299)</f>
        <v>29.627716769266357</v>
      </c>
      <c r="M299" s="63">
        <f ca="true">IF((I301+M301)&gt;100,M301*100/(I301+M301),M301)</f>
        <v>62.783178357771249</v>
      </c>
      <c r="N299" s="56">
        <f ca="true">IF((N301+R301)&gt;100,N301*100/(N301+R301),N301)</f>
        <v>7.964493383343374</v>
      </c>
      <c r="O299" s="105">
        <f ca="true">N299*AVERAGEIF(O305:O316,"&gt;0")/100</f>
        <v>5.3656641488193033</v>
      </c>
      <c r="P299" s="61">
        <f ca="true">N299*(100-AVERAGEIF(O305:O316,"&gt;0"))/100</f>
        <v>2.5988292345240707</v>
      </c>
      <c r="Q299" s="62">
        <f ca="true">100-(O299+P299+R299)</f>
        <v>33.371445097382946</v>
      </c>
      <c r="R299" s="63">
        <f ca="true">IF((N301+R301)&gt;100,R301*100/(N301+R301),R301)</f>
        <v>58.664061519273673</v>
      </c>
      <c r="S299" s="56">
        <f ca="true">IF((S301+W301)&gt;100,S301*100/(S301+W301),S301)</f>
        <v>9.0238643666847338</v>
      </c>
      <c r="T299" s="105">
        <f ca="true">S299*AVERAGEIF(T305:T316,"&gt;0")/100</f>
        <v>6.2734459489301742</v>
      </c>
      <c r="U299" s="61">
        <f ca="true">S299*(100-AVERAGEIF(T305:T316,"&gt;0"))/100</f>
        <v>2.7504184177545601</v>
      </c>
      <c r="V299" s="62">
        <f ca="true">100-(T299+U299+W299)</f>
        <v>35.174091018562308</v>
      </c>
      <c r="W299" s="63">
        <f ca="true">IF((S301+W301)&gt;100,W301*100/(S301+W301),W301)</f>
        <v>55.802044614752958</v>
      </c>
      <c r="X299" s="56">
        <f ca="true">IF((X301+AB301)&gt;100,X301*100/(X301+AB301),X301)</f>
        <v>10.613005412644725</v>
      </c>
      <c r="Y299" s="105">
        <f ca="true">X299*AVERAGEIF(Y305:Y316,"&gt;0")/100</f>
        <v>7.3193368014884594</v>
      </c>
      <c r="Z299" s="61">
        <f ca="true">X299*(100-AVERAGEIF(Y305:Y316,"&gt;0"))/100</f>
        <v>3.2936686111562654</v>
      </c>
      <c r="AA299" s="62">
        <f ca="true">100-(Y299+Z299+AB299)</f>
        <v>47.40702737195943</v>
      </c>
      <c r="AB299" s="63">
        <f ca="true">IF((X301+AB301)&gt;100,AB301*100/(X301+AB301),AB301)</f>
        <v>41.979967215395845</v>
      </c>
    </row>
    <row r="300" s="64" customFormat="true" ht="15" customHeight="true" x14ac:dyDescent="0.2">
      <c r="A300" s="2915"/>
      <c r="B300" s="2916"/>
      <c r="C300" s="234">
        <v>2020</v>
      </c>
      <c r="D300" s="65">
        <f ca="true">IF((D302+H302)&gt;100,D302*100/(D302+H302),D302)</f>
        <v>4.0983523435628513</v>
      </c>
      <c r="E300" s="106">
        <f ca="true">D300*AVERAGEIF(E305:E316,"&gt;0")/100</f>
        <v>2.2786949726089314</v>
      </c>
      <c r="F300" s="67">
        <f ca="true">D300*(100-AVERAGEIF(E305:E316,"&gt;0"))/100</f>
        <v>1.8196573709539201</v>
      </c>
      <c r="G300" s="68">
        <f ca="true">100-(E300+F300+H300)</f>
        <v>50.578951818483915</v>
      </c>
      <c r="H300" s="69">
        <f ca="true">IF((D302+H302)&gt;100,H302*100/(D302+H302),H302)</f>
        <v>45.322695837953233</v>
      </c>
      <c r="I300" s="65">
        <f ca="true">IF((I302+M302)&gt;100,I302*100/(I302+M302),I302)</f>
        <v>6.229026889434806</v>
      </c>
      <c r="J300" s="106">
        <f ca="true">I300*AVERAGEIF(J305:J316,"&gt;0")/100</f>
        <v>4.1582290228658021</v>
      </c>
      <c r="K300" s="67">
        <f ca="true">I300*(100-AVERAGEIF(J305:J316,"&gt;0"))/100</f>
        <v>2.0707978665690034</v>
      </c>
      <c r="L300" s="68">
        <f ca="true">100-(J300+K300+M300)</f>
        <v>67.926471051989722</v>
      </c>
      <c r="M300" s="69">
        <f ca="true">IF((I302+M302)&gt;100,M302*100/(I302+M302),M302)</f>
        <v>25.844502058575472</v>
      </c>
      <c r="N300" s="65">
        <f ca="true">IF((N302+R302)&gt;100,N302*100/(N302+R302),N302)</f>
        <v>7.3932593426119126</v>
      </c>
      <c r="O300" s="106">
        <f ca="true">N300*AVERAGEIF(O305:O316,"&gt;0")/100</f>
        <v>4.9808248545400069</v>
      </c>
      <c r="P300" s="67">
        <f ca="true">N300*(100-AVERAGEIF(O305:O316,"&gt;0"))/100</f>
        <v>2.4124344880719053</v>
      </c>
      <c r="Q300" s="68">
        <f ca="true">100-(O300+P300+R300)</f>
        <v>82.902611007821776</v>
      </c>
      <c r="R300" s="69">
        <f ca="true">IF((N302+R302)&gt;100,R302*100/(N302+R302),R302)</f>
        <v>9.7041296495663119</v>
      </c>
      <c r="S300" s="65">
        <f ca="true">IF((S302+W302)&gt;100,S302*100/(S302+W302),S302)</f>
        <v>11.628969220806084</v>
      </c>
      <c r="T300" s="106">
        <f ca="true">S300*AVERAGEIF(T305:T316,"&gt;0")/100</f>
        <v>8.08453084887201</v>
      </c>
      <c r="U300" s="67">
        <f ca="true">S300*(100-AVERAGEIF(T305:T316,"&gt;0"))/100</f>
        <v>3.5444383719340751</v>
      </c>
      <c r="V300" s="68">
        <f ca="true">100-(T300+U300+W300)</f>
        <v>87.856057922091622</v>
      </c>
      <c r="W300" s="69">
        <f ca="true">IF((S302+W302)&gt;100,W302*100/(S302+W302),W302)</f>
        <v>0.51497285710229335</v>
      </c>
      <c r="X300" s="65">
        <f ca="true">IF((X302+AB302)&gt;100,X302*100/(X302+AB302),X302)</f>
        <v>25.097329909624477</v>
      </c>
      <c r="Y300" s="106">
        <f ca="true">X300*AVERAGEIF(Y305:Y316,"&gt;0")/100</f>
        <v>17.308557122542265</v>
      </c>
      <c r="Z300" s="67">
        <f ca="true">X300*(100-AVERAGEIF(Y305:Y316,"&gt;0"))/100</f>
        <v>7.7887727870822117</v>
      </c>
      <c r="AA300" s="68">
        <f ca="true">100-(Y300+Z300+AB300)</f>
        <v>74.902670090375523</v>
      </c>
      <c r="AB300" s="69">
        <f ca="true">IF((X302+AB302)&gt;100,AB302*100/(X302+AB302),AB302)</f>
        <v>0</v>
      </c>
    </row>
    <row r="301" hidden="true" x14ac:dyDescent="0.2">
      <c r="A301" s="2917" t="s">
        <v>12</v>
      </c>
      <c r="B301" s="2918"/>
      <c r="C301" s="70">
        <f>MinRegYear(C299,C305:C316)</f>
        <v>2000</v>
      </c>
      <c r="D301" s="71">
        <f ca="true">IF(MAX(C305:C316)-MIN(C305:C316)&lt;5,AVERAGEIF(C305:C316,"&gt;0",D305:D316),
IF(FORECAST($C301,D$305:D$316,$C$305:$C$316)&lt;0,0,
IF(FORECAST($C301,D$305:D$316,$C$305:$C$316)&gt;100,100,
FORECAST($C301,D$305:D$316,$C$305:$C$316))))</f>
        <v>6.8996746790419365</v>
      </c>
      <c r="E301" s="72"/>
      <c r="F301" s="73"/>
      <c r="G301" s="73"/>
      <c r="H301" s="74">
        <f ca="true">IF(MAX(C305:C316)-MIN(C305:C316)&lt;5,AVERAGEIF(C305:C316,"&gt;0",H305:H316),
IF(FORECAST($C301,H$305:H$316,$C$305:$C$316)&lt;0,0,
IF(FORECAST($C301,H$305:H$316,$C$305:$C$316)&gt;100,100,
FORECAST($C301,H$305:H$316,$C$305:$C$316))))</f>
        <v>64.062505392930916</v>
      </c>
      <c r="I301" s="71">
        <f ca="true">IF(MAX(C305:C316)-MIN(C305:C316)&lt;5,AVERAGEIF(C305:C316,"&gt;0",I305:I316),
IF(FORECAST($C301,I$305:I$316,$C$305:$C$316)&lt;0,0,
IF(FORECAST($C301,I$305:I$316,$C$305:$C$316)&gt;100,100,
FORECAST($C301,I$305:I$316,$C$305:$C$316))))</f>
        <v>7.5891048729623947</v>
      </c>
      <c r="J301" s="72"/>
      <c r="K301" s="73"/>
      <c r="L301" s="73"/>
      <c r="M301" s="74">
        <f ca="true">IF(MAX(C305:C316)-MIN(C305:C316)&lt;5,AVERAGEIF(C305:C316,"&gt;0",M305:M316),
IF(FORECAST($C301,M$305:M$316,$C$305:$C$316)&lt;0,0,
IF(FORECAST($C301,M$305:M$316,$C$305:$C$316)&gt;100,100,
FORECAST($C301,M$305:M$316,$C$305:$C$316))))</f>
        <v>62.783178357771249</v>
      </c>
      <c r="N301" s="71">
        <f ca="true">IF(MAX(C305:C316)-MIN(C305:C316)&lt;5,AVERAGEIF(C305:C316,"&gt;0",N305:N316),
IF(FORECAST($C301,N$305:N$316,$C$305:$C$316)&lt;0,0,
IF(FORECAST($C301,N$305:N$316,$C$305:$C$316)&gt;100,100,
FORECAST($C301,N$305:N$316,$C$305:$C$316))))</f>
        <v>7.964493383343374</v>
      </c>
      <c r="O301" s="72"/>
      <c r="P301" s="73"/>
      <c r="Q301" s="73"/>
      <c r="R301" s="74">
        <f ca="true">IF(MAX(C305:C316)-MIN(C305:C316)&lt;5,AVERAGEIF(C305:C316,"&gt;0",R305:R316),
IF(FORECAST($C301,R$305:R$316,$C$305:$C$316)&lt;0,0,
IF(FORECAST($C301,R$305:R$316,$C$305:$C$316)&gt;100,100,
FORECAST($C301,R$305:R$316,$C$305:$C$316))))</f>
        <v>58.664061519273673</v>
      </c>
      <c r="S301" s="71">
        <f ca="true">IF(MAX(C305:C316)-MIN(C305:C316)&lt;5,AVERAGEIF(C305:C316,"&gt;0",S305:S316),
IF(FORECAST($C301,S$305:S$316,$C$305:$C$316)&lt;0,0,
IF(FORECAST($C301,S$305:S$316,$C$305:$C$316)&gt;100,100,
FORECAST($C301,S$305:S$316,$C$305:$C$316))))</f>
        <v>9.0238643666847338</v>
      </c>
      <c r="T301" s="72"/>
      <c r="U301" s="73"/>
      <c r="V301" s="73"/>
      <c r="W301" s="74">
        <f ca="true">IF(MAX(C305:C316)-MIN(C305:C316)&lt;5,AVERAGEIF(C305:C316,"&gt;0",W305:W316),
IF(FORECAST($C301,W$305:W$316,$C$305:$C$316)&lt;0,0,
IF(FORECAST($C301,W$305:W$316,$C$305:$C$316)&gt;100,100,
FORECAST($C301,W$305:W$316,$C$305:$C$316))))</f>
        <v>55.802044614752958</v>
      </c>
      <c r="X301" s="71">
        <f ca="true">IF(MAX(C305:C316)-MIN(C305:C316)&lt;5,AVERAGEIF(C305:C316,"&gt;0",X305:X316),
IF(FORECAST($C301,X$305:X$316,$C$305:$C$316)&lt;0,0,
IF(FORECAST($C301,X$305:X$316,$C$305:$C$316)&gt;100,100,
FORECAST($C301,X$305:X$316,$C$305:$C$316))))</f>
        <v>10.613005412644725</v>
      </c>
      <c r="Y301" s="72"/>
      <c r="Z301" s="73"/>
      <c r="AA301" s="73"/>
      <c r="AB301" s="74">
        <f ca="true">IF(MAX(C305:C316)-MIN(C305:C316)&lt;5,AVERAGEIF(C305:C316,"&gt;0",AB305:AB316),
IF(FORECAST($C301,AB$305:AB$316,$C$305:$C$316)&lt;0,0,
IF(FORECAST($C301,AB$305:AB$316,$C$305:$C$316)&gt;100,100,
FORECAST($C301,AB$305:AB$316,$C$305:$C$316))))</f>
        <v>41.979967215395845</v>
      </c>
    </row>
    <row r="302" hidden="true" x14ac:dyDescent="0.2">
      <c r="A302" s="2919"/>
      <c r="B302" s="2920"/>
      <c r="C302" s="49">
        <f>MaxRegYear(C300,C305:C316)</f>
        <v>2020</v>
      </c>
      <c r="D302" s="75">
        <f ca="true">IF(MAX(C305:C316)-MIN(C305:C316)&lt;5,AVERAGEIF(C305:C316,"&gt;0",D305:D316),
IF(FORECAST($C302,D$305:D$316,$C$305:$C$316)&lt;0,0,
IF(FORECAST($C302,D$305:D$316,$C$305:$C$316)&gt;100,100,
FORECAST($C302,D$305:D$316,$C$305:$C$316))))</f>
        <v>4.0983523435628513</v>
      </c>
      <c r="E302" s="76"/>
      <c r="F302" s="77"/>
      <c r="G302" s="77"/>
      <c r="H302" s="78">
        <f ca="true">IF(MAX(C305:C316)-MIN(C305:C316)&lt;5,AVERAGEIF(C305:C316,"&gt;0",H305:H316),
IF(FORECAST($C302,H$305:H$316,$C$305:$C$316)&lt;0,0,
IF(FORECAST($C302,H$305:H$316,$C$305:$C$316)&gt;100,100,
FORECAST($C302,H$305:H$316,$C$305:$C$316))))</f>
        <v>45.322695837953233</v>
      </c>
      <c r="I302" s="75">
        <f ca="true">IF(MAX(C305:C316)-MIN(C305:C316)&lt;5,AVERAGEIF(C305:C316,"&gt;0",I305:I316),
IF(FORECAST($C302,I$305:I$316,$C$305:$C$316)&lt;0,0,
IF(FORECAST($C302,I$305:I$316,$C$305:$C$316)&gt;100,100,
FORECAST($C302,I$305:I$316,$C$305:$C$316))))</f>
        <v>6.229026889434806</v>
      </c>
      <c r="J302" s="76"/>
      <c r="K302" s="77"/>
      <c r="L302" s="77"/>
      <c r="M302" s="78">
        <f ca="true">IF(MAX(C305:C316)-MIN(C305:C316)&lt;5,AVERAGEIF(C305:C316,"&gt;0",M305:M316),
IF(FORECAST($C302,M$305:M$316,$C$305:$C$316)&lt;0,0,
IF(FORECAST($C302,M$305:M$316,$C$305:$C$316)&gt;100,100,
FORECAST($C302,M$305:M$316,$C$305:$C$316))))</f>
        <v>25.844502058575472</v>
      </c>
      <c r="N302" s="75">
        <f ca="true">IF(MAX(C305:C316)-MIN(C305:C316)&lt;5,AVERAGEIF(C305:C316,"&gt;0",N305:N316),
IF(FORECAST($C302,N$305:N$316,$C$305:$C$316)&lt;0,0,
IF(FORECAST($C302,N$305:N$316,$C$305:$C$316)&gt;100,100,
FORECAST($C302,N$305:N$316,$C$305:$C$316))))</f>
        <v>7.3932593426119126</v>
      </c>
      <c r="O302" s="76"/>
      <c r="P302" s="77"/>
      <c r="Q302" s="77"/>
      <c r="R302" s="78">
        <f ca="true">IF(MAX(C305:C316)-MIN(C305:C316)&lt;5,AVERAGEIF(C305:C316,"&gt;0",R305:R316),
IF(FORECAST($C302,R$305:R$316,$C$305:$C$316)&lt;0,0,
IF(FORECAST($C302,R$305:R$316,$C$305:$C$316)&gt;100,100,
FORECAST($C302,R$305:R$316,$C$305:$C$316))))</f>
        <v>9.7041296495663119</v>
      </c>
      <c r="S302" s="75">
        <f ca="true">IF(MAX(C305:C316)-MIN(C305:C316)&lt;5,AVERAGEIF(C305:C316,"&gt;0",S305:S316),
IF(FORECAST($C302,S$305:S$316,$C$305:$C$316)&lt;0,0,
IF(FORECAST($C302,S$305:S$316,$C$305:$C$316)&gt;100,100,
FORECAST($C302,S$305:S$316,$C$305:$C$316))))</f>
        <v>11.628969220806084</v>
      </c>
      <c r="T302" s="76"/>
      <c r="U302" s="77"/>
      <c r="V302" s="77"/>
      <c r="W302" s="78">
        <f ca="true">IF(MAX(C305:C316)-MIN(C305:C316)&lt;5,AVERAGEIF(C305:C316,"&gt;0",W305:W316),
IF(FORECAST($C302,W$305:W$316,$C$305:$C$316)&lt;0,0,
IF(FORECAST($C302,W$305:W$316,$C$305:$C$316)&gt;100,100,
FORECAST($C302,W$305:W$316,$C$305:$C$316))))</f>
        <v>0.51497285710229335</v>
      </c>
      <c r="X302" s="75">
        <f ca="true">IF(MAX(C305:C316)-MIN(C305:C316)&lt;5,AVERAGEIF(C305:C316,"&gt;0",X305:X316),
IF(FORECAST($C302,X$305:X$316,$C$305:$C$316)&lt;0,0,
IF(FORECAST($C302,X$305:X$316,$C$305:$C$316)&gt;100,100,
FORECAST($C302,X$305:X$316,$C$305:$C$316))))</f>
        <v>25.097329909624477</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869" t="s">
        <v>139</v>
      </c>
      <c r="C305" s="870">
        <v>2000</v>
      </c>
      <c r="D305" s="1">
        <f t="shared" ref="D305:D316" ca="true" si="45">IF(ISERROR(INDIRECT(CONCATENATE($B305,"!M122"))),"",INDIRECT(CONCATENATE($B305,"!M122")))</f>
        <v>5.8779816940840854</v>
      </c>
      <c r="E305" s="91" t="str">
        <f t="shared" ref="E305:E316" ca="true" si="46">IF(ISERROR(INDIRECT(CONCATENATE($B305,"!M129"))),"",INDIRECT(CONCATENATE($B305,"!M129")))</f>
        <v>N/A</v>
      </c>
      <c r="F305" s="89"/>
      <c r="G305" s="89"/>
      <c r="H305" s="90">
        <f t="shared" ref="H305:H316" ca="true" si="47">IF(ISERROR(INDIRECT(CONCATENATE($B305,"!M127"))),"",INDIRECT(CONCATENATE($B305,"!M127")))</f>
        <v>57.130646520418793</v>
      </c>
      <c r="I305" s="1">
        <f t="shared" ref="I305:I316" ca="true" si="48">IF(ISERROR(INDIRECT(CONCATENATE($B305,"!N122"))),"",INDIRECT(CONCATENATE($B305,"!N122")))</f>
        <v>5.6185949864496534</v>
      </c>
      <c r="J305" s="88" t="str">
        <f t="shared" ref="J305:J316" ca="true" si="49">IF(ISERROR(INDIRECT(CONCATENATE($B305,"!N129"))),"",INDIRECT(CONCATENATE($B305,"!N129")))</f>
        <v>N/A</v>
      </c>
      <c r="K305" s="89"/>
      <c r="L305" s="89"/>
      <c r="M305" s="90">
        <f t="shared" ref="M305:M316" ca="true" si="50">IF(ISERROR(INDIRECT(CONCATENATE($B305,"!N127"))),"",INDIRECT(CONCATENATE($B305,"!N127")))</f>
        <v>59.530567758746862</v>
      </c>
      <c r="N305" s="1">
        <f t="shared" ref="N305:N316" ca="true" si="51">IF(ISERROR(INDIRECT(CONCATENATE($B305,"!O122"))),"",INDIRECT(CONCATENATE($B305,"!O122")))</f>
        <v>6.3911323777315712</v>
      </c>
      <c r="O305" s="88" t="str">
        <f t="shared" ref="O305:O316" ca="true" si="52">IF(ISERROR(INDIRECT(CONCATENATE($B305,"!O129"))),"",INDIRECT(CONCATENATE($B305,"!O129")))</f>
        <v>N/A</v>
      </c>
      <c r="P305" s="89"/>
      <c r="Q305" s="89"/>
      <c r="R305" s="90">
        <f t="shared" ref="R305:R316" ca="true" si="53">IF(ISERROR(INDIRECT(CONCATENATE($B305,"!O127"))),"",INDIRECT(CONCATENATE($B305,"!O127")))</f>
        <v>52.826772903959998</v>
      </c>
      <c r="S305" s="1">
        <f t="shared" ref="S305:S316" ca="true" si="54">IF(ISERROR(INDIRECT(CONCATENATE($B305,"!P122"))),"",INDIRECT(CONCATENATE($B305,"!P122")))</f>
        <v>6.416049254266607</v>
      </c>
      <c r="T305" s="88" t="str">
        <f t="shared" ref="T305:T316" ca="true" si="55">IF(ISERROR(INDIRECT(CONCATENATE($B305,"!P129"))),"",INDIRECT(CONCATENATE($B305,"!P129")))</f>
        <v>N/A</v>
      </c>
      <c r="U305" s="89"/>
      <c r="V305" s="89"/>
      <c r="W305" s="90">
        <f t="shared" ref="W305:W316" ca="true" si="56">IF(ISERROR(INDIRECT(CONCATENATE($B305,"!P127"))),"",INDIRECT(CONCATENATE($B305,"!P127")))</f>
        <v>58.115583048948317</v>
      </c>
      <c r="X305" s="1">
        <f t="shared" ref="X305:X316" ca="true" si="57">IF(ISERROR(INDIRECT(CONCATENATE($B305,"!Q122"))),"",INDIRECT(CONCATENATE($B305,"!Q122")))</f>
        <v>8.5597897801295169</v>
      </c>
      <c r="Y305" s="88" t="str">
        <f t="shared" ref="Y305:Y316" ca="true" si="58">IF(ISERROR(INDIRECT(CONCATENATE($B305,"!Q129"))),"",INDIRECT(CONCATENATE($B305,"!Q129")))</f>
        <v>N/A</v>
      </c>
      <c r="Z305" s="89"/>
      <c r="AA305" s="89"/>
      <c r="AB305" s="90">
        <f t="shared" ref="AB305:AB316" ca="true" si="59">IF(ISERROR(INDIRECT(CONCATENATE($B305,"!Q2127"))),"",INDIRECT(CONCATENATE($B305,"!Q127")))</f>
        <v>49.117336261150335</v>
      </c>
    </row>
    <row r="306" x14ac:dyDescent="0.2">
      <c r="A306" s="87"/>
      <c r="B306" s="871" t="s">
        <v>35</v>
      </c>
      <c r="C306" s="872">
        <v>2006</v>
      </c>
      <c r="D306" s="2">
        <f t="shared" ca="true" si="45"/>
        <v>6.5895973630094797</v>
      </c>
      <c r="E306" s="91">
        <f t="shared" ca="true" si="46"/>
        <v>73.576557484184974</v>
      </c>
      <c r="F306" s="89"/>
      <c r="G306" s="89"/>
      <c r="H306" s="92">
        <f t="shared" ca="true" si="47"/>
        <v>56.454284304481106</v>
      </c>
      <c r="I306" s="2">
        <f t="shared" ca="true" si="48"/>
        <v>6.8891448130187634</v>
      </c>
      <c r="J306" s="91">
        <f t="shared" ca="true" si="49"/>
        <v>74.059711371950257</v>
      </c>
      <c r="K306" s="89"/>
      <c r="L306" s="89"/>
      <c r="M306" s="92">
        <f t="shared" ca="true" si="50"/>
        <v>54.334751713783945</v>
      </c>
      <c r="N306" s="2">
        <f t="shared" ca="true" si="51"/>
        <v>6.1044437034008547</v>
      </c>
      <c r="O306" s="91">
        <f t="shared" ca="true" si="52"/>
        <v>70.376274885494837</v>
      </c>
      <c r="P306" s="89"/>
      <c r="Q306" s="89"/>
      <c r="R306" s="92">
        <f t="shared" ca="true" si="53"/>
        <v>54.231130570602346</v>
      </c>
      <c r="S306" s="2">
        <f t="shared" ca="true" si="54"/>
        <v>8.7108664941540841</v>
      </c>
      <c r="T306" s="91">
        <f t="shared" ca="true" si="55"/>
        <v>69.157372999114941</v>
      </c>
      <c r="U306" s="89"/>
      <c r="V306" s="89"/>
      <c r="W306" s="92">
        <f t="shared" ca="true" si="56"/>
        <v>43.296861483342433</v>
      </c>
      <c r="X306" s="2">
        <f t="shared" ca="true" si="57"/>
        <v>14.297340372757969</v>
      </c>
      <c r="Y306" s="91">
        <f t="shared" ca="true" si="58"/>
        <v>68.888693260441514</v>
      </c>
      <c r="Z306" s="89"/>
      <c r="AA306" s="89"/>
      <c r="AB306" s="92">
        <f t="shared" ca="true" si="59"/>
        <v>25.901742614792106</v>
      </c>
    </row>
    <row r="307" x14ac:dyDescent="0.2">
      <c r="A307" s="87"/>
      <c r="B307" s="871" t="s">
        <v>140</v>
      </c>
      <c r="C307" s="872">
        <v>2010</v>
      </c>
      <c r="D307" s="2">
        <f t="shared" ca="true" si="45"/>
        <v>5.9143028189649911</v>
      </c>
      <c r="E307" s="91">
        <f t="shared" ca="true" si="46"/>
        <v>53.885025606614114</v>
      </c>
      <c r="F307" s="89"/>
      <c r="G307" s="89"/>
      <c r="H307" s="92">
        <f t="shared" ca="true" si="47"/>
        <v>66.393579006194031</v>
      </c>
      <c r="I307" s="2">
        <f t="shared" ca="true" si="48"/>
        <v>10.540699825835539</v>
      </c>
      <c r="J307" s="91">
        <f t="shared" ca="true" si="49"/>
        <v>64.55339864647857</v>
      </c>
      <c r="K307" s="89"/>
      <c r="L307" s="89"/>
      <c r="M307" s="92">
        <f t="shared" ca="true" si="50"/>
        <v>42.711298260558905</v>
      </c>
      <c r="N307" s="2">
        <f t="shared" ca="true" si="51"/>
        <v>10.587109961079832</v>
      </c>
      <c r="O307" s="91">
        <f t="shared" ca="true" si="52"/>
        <v>68.601001119565623</v>
      </c>
      <c r="P307" s="89"/>
      <c r="Q307" s="89"/>
      <c r="R307" s="92">
        <f t="shared" ca="true" si="53"/>
        <v>33.104283480575489</v>
      </c>
      <c r="S307" s="2">
        <f t="shared" ca="true" si="54"/>
        <v>15.415055078704921</v>
      </c>
      <c r="T307" s="91">
        <f t="shared" ca="true" si="55"/>
        <v>68.523011063797114</v>
      </c>
      <c r="U307" s="89"/>
      <c r="V307" s="89"/>
      <c r="W307" s="92">
        <f t="shared" ca="true" si="56"/>
        <v>19.208555267967427</v>
      </c>
      <c r="X307" s="2">
        <f t="shared" ca="true" si="57"/>
        <v>21.786916675103654</v>
      </c>
      <c r="Y307" s="91">
        <f t="shared" ca="true" si="58"/>
        <v>69.622292892740717</v>
      </c>
      <c r="Z307" s="89"/>
      <c r="AA307" s="89"/>
      <c r="AB307" s="92">
        <f t="shared" ca="true" si="59"/>
        <v>7.9407176950472405</v>
      </c>
      <c r="AD307" s="93"/>
    </row>
    <row r="308" x14ac:dyDescent="0.2">
      <c r="A308" s="87"/>
      <c r="B308" s="871" t="s">
        <v>454</v>
      </c>
      <c r="C308" s="872">
        <v>2014</v>
      </c>
      <c r="D308" s="2">
        <f t="shared" ca="true" si="45"/>
        <v>6.6948312332645399</v>
      </c>
      <c r="E308" s="91">
        <f t="shared" ca="true" si="46"/>
        <v>55.480104178575814</v>
      </c>
      <c r="F308" s="89"/>
      <c r="G308" s="89"/>
      <c r="H308" s="92">
        <f t="shared" ca="true" si="47"/>
        <v>61.388264693727123</v>
      </c>
      <c r="I308" s="2">
        <f t="shared" ca="true" si="48"/>
        <v>8.3470820815969464</v>
      </c>
      <c r="J308" s="91">
        <f t="shared" ca="true" si="49"/>
        <v>61.064016860058501</v>
      </c>
      <c r="K308" s="89"/>
      <c r="L308" s="89"/>
      <c r="M308" s="92">
        <f t="shared" ca="true" si="50"/>
        <v>45.324342491326867</v>
      </c>
      <c r="N308" s="2">
        <f t="shared" ca="true" si="51"/>
        <v>12.699147515652331</v>
      </c>
      <c r="O308" s="91">
        <f t="shared" ca="true" si="52"/>
        <v>64.410396120797827</v>
      </c>
      <c r="P308" s="89"/>
      <c r="Q308" s="89"/>
      <c r="R308" s="92">
        <f t="shared" ca="true" si="53"/>
        <v>21.854341343765039</v>
      </c>
      <c r="S308" s="2">
        <f t="shared" ca="true" si="54"/>
        <v>14.443362533625955</v>
      </c>
      <c r="T308" s="91">
        <f t="shared" ca="true" si="55"/>
        <v>61.878645059299188</v>
      </c>
      <c r="U308" s="89"/>
      <c r="V308" s="89"/>
      <c r="W308" s="92">
        <f t="shared" ca="true" si="56"/>
        <v>13.809124747487015</v>
      </c>
      <c r="X308" s="2">
        <f t="shared" ca="true" si="57"/>
        <v>23.195605950293732</v>
      </c>
      <c r="Y308" s="91">
        <f t="shared" ca="true" si="58"/>
        <v>63.380227422483649</v>
      </c>
      <c r="Z308" s="89"/>
      <c r="AA308" s="89"/>
      <c r="AB308" s="92">
        <f t="shared" ca="true" si="59"/>
        <v>8.7405057961013881</v>
      </c>
    </row>
    <row r="309" x14ac:dyDescent="0.2">
      <c r="A309" s="87"/>
      <c r="B309" s="871" t="s">
        <v>622</v>
      </c>
      <c r="C309" s="872">
        <v>2019</v>
      </c>
      <c r="D309" s="2">
        <f t="shared" ca="true" si="45"/>
        <v>2.5584205639628705</v>
      </c>
      <c r="E309" s="91">
        <f t="shared" ca="true" si="46"/>
        <v>39.459393124603778</v>
      </c>
      <c r="F309" s="89"/>
      <c r="G309" s="89"/>
      <c r="H309" s="92">
        <f t="shared" ca="true" si="47"/>
        <v>33.03321903013898</v>
      </c>
      <c r="I309" s="2">
        <f t="shared" ca="true" si="48"/>
        <v>3.2178115982684883</v>
      </c>
      <c r="J309" s="91">
        <f t="shared" ca="true" si="49"/>
        <v>67.34557805917602</v>
      </c>
      <c r="K309" s="89"/>
      <c r="L309" s="89"/>
      <c r="M309" s="92">
        <f t="shared" ca="true" si="50"/>
        <v>21.515174631409916</v>
      </c>
      <c r="N309" s="2">
        <f t="shared" ca="true" si="51"/>
        <v>2.6411099590602292</v>
      </c>
      <c r="O309" s="91">
        <f t="shared" ca="true" si="52"/>
        <v>66.091572343894995</v>
      </c>
      <c r="P309" s="89"/>
      <c r="Q309" s="89"/>
      <c r="R309" s="92">
        <f t="shared" ca="true" si="53"/>
        <v>11.351946216682487</v>
      </c>
      <c r="S309" s="2">
        <f t="shared" ca="true" si="54"/>
        <v>6.5164953652694786</v>
      </c>
      <c r="T309" s="91">
        <f t="shared" ca="true" si="55"/>
        <v>78.52342841521147</v>
      </c>
      <c r="U309" s="89"/>
      <c r="V309" s="89"/>
      <c r="W309" s="92">
        <f t="shared" ca="true" si="56"/>
        <v>9.1267727197771453</v>
      </c>
      <c r="X309" s="2">
        <f t="shared" ca="true" si="57"/>
        <v>20.711969302539206</v>
      </c>
      <c r="Y309" s="91">
        <f t="shared" ca="true" si="58"/>
        <v>73.971711841028338</v>
      </c>
      <c r="Z309" s="89"/>
      <c r="AA309" s="89"/>
      <c r="AB309" s="92">
        <f t="shared" ca="true" si="59"/>
        <v>5.7965270914535054</v>
      </c>
    </row>
    <row r="310" x14ac:dyDescent="0.2">
      <c r="A310" s="87"/>
      <c r="B310" s="871"/>
      <c r="C310" s="87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871"/>
      <c r="C311" s="87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871"/>
      <c r="C312" s="87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871"/>
      <c r="C313" s="87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871"/>
      <c r="C314" s="87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871"/>
      <c r="C315" s="87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73"/>
      <c r="C316" s="87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886" t="str">
        <f>CONCATENATE("Rural use of sanitation facilities, ",C299,"–",C300)</f>
        <v>Rural use of sanitation facilities, 2000–2020</v>
      </c>
      <c r="C318" s="2887"/>
      <c r="D318" s="2887"/>
      <c r="E318" s="2887"/>
      <c r="F318" s="2887"/>
      <c r="G318" s="2887"/>
      <c r="H318" s="2887"/>
      <c r="I318" s="2887"/>
      <c r="J318" s="2887"/>
      <c r="K318" s="2887"/>
      <c r="L318" s="2887"/>
      <c r="N318" s="98"/>
      <c r="O318" s="98"/>
      <c r="P318" s="98"/>
      <c r="Q318" s="98"/>
      <c r="R318" s="98"/>
      <c r="S318" s="2910" t="s">
        <v>11</v>
      </c>
      <c r="T318" s="2911"/>
      <c r="U318" s="2911"/>
      <c r="V318" s="2911"/>
      <c r="W318" s="291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930" t="s">
        <v>135</v>
      </c>
      <c r="C4" s="2931"/>
      <c r="D4" s="2931"/>
      <c r="E4" s="2931"/>
      <c r="F4" s="2931"/>
      <c r="G4" s="2931"/>
      <c r="H4" s="2931"/>
      <c r="I4" s="2931"/>
      <c r="J4" s="2931"/>
      <c r="K4" s="2931"/>
      <c r="L4" s="2931"/>
      <c r="M4" s="2931"/>
      <c r="N4" s="2931"/>
      <c r="O4" s="2931"/>
      <c r="P4" s="2931"/>
      <c r="Q4" s="2931"/>
      <c r="R4" s="2931"/>
      <c r="S4" s="2931"/>
      <c r="T4" s="2931"/>
      <c r="U4" s="2931"/>
      <c r="V4" s="2931"/>
      <c r="W4" s="2931"/>
      <c r="X4" s="2931"/>
      <c r="Y4" s="2931"/>
    </row>
    <row r="5" ht="28.5" customHeight="true" x14ac:dyDescent="0.4">
      <c r="B5" s="2922" t="str">
        <f ca="true">IF(ISERROR(INDIRECT(CONCATENATE($E$32,"!A2"))),"",INDIRECT(CONCATENATE($E$32,"!A2")))</f>
        <v>Guinea Bissau</v>
      </c>
      <c r="C5" s="2932"/>
      <c r="D5" s="2932"/>
      <c r="E5" s="2932"/>
      <c r="F5" s="2932"/>
      <c r="G5" s="2932"/>
      <c r="H5" s="2932"/>
      <c r="I5" s="2932"/>
      <c r="J5" s="2932"/>
      <c r="K5" s="2931"/>
      <c r="L5" s="2931"/>
      <c r="M5" s="2931"/>
      <c r="N5" s="2931"/>
      <c r="O5" s="2931"/>
      <c r="P5" s="2931"/>
      <c r="Q5" s="2931"/>
      <c r="R5" s="2931"/>
      <c r="S5" s="2931"/>
      <c r="T5" s="2931"/>
      <c r="U5" s="2931"/>
      <c r="V5" s="2931"/>
      <c r="W5" s="2931"/>
      <c r="X5" s="2931"/>
      <c r="Y5" s="2931"/>
    </row>
    <row r="6" x14ac:dyDescent="0.2">
      <c r="F6" s="36"/>
      <c r="G6" s="36"/>
      <c r="J6" s="37"/>
      <c r="K6" s="37"/>
      <c r="L6" s="37"/>
      <c r="M6" s="37"/>
      <c r="N6" s="37"/>
      <c r="O6" s="37"/>
      <c r="P6" s="37"/>
    </row>
    <row r="7" s="38" customFormat="true" ht="16.5" customHeight="true" x14ac:dyDescent="0.25">
      <c r="B7" s="2928" t="str">
        <f ca="true">CONCATENATE("National ",IF(ISERROR(INDIRECT(CONCATENATE($E$32,"!A2"))),"",INDIRECT(CONCATENATE($E$32,"!A210"))))</f>
        <v>National Access to hygiene facilities </v>
      </c>
      <c r="C7" s="2929"/>
      <c r="D7" s="2929"/>
      <c r="E7" s="2929"/>
      <c r="F7" s="2929"/>
      <c r="G7" s="2929"/>
      <c r="H7" s="2929"/>
      <c r="K7" s="2946" t="str">
        <f ca="true">CONCATENATE("Urban ",IF(ISERROR(INDIRECT(CONCATENATE($E$32,"!A2"))),"",INDIRECT(CONCATENATE($E$32,"!A210"))))</f>
        <v>Urban Access to hygiene facilities </v>
      </c>
      <c r="L7" s="2947"/>
      <c r="M7" s="2947"/>
      <c r="N7" s="2947"/>
      <c r="O7" s="2947"/>
      <c r="P7" s="2947"/>
      <c r="S7" s="2946" t="str">
        <f ca="true">CONCATENATE("Rural ",IF(ISERROR(INDIRECT(CONCATENATE($E$32,"!A2"))),"",INDIRECT(CONCATENATE($E$32,"!A210"))))</f>
        <v>Rural Access to hygiene facilities </v>
      </c>
      <c r="T7" s="2947"/>
      <c r="U7" s="2947"/>
      <c r="V7" s="2947"/>
      <c r="W7" s="2947"/>
      <c r="X7" s="294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957" t="str">
        <f>INDEX(B88:B100,A88)</f>
        <v>MICS19</v>
      </c>
      <c r="F32" s="2958"/>
      <c r="G32" s="2937" t="str">
        <f ca="true">IF(ISERROR(INDIRECT(CONCATENATE($E$32,"!A2"))),"",INDIRECT(CONCATENATE($E$32,"!A2")))</f>
        <v>Guinea Bissau</v>
      </c>
      <c r="H32" s="2938"/>
      <c r="I32" s="2938"/>
      <c r="J32" s="2939"/>
      <c r="K32" s="2943" t="s">
        <v>0</v>
      </c>
      <c r="L32" s="2944"/>
      <c r="M32" s="2945"/>
      <c r="N32" s="2943" t="s">
        <v>1</v>
      </c>
      <c r="O32" s="2944"/>
      <c r="P32" s="2945"/>
      <c r="Q32" s="2943" t="s">
        <v>2</v>
      </c>
      <c r="R32" s="2944"/>
      <c r="S32" s="2945"/>
      <c r="T32" s="2943" t="s">
        <v>3</v>
      </c>
      <c r="U32" s="2944"/>
      <c r="V32" s="2945"/>
      <c r="W32" s="2943" t="s">
        <v>4</v>
      </c>
      <c r="X32" s="2944"/>
      <c r="Y32" s="2945"/>
    </row>
    <row r="33" s="44" customFormat="true" ht="22.5" customHeight="true" x14ac:dyDescent="0.2">
      <c r="E33" s="2959"/>
      <c r="F33" s="2960"/>
      <c r="G33" s="2940"/>
      <c r="H33" s="2941"/>
      <c r="I33" s="2941"/>
      <c r="J33" s="294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933" t="s">
        <v>21</v>
      </c>
      <c r="C34" s="2934"/>
      <c r="D34" s="2934"/>
      <c r="E34" s="107"/>
      <c r="F34" s="36"/>
      <c r="G34" s="2893" t="s">
        <v>5</v>
      </c>
      <c r="H34" s="2894"/>
      <c r="I34" s="2897"/>
      <c r="J34" s="2950" t="str">
        <f ca="true">IF(ISERROR(INDIRECT(CONCATENATE(#REF!,"!A2"))),"",INDIRECT(CONCATENATE(#REF!,"!A210")))</f>
        <v/>
      </c>
      <c r="K34" s="2948">
        <f ca="true">IF(ISERROR(INDIRECT(CONCATENATE($E$32,"!C222"))),"",INDIRECT(CONCATENATE($E$32,"!C222")))</f>
        <v>9.831737710045692</v>
      </c>
      <c r="L34" s="2954">
        <f ca="true">IF(ISERROR(INDIRECT(CONCATENATE($E$32,"!C223"))),"",INDIRECT(CONCATENATE($E$32,"!C223")))</f>
        <v>3.6684894025025137</v>
      </c>
      <c r="M34" s="2952">
        <f ca="true">IF(ISERROR(INDIRECT(CONCATENATE($E$32,"!C224"))),"",INDIRECT(CONCATENATE($E$32,"!C224")))</f>
        <v>86.49977288745167</v>
      </c>
      <c r="N34" s="2948">
        <f ca="true">IF(ISERROR(INDIRECT(CONCATENATE($E$32,"!D222"))),"",INDIRECT(CONCATENATE($E$32,"!D222")))</f>
        <v>12.47019382014232</v>
      </c>
      <c r="O34" s="2954">
        <f ca="true">IF(ISERROR(INDIRECT(CONCATENATE($E$32,"!D223"))),"",INDIRECT(CONCATENATE($E$32,"!D223")))</f>
        <v>3.9867185880035496</v>
      </c>
      <c r="P34" s="2952">
        <f ca="true">IF(ISERROR(INDIRECT(CONCATENATE($E$32,"!D224"))),"",INDIRECT(CONCATENATE($E$32,"!D224")))</f>
        <v>83.543087591854132</v>
      </c>
      <c r="Q34" s="2948">
        <f ca="true">IF(ISERROR(INDIRECT(CONCATENATE($E$32,"!E222"))),"",INDIRECT(CONCATENATE($E$32,"!E222")))</f>
        <v>19.45637354627609</v>
      </c>
      <c r="R34" s="2954">
        <f ca="true">IF(ISERROR(INDIRECT(CONCATENATE($E$32,"!E223"))),"",INDIRECT(CONCATENATE($E$32,"!E223")))</f>
        <v>3.3111103998210156</v>
      </c>
      <c r="S34" s="2952">
        <f ca="true">IF(ISERROR(INDIRECT(CONCATENATE($E$32,"!E224"))),"",INDIRECT(CONCATENATE($E$32,"!E224")))</f>
        <v>77.232516053902984</v>
      </c>
      <c r="T34" s="2948">
        <f ca="true">IF(ISERROR(INDIRECT(CONCATENATE($E$32,"!F222"))),"",INDIRECT(CONCATENATE($E$32,"!F222")))</f>
        <v>16.331651762026038</v>
      </c>
      <c r="U34" s="2954">
        <f ca="true">IF(ISERROR(INDIRECT(CONCATENATE($E$32,"!F223"))),"",INDIRECT(CONCATENATE($E$32,"!F223")))</f>
        <v>3.3473768863474342</v>
      </c>
      <c r="V34" s="2952">
        <f ca="true">IF(ISERROR(INDIRECT(CONCATENATE($E$32,"!F224"))),"",INDIRECT(CONCATENATE($E$32,"!F224")))</f>
        <v>80.32097135162644</v>
      </c>
      <c r="W34" s="2948">
        <f ca="true">IF(ISERROR(INDIRECT(CONCATENATE($E$32,"!G222"))),"",INDIRECT(CONCATENATE($E$32,"!G222")))</f>
        <v>22.218678659129282</v>
      </c>
      <c r="X34" s="2954">
        <f ca="true">IF(ISERROR(INDIRECT(CONCATENATE($E$32,"!G223"))),"",INDIRECT(CONCATENATE($E$32,"!G223")))</f>
        <v>3.7598340335038714</v>
      </c>
      <c r="Y34" s="2952">
        <f ca="true">IF(ISERROR(INDIRECT(CONCATENATE($E$32,"!G224"))),"",INDIRECT(CONCATENATE($E$32,"!G224")))</f>
        <v>74.021487307366939</v>
      </c>
      <c r="Z34" s="108"/>
    </row>
    <row r="35" ht="15" x14ac:dyDescent="0.2">
      <c r="B35" s="2935"/>
      <c r="C35" s="2936"/>
      <c r="D35" s="2936"/>
      <c r="E35" s="107"/>
      <c r="F35" s="36"/>
      <c r="G35" s="2895"/>
      <c r="H35" s="2896"/>
      <c r="I35" s="2898"/>
      <c r="J35" s="2951"/>
      <c r="K35" s="2949"/>
      <c r="L35" s="2955"/>
      <c r="M35" s="2953"/>
      <c r="N35" s="2949"/>
      <c r="O35" s="2955"/>
      <c r="P35" s="2953"/>
      <c r="Q35" s="2949"/>
      <c r="R35" s="2955"/>
      <c r="S35" s="2953"/>
      <c r="T35" s="2949"/>
      <c r="U35" s="2955"/>
      <c r="V35" s="2953"/>
      <c r="W35" s="2949"/>
      <c r="X35" s="2955"/>
      <c r="Y35" s="2953"/>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893" t="s">
        <v>6</v>
      </c>
      <c r="H37" s="2894"/>
      <c r="I37" s="2897"/>
      <c r="J37" s="2950" t="str">
        <f ca="true">IF(ISERROR(INDIRECT(CONCATENATE(#REF!,"!A2"))),"",INDIRECT(CONCATENATE(#REF!,"!A210")))</f>
        <v/>
      </c>
      <c r="K37" s="2948">
        <f ca="true">IF(ISERROR(INDIRECT(CONCATENATE($E$32,"!H222"))),"",INDIRECT(CONCATENATE($E$32,"!H222")))</f>
        <v>18.738666551873823</v>
      </c>
      <c r="L37" s="2954">
        <f ca="true">IF(ISERROR(INDIRECT(CONCATENATE($E$32,"!H223"))),"",INDIRECT(CONCATENATE($E$32,"!H223")))</f>
        <v>2.581815401920617</v>
      </c>
      <c r="M37" s="2952">
        <f ca="true">IF(ISERROR(INDIRECT(CONCATENATE($E$32,"!H224"))),"",INDIRECT(CONCATENATE($E$32,"!H224")))</f>
        <v>78.679518046205587</v>
      </c>
      <c r="N37" s="2948">
        <f ca="true">IF(ISERROR(INDIRECT(CONCATENATE($E$32,"!I222"))),"",INDIRECT(CONCATENATE($E$32,"!I222")))</f>
        <v>23.534529225120995</v>
      </c>
      <c r="O37" s="2954">
        <f ca="true">IF(ISERROR(INDIRECT(CONCATENATE($E$32,"!I223"))),"",INDIRECT(CONCATENATE($E$32,"!I223")))</f>
        <v>4.8930241287895182</v>
      </c>
      <c r="P37" s="2952">
        <f ca="true">IF(ISERROR(INDIRECT(CONCATENATE($E$32,"!I224"))),"",INDIRECT(CONCATENATE($E$32,"!I224")))</f>
        <v>71.572446646089332</v>
      </c>
      <c r="Q37" s="2948">
        <f ca="true">IF(ISERROR(INDIRECT(CONCATENATE($E$32,"!J222"))),"",INDIRECT(CONCATENATE($E$32,"!J222")))</f>
        <v>14.02817253940832</v>
      </c>
      <c r="R37" s="2954">
        <f ca="true">IF(ISERROR(INDIRECT(CONCATENATE($E$32,"!J223"))),"",INDIRECT(CONCATENATE($E$32,"!J223")))</f>
        <v>4.8196419913358035</v>
      </c>
      <c r="S37" s="2952">
        <f ca="true">IF(ISERROR(INDIRECT(CONCATENATE($E$32,"!J224"))),"",INDIRECT(CONCATENATE($E$32,"!J224")))</f>
        <v>81.152185469255841</v>
      </c>
      <c r="T37" s="2948">
        <f ca="true">IF(ISERROR(INDIRECT(CONCATENATE($E$32,"!K222"))),"",INDIRECT(CONCATENATE($E$32,"!K222")))</f>
        <v>21.038375584158182</v>
      </c>
      <c r="U37" s="2954">
        <f ca="true">IF(ISERROR(INDIRECT(CONCATENATE($E$32,"!K223"))),"",INDIRECT(CONCATENATE($E$32,"!K223")))</f>
        <v>3.6137487415248177</v>
      </c>
      <c r="V37" s="2952">
        <f ca="true">IF(ISERROR(INDIRECT(CONCATENATE($E$32,"!K224"))),"",INDIRECT(CONCATENATE($E$32,"!K224")))</f>
        <v>75.347875674317038</v>
      </c>
      <c r="W37" s="2948">
        <f ca="true">IF(ISERROR(INDIRECT(CONCATENATE($E$32,"!L222"))),"",INDIRECT(CONCATENATE($E$32,"!L222")))</f>
        <v>30.638229143810204</v>
      </c>
      <c r="X37" s="2954">
        <f ca="true">IF(ISERROR(INDIRECT(CONCATENATE($E$32,"!L223"))),"",INDIRECT(CONCATENATE($E$32,"!L223")))</f>
        <v>3.8690280839479798</v>
      </c>
      <c r="Y37" s="2952">
        <f ca="true">IF(ISERROR(INDIRECT(CONCATENATE($E$32,"!L224"))),"",INDIRECT(CONCATENATE($E$32,"!L224")))</f>
        <v>65.492742772241769</v>
      </c>
      <c r="Z37" s="108"/>
    </row>
    <row r="38" x14ac:dyDescent="0.2">
      <c r="F38" s="36"/>
      <c r="G38" s="2895"/>
      <c r="H38" s="2896"/>
      <c r="I38" s="2898"/>
      <c r="J38" s="2956"/>
      <c r="K38" s="2949"/>
      <c r="L38" s="2955"/>
      <c r="M38" s="2953"/>
      <c r="N38" s="2949"/>
      <c r="O38" s="2955"/>
      <c r="P38" s="2953"/>
      <c r="Q38" s="2949"/>
      <c r="R38" s="2955"/>
      <c r="S38" s="2953"/>
      <c r="T38" s="2949"/>
      <c r="U38" s="2955"/>
      <c r="V38" s="2953"/>
      <c r="W38" s="2949"/>
      <c r="X38" s="2955"/>
      <c r="Y38" s="2953"/>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893" t="s">
        <v>7</v>
      </c>
      <c r="H40" s="2894"/>
      <c r="I40" s="2897"/>
      <c r="J40" s="2950" t="str">
        <f ca="true">IF(ISERROR(INDIRECT(CONCATENATE(#REF!,"!A2"))),"",INDIRECT(CONCATENATE(#REF!,"!A210")))</f>
        <v/>
      </c>
      <c r="K40" s="2948">
        <f ca="true">IF(ISERROR(INDIRECT(CONCATENATE($E$32,"!M222"))),"",INDIRECT(CONCATENATE($E$32,"!M222")))</f>
        <v>6.7987712804612075</v>
      </c>
      <c r="L40" s="2954">
        <f ca="true">IF(ISERROR(INDIRECT(CONCATENATE($E$32,"!M223"))),"",INDIRECT(CONCATENATE($E$32,"!M223")))</f>
        <v>4.1810550143820926</v>
      </c>
      <c r="M40" s="2952">
        <f ca="true">IF(ISERROR(INDIRECT(CONCATENATE($E$32,"!M224"))),"",INDIRECT(CONCATENATE($E$32,"!M224")))</f>
        <v>89.020173705156736</v>
      </c>
      <c r="N40" s="2948">
        <f ca="true">IF(ISERROR(INDIRECT(CONCATENATE($E$32,"!N222"))),"",INDIRECT(CONCATENATE($E$32,"!N222")))</f>
        <v>10.040806964784949</v>
      </c>
      <c r="O40" s="2954">
        <f ca="true">IF(ISERROR(INDIRECT(CONCATENATE($E$32,"!N223"))),"",INDIRECT(CONCATENATE($E$32,"!N223")))</f>
        <v>2.997570746972825</v>
      </c>
      <c r="P40" s="2952">
        <f ca="true">IF(ISERROR(INDIRECT(CONCATENATE($E$32,"!N224"))),"",INDIRECT(CONCATENATE($E$32,"!N224")))</f>
        <v>86.96162228824214</v>
      </c>
      <c r="Q40" s="2948">
        <f ca="true">IF(ISERROR(INDIRECT(CONCATENATE($E$32,"!O222"))),"",INDIRECT(CONCATENATE($E$32,"!O222")))</f>
        <v>17.338311407216946</v>
      </c>
      <c r="R40" s="2954">
        <f ca="true">IF(ISERROR(INDIRECT(CONCATENATE($E$32,"!O223"))),"",INDIRECT(CONCATENATE($E$32,"!O223")))</f>
        <v>4.7016978548455208</v>
      </c>
      <c r="S40" s="2952">
        <f ca="true">IF(ISERROR(INDIRECT(CONCATENATE($E$32,"!O224"))),"",INDIRECT(CONCATENATE($E$32,"!O224")))</f>
        <v>77.959990737937559</v>
      </c>
      <c r="T40" s="2948">
        <f ca="true">IF(ISERROR(INDIRECT(CONCATENATE($E$32,"!P222"))),"",INDIRECT(CONCATENATE($E$32,"!P222")))</f>
        <v>17.102227365520282</v>
      </c>
      <c r="U40" s="2954">
        <f ca="true">IF(ISERROR(INDIRECT(CONCATENATE($E$32,"!P223"))),"",INDIRECT(CONCATENATE($E$32,"!P223")))</f>
        <v>3.6092025895216375</v>
      </c>
      <c r="V40" s="2952">
        <f ca="true">IF(ISERROR(INDIRECT(CONCATENATE($E$32,"!P224"))),"",INDIRECT(CONCATENATE($E$32,"!P224")))</f>
        <v>79.288570044958149</v>
      </c>
      <c r="W40" s="2948">
        <f ca="true">IF(ISERROR(INDIRECT(CONCATENATE($E$32,"!Q222"))),"",INDIRECT(CONCATENATE($E$32,"!Q222")))</f>
        <v>13.700738968333978</v>
      </c>
      <c r="X40" s="2954">
        <f ca="true">IF(ISERROR(INDIRECT(CONCATENATE($E$32,"!Q223"))),"",INDIRECT(CONCATENATE($E$32,"!Q223")))</f>
        <v>1.6374720140740004</v>
      </c>
      <c r="Y40" s="2952">
        <f ca="true">IF(ISERROR(INDIRECT(CONCATENATE($E$32,"!Q224"))),"",INDIRECT(CONCATENATE($E$32,"!Q224")))</f>
        <v>84.661789017592085</v>
      </c>
      <c r="Z40" s="108"/>
    </row>
    <row r="41" x14ac:dyDescent="0.2">
      <c r="F41" s="36"/>
      <c r="G41" s="2895"/>
      <c r="H41" s="2896"/>
      <c r="I41" s="2898"/>
      <c r="J41" s="2956"/>
      <c r="K41" s="2949"/>
      <c r="L41" s="2955"/>
      <c r="M41" s="2953"/>
      <c r="N41" s="2949"/>
      <c r="O41" s="2955"/>
      <c r="P41" s="2953"/>
      <c r="Q41" s="2949"/>
      <c r="R41" s="2955"/>
      <c r="S41" s="2953"/>
      <c r="T41" s="2949"/>
      <c r="U41" s="2955"/>
      <c r="V41" s="2953"/>
      <c r="W41" s="2949"/>
      <c r="X41" s="2955"/>
      <c r="Y41" s="2953"/>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5</v>
      </c>
      <c r="B88" s="4" t="s">
        <v>139</v>
      </c>
    </row>
    <row r="89" hidden="true" x14ac:dyDescent="0.2">
      <c r="B89" s="4" t="s">
        <v>35</v>
      </c>
    </row>
    <row r="90" hidden="true" x14ac:dyDescent="0.2">
      <c r="B90" s="4" t="s">
        <v>140</v>
      </c>
    </row>
    <row r="91" hidden="true" x14ac:dyDescent="0.2">
      <c r="B91" s="4" t="s">
        <v>454</v>
      </c>
    </row>
    <row r="92" hidden="true" x14ac:dyDescent="0.2">
      <c r="B92" s="4" t="s">
        <v>622</v>
      </c>
    </row>
    <row r="93" hidden="true" x14ac:dyDescent="0.2">
      <c r="B93" s="4" t="s">
        <v>628</v>
      </c>
    </row>
    <row r="94" hidden="true" x14ac:dyDescent="0.2">
      <c r="B94" s="4" t="s">
        <v>138</v>
      </c>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E7F74-27EA-4A29-BBF6-9E6DB685DF45}">
  <sheetPr codeName="Feuil7"/>
  <dimension ref="A1:CZ1200"/>
  <sheetViews>
    <sheetView showGridLines="false" workbookViewId="0"/>
  </sheetViews>
  <sheetFormatPr defaultColWidth="9.140625" defaultRowHeight="15" customHeight="true" x14ac:dyDescent="0.2"/>
  <cols>
    <col min="1" max="1" width="31.5703125" style="796" customWidth="true"/>
    <col min="2" max="2" width="41.5703125" style="796" customWidth="true"/>
    <col min="3" max="17" width="10.7109375" style="796" customWidth="true"/>
    <col min="18" max="26" width="12.5703125" style="796" customWidth="true"/>
    <col min="27" max="52" width="12.5703125" style="235" customWidth="true"/>
    <col min="53" max="53" width="31.5703125" style="875" customWidth="true"/>
    <col min="54" max="54" width="41.5703125" style="268" customWidth="true"/>
    <col min="55" max="69" width="9.140625" style="875"/>
    <col min="70" max="77" width="12.5703125" style="875" customWidth="true"/>
    <col min="78" max="104" width="12.5703125" style="235" customWidth="true"/>
    <col min="105" max="16384" width="9.140625" style="796"/>
  </cols>
  <sheetData>
    <row r="1" s="111" customFormat="true" ht="18" customHeight="true" x14ac:dyDescent="0.2">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Guinea-Bissau</v>
      </c>
      <c r="B2" s="256"/>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2000</v>
      </c>
      <c r="B3" s="258"/>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MICS00</v>
      </c>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111" t="str">
        <f>B1028</f>
        <v/>
      </c>
      <c r="B10" s="1112"/>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111" t="str">
        <f>B1027</f>
        <v/>
      </c>
      <c r="B11" s="1113"/>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114"/>
      <c r="B12" s="1112"/>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115"/>
      <c r="B13" s="1116"/>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3106" t="s">
        <v>115</v>
      </c>
      <c r="D14" s="3107"/>
      <c r="E14" s="3107"/>
      <c r="F14" s="3107"/>
      <c r="G14" s="3108"/>
      <c r="H14" s="3109" t="s">
        <v>39</v>
      </c>
      <c r="I14" s="3110"/>
      <c r="J14" s="3110"/>
      <c r="K14" s="3110"/>
      <c r="L14" s="3111"/>
      <c r="M14" s="3121" t="s">
        <v>38</v>
      </c>
      <c r="N14" s="3122"/>
      <c r="O14" s="3122"/>
      <c r="P14" s="3122"/>
      <c r="Q14" s="3123"/>
      <c r="R14" s="2503" t="s">
        <v>143</v>
      </c>
      <c r="S14" s="2537"/>
      <c r="T14" s="2537"/>
      <c r="U14" s="2537"/>
      <c r="V14" s="2537"/>
      <c r="W14" s="2537"/>
      <c r="X14" s="2537"/>
      <c r="Y14" s="2537"/>
      <c r="Z14" s="2538"/>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108"/>
      <c r="BA14" s="241" t="s">
        <v>131</v>
      </c>
      <c r="BB14" s="115" t="s">
        <v>96</v>
      </c>
      <c r="BC14" s="3001" t="s">
        <v>115</v>
      </c>
      <c r="BD14" s="3002"/>
      <c r="BE14" s="3002"/>
      <c r="BF14" s="3002"/>
      <c r="BG14" s="3003"/>
      <c r="BH14" s="3004" t="s">
        <v>39</v>
      </c>
      <c r="BI14" s="3002"/>
      <c r="BJ14" s="3002"/>
      <c r="BK14" s="3002"/>
      <c r="BL14" s="3003"/>
      <c r="BM14" s="3004" t="s">
        <v>38</v>
      </c>
      <c r="BN14" s="3002"/>
      <c r="BO14" s="3002"/>
      <c r="BP14" s="3002"/>
      <c r="BQ14" s="3005"/>
      <c r="BR14" s="2516" t="s">
        <v>143</v>
      </c>
      <c r="BS14" s="2517"/>
      <c r="BT14" s="2517"/>
      <c r="BU14" s="2517"/>
      <c r="BV14" s="2517"/>
      <c r="BW14" s="2517"/>
      <c r="BX14" s="2517"/>
      <c r="BY14" s="2518"/>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24" x14ac:dyDescent="0.2">
      <c r="A15" s="201" t="s">
        <v>87</v>
      </c>
      <c r="B15" s="276"/>
      <c r="C15" s="401" t="s">
        <v>0</v>
      </c>
      <c r="D15" s="402" t="s">
        <v>1</v>
      </c>
      <c r="E15" s="402" t="s">
        <v>2</v>
      </c>
      <c r="F15" s="402" t="s">
        <v>3</v>
      </c>
      <c r="G15" s="403" t="s">
        <v>4</v>
      </c>
      <c r="H15" s="1221" t="s">
        <v>0</v>
      </c>
      <c r="I15" s="1162" t="s">
        <v>1</v>
      </c>
      <c r="J15" s="1162" t="s">
        <v>2</v>
      </c>
      <c r="K15" s="1162" t="s">
        <v>3</v>
      </c>
      <c r="L15" s="1163" t="s">
        <v>4</v>
      </c>
      <c r="M15" s="1209" t="s">
        <v>0</v>
      </c>
      <c r="N15" s="1162" t="s">
        <v>1</v>
      </c>
      <c r="O15" s="1162" t="s">
        <v>2</v>
      </c>
      <c r="P15" s="1162" t="s">
        <v>3</v>
      </c>
      <c r="Q15" s="1236" t="s">
        <v>4</v>
      </c>
      <c r="R15" s="1221" t="s">
        <v>158</v>
      </c>
      <c r="S15" s="1162" t="s">
        <v>159</v>
      </c>
      <c r="T15" s="1162" t="s">
        <v>160</v>
      </c>
      <c r="U15" s="1162" t="s">
        <v>161</v>
      </c>
      <c r="V15" s="1162" t="s">
        <v>162</v>
      </c>
      <c r="W15" s="1162" t="s">
        <v>163</v>
      </c>
      <c r="X15" s="1162" t="s">
        <v>164</v>
      </c>
      <c r="Y15" s="1162" t="s">
        <v>165</v>
      </c>
      <c r="Z15" s="1164" t="s">
        <v>166</v>
      </c>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108"/>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163</v>
      </c>
      <c r="BX15" s="180" t="s">
        <v>164</v>
      </c>
      <c r="BY15" s="181" t="s">
        <v>165</v>
      </c>
      <c r="BZ15" s="181" t="s">
        <v>166</v>
      </c>
      <c r="CA15" s="2588"/>
      <c r="CB15" s="2588"/>
      <c r="CC15" s="2588"/>
      <c r="CD15" s="2588"/>
      <c r="CE15" s="2588"/>
      <c r="CF15" s="2588"/>
      <c r="CG15" s="2588"/>
      <c r="CH15" s="2588"/>
      <c r="CI15" s="2588"/>
      <c r="CJ15" s="2588"/>
      <c r="CK15" s="2588"/>
      <c r="CL15" s="2588"/>
      <c r="CM15" s="2588"/>
      <c r="CN15" s="2588"/>
      <c r="CO15" s="2588"/>
      <c r="CP15" s="2588"/>
      <c r="CQ15" s="2588"/>
      <c r="CR15" s="2588"/>
      <c r="CS15" s="2588"/>
      <c r="CT15" s="2588"/>
      <c r="CU15" s="2588"/>
      <c r="CV15" s="2588"/>
      <c r="CW15" s="2588"/>
      <c r="CX15" s="2588"/>
      <c r="CY15" s="2588"/>
      <c r="CZ15" s="2588"/>
    </row>
    <row r="16" s="135" customFormat="true" ht="15" customHeight="true" x14ac:dyDescent="0.2">
      <c r="A16" s="3124" t="s">
        <v>13</v>
      </c>
      <c r="B16" s="1458" t="s">
        <v>14</v>
      </c>
      <c r="C16" s="1283">
        <v>41.643396429343674</v>
      </c>
      <c r="D16" s="1284">
        <v>52.658081387617415</v>
      </c>
      <c r="E16" s="1284">
        <v>54.159055800600285</v>
      </c>
      <c r="F16" s="1284">
        <v>64.138201058862421</v>
      </c>
      <c r="G16" s="1285">
        <v>88.354670981511561</v>
      </c>
      <c r="H16" s="1286">
        <v>53.169552912752984</v>
      </c>
      <c r="I16" s="1284">
        <v>79.696147581973037</v>
      </c>
      <c r="J16" s="1284">
        <v>84.101374063144078</v>
      </c>
      <c r="K16" s="1284">
        <v>87.977715094313567</v>
      </c>
      <c r="L16" s="1287">
        <v>92.162443583502309</v>
      </c>
      <c r="M16" s="1288">
        <v>40.942566901310038</v>
      </c>
      <c r="N16" s="1284">
        <v>47.201609419245209</v>
      </c>
      <c r="O16" s="1284">
        <v>53.090394836559184</v>
      </c>
      <c r="P16" s="1284">
        <v>52.638612955542072</v>
      </c>
      <c r="Q16" s="1285">
        <v>52.749833575978712</v>
      </c>
      <c r="R16" s="1286">
        <v>55.348178049220863</v>
      </c>
      <c r="S16" s="1284">
        <v>62.699614032642891</v>
      </c>
      <c r="T16" s="1284">
        <v>54.673778081477067</v>
      </c>
      <c r="U16" s="1284">
        <v>52.087441301714577</v>
      </c>
      <c r="V16" s="1284">
        <v>45.427978951750461</v>
      </c>
      <c r="W16" s="1284">
        <v>39.299204832257537</v>
      </c>
      <c r="X16" s="1284">
        <v>62.02287822409248</v>
      </c>
      <c r="Y16" s="1284">
        <v>92.285134220617991</v>
      </c>
      <c r="Z16" s="2549">
        <v>47.4936551734529</v>
      </c>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108"/>
      <c r="BA16" s="3006" t="s">
        <v>13</v>
      </c>
      <c r="BB16" s="161" t="s">
        <v>14</v>
      </c>
      <c r="BC16" s="1562" t="s">
        <v>36</v>
      </c>
      <c r="BD16" s="1582" t="s">
        <v>36</v>
      </c>
      <c r="BE16" s="1582" t="s">
        <v>36</v>
      </c>
      <c r="BF16" s="1582" t="s">
        <v>36</v>
      </c>
      <c r="BG16" s="1603" t="s">
        <v>36</v>
      </c>
      <c r="BH16" s="1624" t="s">
        <v>36</v>
      </c>
      <c r="BI16" s="1582" t="s">
        <v>36</v>
      </c>
      <c r="BJ16" s="1582" t="s">
        <v>36</v>
      </c>
      <c r="BK16" s="1582" t="s">
        <v>36</v>
      </c>
      <c r="BL16" s="1603" t="s">
        <v>36</v>
      </c>
      <c r="BM16" s="1624" t="s">
        <v>36</v>
      </c>
      <c r="BN16" s="1582" t="s">
        <v>36</v>
      </c>
      <c r="BO16" s="1582" t="s">
        <v>36</v>
      </c>
      <c r="BP16" s="1582" t="s">
        <v>36</v>
      </c>
      <c r="BQ16" s="1603" t="s">
        <v>36</v>
      </c>
      <c r="BR16" s="1624" t="s">
        <v>36</v>
      </c>
      <c r="BS16" s="1582" t="s">
        <v>36</v>
      </c>
      <c r="BT16" s="1582" t="s">
        <v>36</v>
      </c>
      <c r="BU16" s="1582" t="s">
        <v>36</v>
      </c>
      <c r="BV16" s="1582" t="s">
        <v>36</v>
      </c>
      <c r="BW16" s="1582" t="s">
        <v>36</v>
      </c>
      <c r="BX16" s="1582" t="s">
        <v>36</v>
      </c>
      <c r="BY16" s="1644" t="s">
        <v>36</v>
      </c>
      <c r="BZ16" s="1644" t="s">
        <v>36</v>
      </c>
      <c r="CA16" s="2589"/>
      <c r="CB16" s="2589"/>
      <c r="CC16" s="2589"/>
      <c r="CD16" s="2589"/>
      <c r="CE16" s="2589"/>
      <c r="CF16" s="2589"/>
      <c r="CG16" s="2589"/>
      <c r="CH16" s="2589"/>
      <c r="CI16" s="2589"/>
      <c r="CJ16" s="2589"/>
      <c r="CK16" s="2589"/>
      <c r="CL16" s="2589"/>
      <c r="CM16" s="2589"/>
      <c r="CN16" s="2589"/>
      <c r="CO16" s="2589"/>
      <c r="CP16" s="2589"/>
      <c r="CQ16" s="2589"/>
      <c r="CR16" s="2589"/>
      <c r="CS16" s="2589"/>
      <c r="CT16" s="2589"/>
      <c r="CU16" s="2589"/>
      <c r="CV16" s="2589"/>
      <c r="CW16" s="2589"/>
      <c r="CX16" s="2589"/>
      <c r="CY16" s="2589"/>
      <c r="CZ16" s="2589"/>
    </row>
    <row r="17" s="135" customFormat="true" ht="15" customHeight="true" x14ac:dyDescent="0.2">
      <c r="A17" s="3125"/>
      <c r="B17" s="1459" t="s">
        <v>52</v>
      </c>
      <c r="C17" s="1289">
        <v>58.356603570656283</v>
      </c>
      <c r="D17" s="1290">
        <v>47.341918612382486</v>
      </c>
      <c r="E17" s="1290">
        <v>45.840944199399623</v>
      </c>
      <c r="F17" s="1290">
        <v>35.861798941137323</v>
      </c>
      <c r="G17" s="1291">
        <v>11.645329018488443</v>
      </c>
      <c r="H17" s="1292">
        <v>46.830447087247137</v>
      </c>
      <c r="I17" s="1290">
        <v>20.30385241802713</v>
      </c>
      <c r="J17" s="1290">
        <v>15.898625936856106</v>
      </c>
      <c r="K17" s="1290">
        <v>12.022284905686446</v>
      </c>
      <c r="L17" s="1293">
        <v>7.8375564164977085</v>
      </c>
      <c r="M17" s="1294">
        <v>59.057433098689884</v>
      </c>
      <c r="N17" s="1290">
        <v>52.798390580754671</v>
      </c>
      <c r="O17" s="1290">
        <v>46.909605163440773</v>
      </c>
      <c r="P17" s="1290">
        <v>47.361387044457878</v>
      </c>
      <c r="Q17" s="1291">
        <v>47.250166424021231</v>
      </c>
      <c r="R17" s="1292">
        <v>44.651821950779372</v>
      </c>
      <c r="S17" s="1290">
        <v>37.300385967357123</v>
      </c>
      <c r="T17" s="1290">
        <v>45.326221918522982</v>
      </c>
      <c r="U17" s="1290">
        <v>47.91255869828543</v>
      </c>
      <c r="V17" s="1290">
        <v>54.572021048250029</v>
      </c>
      <c r="W17" s="1290">
        <v>60.700795167742115</v>
      </c>
      <c r="X17" s="1290">
        <v>37.977121775907577</v>
      </c>
      <c r="Y17" s="1290">
        <v>7.7148657793818716</v>
      </c>
      <c r="Z17" s="2550">
        <v>52.506344826547149</v>
      </c>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108"/>
      <c r="BA17" s="3007"/>
      <c r="BB17" s="162" t="s">
        <v>52</v>
      </c>
      <c r="BC17" s="1563" t="s">
        <v>36</v>
      </c>
      <c r="BD17" s="1583" t="s">
        <v>36</v>
      </c>
      <c r="BE17" s="1583" t="s">
        <v>36</v>
      </c>
      <c r="BF17" s="1583" t="s">
        <v>36</v>
      </c>
      <c r="BG17" s="1604" t="s">
        <v>36</v>
      </c>
      <c r="BH17" s="1625" t="s">
        <v>36</v>
      </c>
      <c r="BI17" s="1583" t="s">
        <v>36</v>
      </c>
      <c r="BJ17" s="1583" t="s">
        <v>36</v>
      </c>
      <c r="BK17" s="1583" t="s">
        <v>36</v>
      </c>
      <c r="BL17" s="1604" t="s">
        <v>36</v>
      </c>
      <c r="BM17" s="1625" t="s">
        <v>36</v>
      </c>
      <c r="BN17" s="1583" t="s">
        <v>36</v>
      </c>
      <c r="BO17" s="1583" t="s">
        <v>36</v>
      </c>
      <c r="BP17" s="1583" t="s">
        <v>36</v>
      </c>
      <c r="BQ17" s="1604" t="s">
        <v>36</v>
      </c>
      <c r="BR17" s="1625" t="s">
        <v>36</v>
      </c>
      <c r="BS17" s="1583" t="s">
        <v>36</v>
      </c>
      <c r="BT17" s="1583" t="s">
        <v>36</v>
      </c>
      <c r="BU17" s="1583" t="s">
        <v>36</v>
      </c>
      <c r="BV17" s="1583" t="s">
        <v>36</v>
      </c>
      <c r="BW17" s="1583" t="s">
        <v>36</v>
      </c>
      <c r="BX17" s="1583" t="s">
        <v>36</v>
      </c>
      <c r="BY17" s="1645" t="s">
        <v>36</v>
      </c>
      <c r="BZ17" s="1645" t="s">
        <v>36</v>
      </c>
      <c r="CA17" s="2590"/>
      <c r="CB17" s="2590"/>
      <c r="CC17" s="2590"/>
      <c r="CD17" s="2590"/>
      <c r="CE17" s="2590"/>
      <c r="CF17" s="2590"/>
      <c r="CG17" s="2590"/>
      <c r="CH17" s="2590"/>
      <c r="CI17" s="2590"/>
      <c r="CJ17" s="2590"/>
      <c r="CK17" s="2590"/>
      <c r="CL17" s="2590"/>
      <c r="CM17" s="2590"/>
      <c r="CN17" s="2590"/>
      <c r="CO17" s="2590"/>
      <c r="CP17" s="2590"/>
      <c r="CQ17" s="2590"/>
      <c r="CR17" s="2590"/>
      <c r="CS17" s="2590"/>
      <c r="CT17" s="2590"/>
      <c r="CU17" s="2590"/>
      <c r="CV17" s="2590"/>
      <c r="CW17" s="2590"/>
      <c r="CX17" s="2590"/>
      <c r="CY17" s="2590"/>
      <c r="CZ17" s="2590"/>
    </row>
    <row r="18" s="135" customFormat="true" ht="15" customHeight="true" x14ac:dyDescent="0.2">
      <c r="A18" s="3125" t="s">
        <v>61</v>
      </c>
      <c r="B18" s="1459" t="s">
        <v>15</v>
      </c>
      <c r="C18" s="1295">
        <f>C16*C23/100</f>
        <v>39.930752607681129</v>
      </c>
      <c r="D18" s="1296">
        <f>D16*D23/100</f>
        <v>51.172543672073481</v>
      </c>
      <c r="E18" s="1296">
        <f t="shared" ref="E18:Z18" si="0">E16*E23/100</f>
        <v>51.593257682649508</v>
      </c>
      <c r="F18" s="1296">
        <f t="shared" si="0"/>
        <v>61.268628001033669</v>
      </c>
      <c r="G18" s="1297">
        <f t="shared" si="0"/>
        <v>83.807541737845312</v>
      </c>
      <c r="H18" s="1298">
        <f t="shared" si="0"/>
        <v>50.346853050624532</v>
      </c>
      <c r="I18" s="1296">
        <f t="shared" si="0"/>
        <v>76.403033483867162</v>
      </c>
      <c r="J18" s="1296">
        <f t="shared" si="0"/>
        <v>79.79166373205797</v>
      </c>
      <c r="K18" s="1296">
        <f t="shared" si="0"/>
        <v>83.046097736404207</v>
      </c>
      <c r="L18" s="1299">
        <f t="shared" si="0"/>
        <v>86.883363614184816</v>
      </c>
      <c r="M18" s="1295">
        <f t="shared" si="0"/>
        <v>39.067304100891398</v>
      </c>
      <c r="N18" s="1296">
        <f t="shared" si="0"/>
        <v>45.360192842519481</v>
      </c>
      <c r="O18" s="1296">
        <f t="shared" si="0"/>
        <v>51.969057183029953</v>
      </c>
      <c r="P18" s="1296">
        <f t="shared" si="0"/>
        <v>50.531778872896929</v>
      </c>
      <c r="Q18" s="1297">
        <f t="shared" si="0"/>
        <v>50.712221557499305</v>
      </c>
      <c r="R18" s="1298">
        <f t="shared" si="0"/>
        <v>53.790100295403981</v>
      </c>
      <c r="S18" s="1296">
        <f t="shared" si="0"/>
        <v>62.699614032642891</v>
      </c>
      <c r="T18" s="1296">
        <f t="shared" si="0"/>
        <v>53.010570955658437</v>
      </c>
      <c r="U18" s="1296">
        <f t="shared" si="0"/>
        <v>47.194073684701017</v>
      </c>
      <c r="V18" s="1296">
        <f t="shared" si="0"/>
        <v>43.187809412673424</v>
      </c>
      <c r="W18" s="1296">
        <f t="shared" si="0"/>
        <v>38.502326736810417</v>
      </c>
      <c r="X18" s="1296">
        <f t="shared" si="0"/>
        <v>61.586503508266077</v>
      </c>
      <c r="Y18" s="1296">
        <f t="shared" si="0"/>
        <v>87.724731511429241</v>
      </c>
      <c r="Z18" s="1299">
        <f t="shared" si="0"/>
        <v>44.844425084741097</v>
      </c>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108"/>
      <c r="BA18" s="3007" t="s">
        <v>61</v>
      </c>
      <c r="BB18" s="162" t="s">
        <v>15</v>
      </c>
      <c r="BC18" s="1563" t="s">
        <v>36</v>
      </c>
      <c r="BD18" s="1583" t="s">
        <v>36</v>
      </c>
      <c r="BE18" s="1583" t="s">
        <v>36</v>
      </c>
      <c r="BF18" s="1583" t="s">
        <v>36</v>
      </c>
      <c r="BG18" s="1604" t="s">
        <v>36</v>
      </c>
      <c r="BH18" s="1625" t="s">
        <v>36</v>
      </c>
      <c r="BI18" s="1583" t="s">
        <v>36</v>
      </c>
      <c r="BJ18" s="1583" t="s">
        <v>36</v>
      </c>
      <c r="BK18" s="1583" t="s">
        <v>36</v>
      </c>
      <c r="BL18" s="1604" t="s">
        <v>36</v>
      </c>
      <c r="BM18" s="1625" t="s">
        <v>36</v>
      </c>
      <c r="BN18" s="1583" t="s">
        <v>36</v>
      </c>
      <c r="BO18" s="1583" t="s">
        <v>36</v>
      </c>
      <c r="BP18" s="1583" t="s">
        <v>36</v>
      </c>
      <c r="BQ18" s="1604" t="s">
        <v>36</v>
      </c>
      <c r="BR18" s="1625" t="s">
        <v>36</v>
      </c>
      <c r="BS18" s="1583" t="s">
        <v>36</v>
      </c>
      <c r="BT18" s="1583" t="s">
        <v>36</v>
      </c>
      <c r="BU18" s="1583" t="s">
        <v>36</v>
      </c>
      <c r="BV18" s="1583" t="s">
        <v>36</v>
      </c>
      <c r="BW18" s="1583" t="s">
        <v>36</v>
      </c>
      <c r="BX18" s="1583" t="s">
        <v>36</v>
      </c>
      <c r="BY18" s="1645" t="s">
        <v>36</v>
      </c>
      <c r="BZ18" s="1645" t="s">
        <v>36</v>
      </c>
      <c r="CA18" s="2590"/>
      <c r="CB18" s="2590"/>
      <c r="CC18" s="2590"/>
      <c r="CD18" s="2590"/>
      <c r="CE18" s="2590"/>
      <c r="CF18" s="2590"/>
      <c r="CG18" s="2590"/>
      <c r="CH18" s="2590"/>
      <c r="CI18" s="2590"/>
      <c r="CJ18" s="2590"/>
      <c r="CK18" s="2590"/>
      <c r="CL18" s="2590"/>
      <c r="CM18" s="2590"/>
      <c r="CN18" s="2590"/>
      <c r="CO18" s="2590"/>
      <c r="CP18" s="2590"/>
      <c r="CQ18" s="2590"/>
      <c r="CR18" s="2590"/>
      <c r="CS18" s="2590"/>
      <c r="CT18" s="2590"/>
      <c r="CU18" s="2590"/>
      <c r="CV18" s="2590"/>
      <c r="CW18" s="2590"/>
      <c r="CX18" s="2590"/>
      <c r="CY18" s="2590"/>
      <c r="CZ18" s="2590"/>
    </row>
    <row r="19" s="135" customFormat="true" ht="15" customHeight="true" x14ac:dyDescent="0.2">
      <c r="A19" s="3125"/>
      <c r="B19" s="1459" t="s">
        <v>16</v>
      </c>
      <c r="C19" s="1295">
        <f>C16*C22/100</f>
        <v>1.7126438216625592</v>
      </c>
      <c r="D19" s="1296">
        <f>D16*D22/100</f>
        <v>1.4855377155439355</v>
      </c>
      <c r="E19" s="1296">
        <f t="shared" ref="E19:Z19" si="1">E16*E22/100</f>
        <v>2.5657981179507798</v>
      </c>
      <c r="F19" s="1296">
        <f t="shared" si="1"/>
        <v>2.869573057828664</v>
      </c>
      <c r="G19" s="1297">
        <f t="shared" si="1"/>
        <v>4.5471292436662347</v>
      </c>
      <c r="H19" s="1298">
        <f t="shared" si="1"/>
        <v>2.8226998621284456</v>
      </c>
      <c r="I19" s="1296">
        <f t="shared" si="1"/>
        <v>3.2931140981058404</v>
      </c>
      <c r="J19" s="1296">
        <f t="shared" si="1"/>
        <v>4.3097103310861753</v>
      </c>
      <c r="K19" s="1296">
        <f t="shared" si="1"/>
        <v>4.9316173579093547</v>
      </c>
      <c r="L19" s="1299">
        <f t="shared" si="1"/>
        <v>5.2790799693174435</v>
      </c>
      <c r="M19" s="1295">
        <f t="shared" si="1"/>
        <v>1.8752628004186482</v>
      </c>
      <c r="N19" s="1296">
        <f t="shared" si="1"/>
        <v>1.8414165767257342</v>
      </c>
      <c r="O19" s="1296">
        <f t="shared" si="1"/>
        <v>1.1213376535292441</v>
      </c>
      <c r="P19" s="1296">
        <f t="shared" si="1"/>
        <v>2.1068340826451672</v>
      </c>
      <c r="Q19" s="1297">
        <f t="shared" si="1"/>
        <v>2.03761201847942</v>
      </c>
      <c r="R19" s="1298">
        <f t="shared" si="1"/>
        <v>1.5580777538168828</v>
      </c>
      <c r="S19" s="1296">
        <f t="shared" si="1"/>
        <v>0</v>
      </c>
      <c r="T19" s="1296">
        <f t="shared" si="1"/>
        <v>1.6632071258186283</v>
      </c>
      <c r="U19" s="1296">
        <f t="shared" si="1"/>
        <v>4.8933676170135634</v>
      </c>
      <c r="V19" s="1296">
        <f t="shared" si="1"/>
        <v>2.24016953907703</v>
      </c>
      <c r="W19" s="1296">
        <f t="shared" si="1"/>
        <v>0.79687809544712029</v>
      </c>
      <c r="X19" s="1296">
        <f t="shared" si="1"/>
        <v>0.43637471582640336</v>
      </c>
      <c r="Y19" s="1296">
        <f t="shared" si="1"/>
        <v>4.5604027091887049</v>
      </c>
      <c r="Z19" s="1299">
        <f t="shared" si="1"/>
        <v>2.6492300887117892</v>
      </c>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108"/>
      <c r="BA19" s="3007"/>
      <c r="BB19" s="162" t="s">
        <v>16</v>
      </c>
      <c r="BC19" s="1563" t="s">
        <v>36</v>
      </c>
      <c r="BD19" s="1583" t="s">
        <v>36</v>
      </c>
      <c r="BE19" s="1583" t="s">
        <v>36</v>
      </c>
      <c r="BF19" s="1583" t="s">
        <v>36</v>
      </c>
      <c r="BG19" s="1604" t="s">
        <v>36</v>
      </c>
      <c r="BH19" s="1625" t="s">
        <v>36</v>
      </c>
      <c r="BI19" s="1583" t="s">
        <v>36</v>
      </c>
      <c r="BJ19" s="1583" t="s">
        <v>36</v>
      </c>
      <c r="BK19" s="1583" t="s">
        <v>36</v>
      </c>
      <c r="BL19" s="1604" t="s">
        <v>36</v>
      </c>
      <c r="BM19" s="1625" t="s">
        <v>36</v>
      </c>
      <c r="BN19" s="1583" t="s">
        <v>36</v>
      </c>
      <c r="BO19" s="1583" t="s">
        <v>36</v>
      </c>
      <c r="BP19" s="1583" t="s">
        <v>36</v>
      </c>
      <c r="BQ19" s="1604" t="s">
        <v>36</v>
      </c>
      <c r="BR19" s="1625" t="s">
        <v>36</v>
      </c>
      <c r="BS19" s="1583" t="s">
        <v>36</v>
      </c>
      <c r="BT19" s="1583" t="s">
        <v>36</v>
      </c>
      <c r="BU19" s="1583" t="s">
        <v>36</v>
      </c>
      <c r="BV19" s="1583" t="s">
        <v>36</v>
      </c>
      <c r="BW19" s="1583" t="s">
        <v>36</v>
      </c>
      <c r="BX19" s="1583" t="s">
        <v>36</v>
      </c>
      <c r="BY19" s="1645" t="s">
        <v>36</v>
      </c>
      <c r="BZ19" s="1645" t="s">
        <v>36</v>
      </c>
      <c r="CA19" s="2590"/>
      <c r="CB19" s="2590"/>
      <c r="CC19" s="2590"/>
      <c r="CD19" s="2590"/>
      <c r="CE19" s="2590"/>
      <c r="CF19" s="2590"/>
      <c r="CG19" s="2590"/>
      <c r="CH19" s="2590"/>
      <c r="CI19" s="2590"/>
      <c r="CJ19" s="2590"/>
      <c r="CK19" s="2590"/>
      <c r="CL19" s="2590"/>
      <c r="CM19" s="2590"/>
      <c r="CN19" s="2590"/>
      <c r="CO19" s="2590"/>
      <c r="CP19" s="2590"/>
      <c r="CQ19" s="2590"/>
      <c r="CR19" s="2590"/>
      <c r="CS19" s="2590"/>
      <c r="CT19" s="2590"/>
      <c r="CU19" s="2590"/>
      <c r="CV19" s="2590"/>
      <c r="CW19" s="2590"/>
      <c r="CX19" s="2590"/>
      <c r="CY19" s="2590"/>
      <c r="CZ19" s="2590"/>
    </row>
    <row r="20" s="135" customFormat="true" ht="15" customHeight="true" x14ac:dyDescent="0.2">
      <c r="A20" s="3125"/>
      <c r="B20" s="1459" t="s">
        <v>22</v>
      </c>
      <c r="C20" s="1295">
        <f>100-C18-C19-C21</f>
        <v>54.537790552075911</v>
      </c>
      <c r="D20" s="1296">
        <f>100-D18-D19-D21</f>
        <v>43.68402239572567</v>
      </c>
      <c r="E20" s="1296">
        <f t="shared" ref="E20:Z20" si="2">100-E18-E19-E21</f>
        <v>42.415113915786769</v>
      </c>
      <c r="F20" s="1296">
        <f t="shared" si="2"/>
        <v>32.967071500337113</v>
      </c>
      <c r="G20" s="1297">
        <f t="shared" si="2"/>
        <v>10.924184394614802</v>
      </c>
      <c r="H20" s="1298">
        <f t="shared" si="2"/>
        <v>44.483158126720113</v>
      </c>
      <c r="I20" s="1296">
        <f t="shared" si="2"/>
        <v>19.702485842338501</v>
      </c>
      <c r="J20" s="1296">
        <f t="shared" si="2"/>
        <v>15.150070134262563</v>
      </c>
      <c r="K20" s="1296">
        <f t="shared" si="2"/>
        <v>11.571851479563732</v>
      </c>
      <c r="L20" s="1299">
        <f t="shared" si="2"/>
        <v>7.0004482924132523</v>
      </c>
      <c r="M20" s="1295">
        <f t="shared" si="2"/>
        <v>54.466612558380405</v>
      </c>
      <c r="N20" s="1296">
        <f t="shared" si="2"/>
        <v>48.684611041339743</v>
      </c>
      <c r="O20" s="1296">
        <f t="shared" si="2"/>
        <v>44.366101105192499</v>
      </c>
      <c r="P20" s="1296">
        <f t="shared" si="2"/>
        <v>43.159496391244282</v>
      </c>
      <c r="Q20" s="1297">
        <f t="shared" si="2"/>
        <v>42.808752502067541</v>
      </c>
      <c r="R20" s="1298">
        <f t="shared" si="2"/>
        <v>38.687703890301236</v>
      </c>
      <c r="S20" s="1296">
        <f t="shared" si="2"/>
        <v>31.452590350933797</v>
      </c>
      <c r="T20" s="1296">
        <f t="shared" si="2"/>
        <v>27.322488385257376</v>
      </c>
      <c r="U20" s="1296">
        <f t="shared" si="2"/>
        <v>46.456637390679496</v>
      </c>
      <c r="V20" s="1296">
        <f t="shared" si="2"/>
        <v>53.384084003992015</v>
      </c>
      <c r="W20" s="1296">
        <f t="shared" si="2"/>
        <v>58.409717724313339</v>
      </c>
      <c r="X20" s="1296">
        <f t="shared" si="2"/>
        <v>32.596054491692627</v>
      </c>
      <c r="Y20" s="1296">
        <f t="shared" si="2"/>
        <v>7.2342065896361198</v>
      </c>
      <c r="Z20" s="1299">
        <f t="shared" si="2"/>
        <v>50.711897166548084</v>
      </c>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108"/>
      <c r="BA20" s="3007"/>
      <c r="BB20" s="162" t="s">
        <v>22</v>
      </c>
      <c r="BC20" s="1563" t="s">
        <v>36</v>
      </c>
      <c r="BD20" s="1583" t="s">
        <v>36</v>
      </c>
      <c r="BE20" s="1583" t="s">
        <v>36</v>
      </c>
      <c r="BF20" s="1583" t="s">
        <v>36</v>
      </c>
      <c r="BG20" s="1604" t="s">
        <v>36</v>
      </c>
      <c r="BH20" s="1625" t="s">
        <v>36</v>
      </c>
      <c r="BI20" s="1583" t="s">
        <v>36</v>
      </c>
      <c r="BJ20" s="1583" t="s">
        <v>36</v>
      </c>
      <c r="BK20" s="1583" t="s">
        <v>36</v>
      </c>
      <c r="BL20" s="1604" t="s">
        <v>36</v>
      </c>
      <c r="BM20" s="1625" t="s">
        <v>36</v>
      </c>
      <c r="BN20" s="1583" t="s">
        <v>36</v>
      </c>
      <c r="BO20" s="1583" t="s">
        <v>36</v>
      </c>
      <c r="BP20" s="1583" t="s">
        <v>36</v>
      </c>
      <c r="BQ20" s="1604" t="s">
        <v>36</v>
      </c>
      <c r="BR20" s="1625" t="s">
        <v>36</v>
      </c>
      <c r="BS20" s="1583" t="s">
        <v>36</v>
      </c>
      <c r="BT20" s="1583" t="s">
        <v>36</v>
      </c>
      <c r="BU20" s="1583" t="s">
        <v>36</v>
      </c>
      <c r="BV20" s="1583" t="s">
        <v>36</v>
      </c>
      <c r="BW20" s="1583" t="s">
        <v>36</v>
      </c>
      <c r="BX20" s="1583" t="s">
        <v>36</v>
      </c>
      <c r="BY20" s="1645" t="s">
        <v>36</v>
      </c>
      <c r="BZ20" s="1645" t="s">
        <v>36</v>
      </c>
      <c r="CA20" s="2590"/>
      <c r="CB20" s="2590"/>
      <c r="CC20" s="2590"/>
      <c r="CD20" s="2590"/>
      <c r="CE20" s="2590"/>
      <c r="CF20" s="2590"/>
      <c r="CG20" s="2590"/>
      <c r="CH20" s="2590"/>
      <c r="CI20" s="2590"/>
      <c r="CJ20" s="2590"/>
      <c r="CK20" s="2590"/>
      <c r="CL20" s="2590"/>
      <c r="CM20" s="2590"/>
      <c r="CN20" s="2590"/>
      <c r="CO20" s="2590"/>
      <c r="CP20" s="2590"/>
      <c r="CQ20" s="2590"/>
      <c r="CR20" s="2590"/>
      <c r="CS20" s="2590"/>
      <c r="CT20" s="2590"/>
      <c r="CU20" s="2590"/>
      <c r="CV20" s="2590"/>
      <c r="CW20" s="2590"/>
      <c r="CX20" s="2590"/>
      <c r="CY20" s="2590"/>
      <c r="CZ20" s="2590"/>
    </row>
    <row r="21" s="135" customFormat="true" ht="15" customHeight="true" x14ac:dyDescent="0.2">
      <c r="A21" s="3125"/>
      <c r="B21" s="1459" t="s">
        <v>17</v>
      </c>
      <c r="C21" s="1289">
        <v>3.8188130185803986</v>
      </c>
      <c r="D21" s="1290">
        <v>3.6578962166569138</v>
      </c>
      <c r="E21" s="1290">
        <v>3.4258302836129468</v>
      </c>
      <c r="F21" s="1290">
        <v>2.8947274408005512</v>
      </c>
      <c r="G21" s="1291">
        <v>0.72114462387365119</v>
      </c>
      <c r="H21" s="1292">
        <v>2.3472889605269129</v>
      </c>
      <c r="I21" s="1290">
        <v>0.60136657568849705</v>
      </c>
      <c r="J21" s="1290">
        <v>0.74855580259329157</v>
      </c>
      <c r="K21" s="1290">
        <v>0.45043342612270776</v>
      </c>
      <c r="L21" s="1293">
        <v>0.83710812408448798</v>
      </c>
      <c r="M21" s="1294">
        <v>4.5908205403095526</v>
      </c>
      <c r="N21" s="1290">
        <v>4.1137795394150398</v>
      </c>
      <c r="O21" s="1290">
        <v>2.5435040582483048</v>
      </c>
      <c r="P21" s="1290">
        <v>4.2018906532136242</v>
      </c>
      <c r="Q21" s="1291">
        <v>4.4414139219537327</v>
      </c>
      <c r="R21" s="1292">
        <v>5.9641180604778992</v>
      </c>
      <c r="S21" s="1290">
        <v>5.8477956164233102</v>
      </c>
      <c r="T21" s="1290">
        <v>18.003733533265557</v>
      </c>
      <c r="U21" s="1290">
        <v>1.4559213076059274</v>
      </c>
      <c r="V21" s="1290">
        <v>1.187937044257531</v>
      </c>
      <c r="W21" s="1290">
        <v>2.2910774434291272</v>
      </c>
      <c r="X21" s="1290">
        <v>5.3810672842148914</v>
      </c>
      <c r="Y21" s="1290">
        <v>0.48065918974593513</v>
      </c>
      <c r="Z21" s="2550">
        <v>1.7944476599990316</v>
      </c>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108"/>
      <c r="BA21" s="3007"/>
      <c r="BB21" s="162" t="s">
        <v>17</v>
      </c>
      <c r="BC21" s="1563" t="s">
        <v>36</v>
      </c>
      <c r="BD21" s="1583" t="s">
        <v>36</v>
      </c>
      <c r="BE21" s="1583" t="s">
        <v>36</v>
      </c>
      <c r="BF21" s="1583" t="s">
        <v>36</v>
      </c>
      <c r="BG21" s="1604" t="s">
        <v>36</v>
      </c>
      <c r="BH21" s="1625" t="s">
        <v>36</v>
      </c>
      <c r="BI21" s="1583" t="s">
        <v>36</v>
      </c>
      <c r="BJ21" s="1583" t="s">
        <v>36</v>
      </c>
      <c r="BK21" s="1583" t="s">
        <v>36</v>
      </c>
      <c r="BL21" s="1604" t="s">
        <v>36</v>
      </c>
      <c r="BM21" s="1625" t="s">
        <v>36</v>
      </c>
      <c r="BN21" s="1583" t="s">
        <v>36</v>
      </c>
      <c r="BO21" s="1583" t="s">
        <v>36</v>
      </c>
      <c r="BP21" s="1583" t="s">
        <v>36</v>
      </c>
      <c r="BQ21" s="1604" t="s">
        <v>36</v>
      </c>
      <c r="BR21" s="1625" t="s">
        <v>36</v>
      </c>
      <c r="BS21" s="1583" t="s">
        <v>36</v>
      </c>
      <c r="BT21" s="1583" t="s">
        <v>36</v>
      </c>
      <c r="BU21" s="1583" t="s">
        <v>36</v>
      </c>
      <c r="BV21" s="1583" t="s">
        <v>36</v>
      </c>
      <c r="BW21" s="1583" t="s">
        <v>36</v>
      </c>
      <c r="BX21" s="1583" t="s">
        <v>36</v>
      </c>
      <c r="BY21" s="1645" t="s">
        <v>36</v>
      </c>
      <c r="BZ21" s="1645" t="s">
        <v>36</v>
      </c>
      <c r="CA21" s="2590"/>
      <c r="CB21" s="2590"/>
      <c r="CC21" s="2590"/>
      <c r="CD21" s="2590"/>
      <c r="CE21" s="2590"/>
      <c r="CF21" s="2590"/>
      <c r="CG21" s="2590"/>
      <c r="CH21" s="2590"/>
      <c r="CI21" s="2590"/>
      <c r="CJ21" s="2590"/>
      <c r="CK21" s="2590"/>
      <c r="CL21" s="2590"/>
      <c r="CM21" s="2590"/>
      <c r="CN21" s="2590"/>
      <c r="CO21" s="2590"/>
      <c r="CP21" s="2590"/>
      <c r="CQ21" s="2590"/>
      <c r="CR21" s="2590"/>
      <c r="CS21" s="2590"/>
      <c r="CT21" s="2590"/>
      <c r="CU21" s="2590"/>
      <c r="CV21" s="2590"/>
      <c r="CW21" s="2590"/>
      <c r="CX21" s="2590"/>
      <c r="CY21" s="2590"/>
      <c r="CZ21" s="2590"/>
    </row>
    <row r="22" s="135" customFormat="true" ht="15" customHeight="true" x14ac:dyDescent="0.2">
      <c r="A22" s="3125" t="s">
        <v>55</v>
      </c>
      <c r="B22" s="1459" t="s">
        <v>50</v>
      </c>
      <c r="C22" s="1289">
        <v>4.1126420237321444</v>
      </c>
      <c r="D22" s="1290">
        <v>2.8211011043278553</v>
      </c>
      <c r="E22" s="1290">
        <v>4.7375237252979243</v>
      </c>
      <c r="F22" s="1290">
        <v>4.4740466842765541</v>
      </c>
      <c r="G22" s="1291">
        <v>5.1464503157028707</v>
      </c>
      <c r="H22" s="1292">
        <v>5.3088651446068615</v>
      </c>
      <c r="I22" s="1290">
        <v>4.1320869301977785</v>
      </c>
      <c r="J22" s="1290">
        <v>5.1244232084132246</v>
      </c>
      <c r="K22" s="1290">
        <v>5.6055301647952316</v>
      </c>
      <c r="L22" s="1293">
        <v>5.7280164935453532</v>
      </c>
      <c r="M22" s="1294">
        <v>4.5802277247024428</v>
      </c>
      <c r="N22" s="1290">
        <v>3.9011732849408842</v>
      </c>
      <c r="O22" s="1290">
        <v>2.1121290526870728</v>
      </c>
      <c r="P22" s="1290">
        <v>4.0024498449922561</v>
      </c>
      <c r="Q22" s="1291">
        <v>3.8627837859327587</v>
      </c>
      <c r="R22" s="1292">
        <v>2.8150479541192701</v>
      </c>
      <c r="S22" s="1290">
        <v>0</v>
      </c>
      <c r="T22" s="1290">
        <v>3.0420563278799757</v>
      </c>
      <c r="U22" s="1290">
        <v>9.3945248503740331</v>
      </c>
      <c r="V22" s="1290">
        <v>4.9312551224353118</v>
      </c>
      <c r="W22" s="1290">
        <v>2.0277206596125006</v>
      </c>
      <c r="X22" s="1290">
        <v>0.70357056673467266</v>
      </c>
      <c r="Y22" s="1290">
        <v>4.9416439036503421</v>
      </c>
      <c r="Z22" s="2550">
        <v>5.5780715951140474</v>
      </c>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108"/>
      <c r="BA22" s="3007" t="s">
        <v>55</v>
      </c>
      <c r="BB22" s="162" t="s">
        <v>50</v>
      </c>
      <c r="BC22" s="1563" t="s">
        <v>36</v>
      </c>
      <c r="BD22" s="1583" t="s">
        <v>36</v>
      </c>
      <c r="BE22" s="1583" t="s">
        <v>36</v>
      </c>
      <c r="BF22" s="1583" t="s">
        <v>36</v>
      </c>
      <c r="BG22" s="1604" t="s">
        <v>36</v>
      </c>
      <c r="BH22" s="1625" t="s">
        <v>36</v>
      </c>
      <c r="BI22" s="1583" t="s">
        <v>36</v>
      </c>
      <c r="BJ22" s="1583" t="s">
        <v>36</v>
      </c>
      <c r="BK22" s="1583" t="s">
        <v>36</v>
      </c>
      <c r="BL22" s="1604" t="s">
        <v>36</v>
      </c>
      <c r="BM22" s="1625" t="s">
        <v>36</v>
      </c>
      <c r="BN22" s="1583" t="s">
        <v>36</v>
      </c>
      <c r="BO22" s="1583" t="s">
        <v>36</v>
      </c>
      <c r="BP22" s="1583" t="s">
        <v>36</v>
      </c>
      <c r="BQ22" s="1604" t="s">
        <v>36</v>
      </c>
      <c r="BR22" s="1625" t="s">
        <v>36</v>
      </c>
      <c r="BS22" s="1583" t="s">
        <v>36</v>
      </c>
      <c r="BT22" s="1583" t="s">
        <v>36</v>
      </c>
      <c r="BU22" s="1583" t="s">
        <v>36</v>
      </c>
      <c r="BV22" s="1583" t="s">
        <v>36</v>
      </c>
      <c r="BW22" s="1583" t="s">
        <v>36</v>
      </c>
      <c r="BX22" s="1583" t="s">
        <v>36</v>
      </c>
      <c r="BY22" s="1645" t="s">
        <v>36</v>
      </c>
      <c r="BZ22" s="1645" t="s">
        <v>36</v>
      </c>
      <c r="CA22" s="2590"/>
      <c r="CB22" s="2590"/>
      <c r="CC22" s="2590"/>
      <c r="CD22" s="2590"/>
      <c r="CE22" s="2590"/>
      <c r="CF22" s="2590"/>
      <c r="CG22" s="2590"/>
      <c r="CH22" s="2590"/>
      <c r="CI22" s="2590"/>
      <c r="CJ22" s="2590"/>
      <c r="CK22" s="2590"/>
      <c r="CL22" s="2590"/>
      <c r="CM22" s="2590"/>
      <c r="CN22" s="2590"/>
      <c r="CO22" s="2590"/>
      <c r="CP22" s="2590"/>
      <c r="CQ22" s="2590"/>
      <c r="CR22" s="2590"/>
      <c r="CS22" s="2590"/>
      <c r="CT22" s="2590"/>
      <c r="CU22" s="2590"/>
      <c r="CV22" s="2590"/>
      <c r="CW22" s="2590"/>
      <c r="CX22" s="2590"/>
      <c r="CY22" s="2590"/>
      <c r="CZ22" s="2590"/>
    </row>
    <row r="23" s="135" customFormat="true" ht="15" customHeight="true" x14ac:dyDescent="0.2">
      <c r="A23" s="3126"/>
      <c r="B23" s="1460" t="s">
        <v>49</v>
      </c>
      <c r="C23" s="1300">
        <v>95.887357976267893</v>
      </c>
      <c r="D23" s="1301">
        <v>97.178898895672148</v>
      </c>
      <c r="E23" s="1301">
        <v>95.262476274702081</v>
      </c>
      <c r="F23" s="1301">
        <v>95.525953315723299</v>
      </c>
      <c r="G23" s="1302">
        <v>94.853549684297107</v>
      </c>
      <c r="H23" s="1303">
        <v>94.69113485539313</v>
      </c>
      <c r="I23" s="1301">
        <v>95.867913069802185</v>
      </c>
      <c r="J23" s="1301">
        <v>94.875576791586852</v>
      </c>
      <c r="K23" s="1301">
        <v>94.39446983520476</v>
      </c>
      <c r="L23" s="1304">
        <v>94.271983506454589</v>
      </c>
      <c r="M23" s="1305">
        <v>95.419772275297575</v>
      </c>
      <c r="N23" s="1301">
        <v>96.098826715059133</v>
      </c>
      <c r="O23" s="1301">
        <v>97.887870947312948</v>
      </c>
      <c r="P23" s="1301">
        <v>95.997550155007787</v>
      </c>
      <c r="Q23" s="1302">
        <v>96.137216214067266</v>
      </c>
      <c r="R23" s="1303">
        <v>97.184952045880735</v>
      </c>
      <c r="S23" s="1301">
        <v>100</v>
      </c>
      <c r="T23" s="1301">
        <v>96.957943672120024</v>
      </c>
      <c r="U23" s="1301">
        <v>90.605475149625974</v>
      </c>
      <c r="V23" s="1301">
        <v>95.068744877564669</v>
      </c>
      <c r="W23" s="1301">
        <v>97.972279340387502</v>
      </c>
      <c r="X23" s="1301">
        <v>99.296429433265331</v>
      </c>
      <c r="Y23" s="1301">
        <v>95.058356096349613</v>
      </c>
      <c r="Z23" s="2551">
        <v>94.421928404885918</v>
      </c>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108"/>
      <c r="BA23" s="3008"/>
      <c r="BB23" s="163" t="s">
        <v>49</v>
      </c>
      <c r="BC23" s="1564" t="s">
        <v>36</v>
      </c>
      <c r="BD23" s="1584" t="s">
        <v>36</v>
      </c>
      <c r="BE23" s="1584" t="s">
        <v>36</v>
      </c>
      <c r="BF23" s="1584" t="s">
        <v>36</v>
      </c>
      <c r="BG23" s="1605" t="s">
        <v>36</v>
      </c>
      <c r="BH23" s="1626" t="s">
        <v>36</v>
      </c>
      <c r="BI23" s="1584" t="s">
        <v>36</v>
      </c>
      <c r="BJ23" s="1584" t="s">
        <v>36</v>
      </c>
      <c r="BK23" s="1584" t="s">
        <v>36</v>
      </c>
      <c r="BL23" s="1605" t="s">
        <v>36</v>
      </c>
      <c r="BM23" s="1626" t="s">
        <v>36</v>
      </c>
      <c r="BN23" s="1584" t="s">
        <v>36</v>
      </c>
      <c r="BO23" s="1584" t="s">
        <v>36</v>
      </c>
      <c r="BP23" s="1584" t="s">
        <v>36</v>
      </c>
      <c r="BQ23" s="1605" t="s">
        <v>36</v>
      </c>
      <c r="BR23" s="1626" t="s">
        <v>36</v>
      </c>
      <c r="BS23" s="1584" t="s">
        <v>36</v>
      </c>
      <c r="BT23" s="1584" t="s">
        <v>36</v>
      </c>
      <c r="BU23" s="1584" t="s">
        <v>36</v>
      </c>
      <c r="BV23" s="1584" t="s">
        <v>36</v>
      </c>
      <c r="BW23" s="1584" t="s">
        <v>36</v>
      </c>
      <c r="BX23" s="1584" t="s">
        <v>36</v>
      </c>
      <c r="BY23" s="1646" t="s">
        <v>36</v>
      </c>
      <c r="BZ23" s="1646" t="s">
        <v>36</v>
      </c>
      <c r="CA23" s="2591"/>
      <c r="CB23" s="2591"/>
      <c r="CC23" s="2591"/>
      <c r="CD23" s="2591"/>
      <c r="CE23" s="2591"/>
      <c r="CF23" s="2591"/>
      <c r="CG23" s="2591"/>
      <c r="CH23" s="2591"/>
      <c r="CI23" s="2591"/>
      <c r="CJ23" s="2591"/>
      <c r="CK23" s="2591"/>
      <c r="CL23" s="2591"/>
      <c r="CM23" s="2591"/>
      <c r="CN23" s="2591"/>
      <c r="CO23" s="2591"/>
      <c r="CP23" s="2591"/>
      <c r="CQ23" s="2591"/>
      <c r="CR23" s="2591"/>
      <c r="CS23" s="2591"/>
      <c r="CT23" s="2591"/>
      <c r="CU23" s="2591"/>
      <c r="CV23" s="2591"/>
      <c r="CW23" s="2591"/>
      <c r="CX23" s="2591"/>
      <c r="CY23" s="2591"/>
      <c r="CZ23" s="2591"/>
    </row>
    <row r="24" s="131" customFormat="true" ht="15" hidden="true" customHeight="true" x14ac:dyDescent="0.2">
      <c r="A24" s="3061"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1069"/>
      <c r="AB24" s="1069"/>
      <c r="AC24" s="1069"/>
      <c r="AD24" s="1069"/>
      <c r="AE24" s="1069"/>
      <c r="AF24" s="1069"/>
      <c r="AG24" s="1069"/>
      <c r="AH24" s="1069"/>
      <c r="AI24" s="1069"/>
      <c r="AJ24" s="1069"/>
      <c r="AK24" s="1069"/>
      <c r="AL24" s="1069"/>
      <c r="AM24" s="1069"/>
      <c r="AN24" s="1069"/>
      <c r="AO24" s="1069"/>
      <c r="AP24" s="1069"/>
      <c r="AQ24" s="1069"/>
      <c r="AR24" s="1069"/>
      <c r="AS24" s="1069"/>
      <c r="AT24" s="1069"/>
      <c r="AU24" s="1069"/>
      <c r="AV24" s="1069"/>
      <c r="AW24" s="1069"/>
      <c r="AX24" s="1069"/>
      <c r="AY24" s="1069"/>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62"/>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1069"/>
      <c r="AB25" s="1069"/>
      <c r="AC25" s="1069"/>
      <c r="AD25" s="1069"/>
      <c r="AE25" s="1069"/>
      <c r="AF25" s="1069"/>
      <c r="AG25" s="1069"/>
      <c r="AH25" s="1069"/>
      <c r="AI25" s="1069"/>
      <c r="AJ25" s="1069"/>
      <c r="AK25" s="1069"/>
      <c r="AL25" s="1069"/>
      <c r="AM25" s="1069"/>
      <c r="AN25" s="1069"/>
      <c r="AO25" s="1069"/>
      <c r="AP25" s="1069"/>
      <c r="AQ25" s="1069"/>
      <c r="AR25" s="1069"/>
      <c r="AS25" s="1069"/>
      <c r="AT25" s="1069"/>
      <c r="AU25" s="1069"/>
      <c r="AV25" s="1069"/>
      <c r="AW25" s="1069"/>
      <c r="AX25" s="1069"/>
      <c r="AY25" s="1069"/>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63"/>
      <c r="B26" s="274" t="s">
        <v>47</v>
      </c>
      <c r="C26" s="345"/>
      <c r="D26" s="346"/>
      <c r="E26" s="346"/>
      <c r="F26" s="346"/>
      <c r="G26" s="347"/>
      <c r="H26" s="348"/>
      <c r="I26" s="346"/>
      <c r="J26" s="346"/>
      <c r="K26" s="346"/>
      <c r="L26" s="349"/>
      <c r="M26" s="345"/>
      <c r="N26" s="346"/>
      <c r="O26" s="346"/>
      <c r="P26" s="346"/>
      <c r="Q26" s="347"/>
      <c r="R26" s="2510"/>
      <c r="S26" s="2511"/>
      <c r="T26" s="2511"/>
      <c r="U26" s="2511"/>
      <c r="V26" s="2511"/>
      <c r="W26" s="2511"/>
      <c r="X26" s="2511"/>
      <c r="Y26" s="2511"/>
      <c r="Z26" s="2552"/>
      <c r="AA26" s="1069"/>
      <c r="AB26" s="1069"/>
      <c r="AC26" s="1069"/>
      <c r="AD26" s="1069"/>
      <c r="AE26" s="1069"/>
      <c r="AF26" s="1069"/>
      <c r="AG26" s="1069"/>
      <c r="AH26" s="1069"/>
      <c r="AI26" s="1069"/>
      <c r="AJ26" s="1069"/>
      <c r="AK26" s="1069"/>
      <c r="AL26" s="1069"/>
      <c r="AM26" s="1069"/>
      <c r="AN26" s="1069"/>
      <c r="AO26" s="1069"/>
      <c r="AP26" s="1069"/>
      <c r="AQ26" s="1069"/>
      <c r="AR26" s="1069"/>
      <c r="AS26" s="1069"/>
      <c r="AT26" s="1069"/>
      <c r="AU26" s="1069"/>
      <c r="AV26" s="1069"/>
      <c r="AW26" s="1069"/>
      <c r="AX26" s="1069"/>
      <c r="AY26" s="1069"/>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114" t="s">
        <v>115</v>
      </c>
      <c r="D27" s="3115"/>
      <c r="E27" s="3115"/>
      <c r="F27" s="3115"/>
      <c r="G27" s="3116"/>
      <c r="H27" s="3117" t="s">
        <v>39</v>
      </c>
      <c r="I27" s="3118"/>
      <c r="J27" s="3118"/>
      <c r="K27" s="3118"/>
      <c r="L27" s="3119"/>
      <c r="M27" s="3120" t="s">
        <v>38</v>
      </c>
      <c r="N27" s="3118"/>
      <c r="O27" s="3118"/>
      <c r="P27" s="3118"/>
      <c r="Q27" s="3119"/>
      <c r="R27" s="2504" t="s">
        <v>143</v>
      </c>
      <c r="S27" s="2539"/>
      <c r="T27" s="2539"/>
      <c r="U27" s="2539"/>
      <c r="V27" s="2539"/>
      <c r="W27" s="2539"/>
      <c r="X27" s="2539"/>
      <c r="Y27" s="2539"/>
      <c r="Z27" s="254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108"/>
      <c r="BA27" s="241" t="s">
        <v>131</v>
      </c>
      <c r="BB27" s="115" t="s">
        <v>96</v>
      </c>
      <c r="BC27" s="3009" t="s">
        <v>115</v>
      </c>
      <c r="BD27" s="3010"/>
      <c r="BE27" s="3010"/>
      <c r="BF27" s="3010"/>
      <c r="BG27" s="3011"/>
      <c r="BH27" s="3012" t="s">
        <v>39</v>
      </c>
      <c r="BI27" s="3010"/>
      <c r="BJ27" s="3010"/>
      <c r="BK27" s="3010"/>
      <c r="BL27" s="3011"/>
      <c r="BM27" s="3012" t="s">
        <v>38</v>
      </c>
      <c r="BN27" s="3010"/>
      <c r="BO27" s="3010"/>
      <c r="BP27" s="3010"/>
      <c r="BQ27" s="3013"/>
      <c r="BR27" s="2519" t="s">
        <v>143</v>
      </c>
      <c r="BS27" s="2520"/>
      <c r="BT27" s="2520"/>
      <c r="BU27" s="2520"/>
      <c r="BV27" s="2520"/>
      <c r="BW27" s="2520"/>
      <c r="BX27" s="2520"/>
      <c r="BY27" s="2521"/>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24" x14ac:dyDescent="0.2">
      <c r="A28" s="203" t="s">
        <v>69</v>
      </c>
      <c r="B28" s="277"/>
      <c r="C28" s="404" t="s">
        <v>0</v>
      </c>
      <c r="D28" s="405" t="s">
        <v>1</v>
      </c>
      <c r="E28" s="405" t="s">
        <v>2</v>
      </c>
      <c r="F28" s="405" t="s">
        <v>3</v>
      </c>
      <c r="G28" s="406" t="s">
        <v>4</v>
      </c>
      <c r="H28" s="1222" t="s">
        <v>0</v>
      </c>
      <c r="I28" s="1165" t="s">
        <v>1</v>
      </c>
      <c r="J28" s="1165" t="s">
        <v>2</v>
      </c>
      <c r="K28" s="1165" t="s">
        <v>3</v>
      </c>
      <c r="L28" s="1166" t="s">
        <v>4</v>
      </c>
      <c r="M28" s="1210" t="s">
        <v>0</v>
      </c>
      <c r="N28" s="1165" t="s">
        <v>1</v>
      </c>
      <c r="O28" s="1165" t="s">
        <v>2</v>
      </c>
      <c r="P28" s="1165" t="s">
        <v>3</v>
      </c>
      <c r="Q28" s="1237" t="s">
        <v>4</v>
      </c>
      <c r="R28" s="1222" t="s">
        <v>158</v>
      </c>
      <c r="S28" s="1165" t="s">
        <v>159</v>
      </c>
      <c r="T28" s="1165" t="s">
        <v>160</v>
      </c>
      <c r="U28" s="1165" t="s">
        <v>161</v>
      </c>
      <c r="V28" s="1165" t="s">
        <v>162</v>
      </c>
      <c r="W28" s="1165" t="s">
        <v>163</v>
      </c>
      <c r="X28" s="1165" t="s">
        <v>164</v>
      </c>
      <c r="Y28" s="1165" t="s">
        <v>165</v>
      </c>
      <c r="Z28" s="1167" t="s">
        <v>166</v>
      </c>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108"/>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163</v>
      </c>
      <c r="BX28" s="182" t="s">
        <v>164</v>
      </c>
      <c r="BY28" s="183" t="s">
        <v>165</v>
      </c>
      <c r="BZ28" s="183" t="s">
        <v>166</v>
      </c>
      <c r="CA28" s="2592"/>
      <c r="CB28" s="2592"/>
      <c r="CC28" s="2592"/>
      <c r="CD28" s="2592"/>
      <c r="CE28" s="2592"/>
      <c r="CF28" s="2592"/>
      <c r="CG28" s="2592"/>
      <c r="CH28" s="2592"/>
      <c r="CI28" s="2592"/>
      <c r="CJ28" s="2592"/>
      <c r="CK28" s="2592"/>
      <c r="CL28" s="2592"/>
      <c r="CM28" s="2592"/>
      <c r="CN28" s="2592"/>
      <c r="CO28" s="2592"/>
      <c r="CP28" s="2592"/>
      <c r="CQ28" s="2592"/>
      <c r="CR28" s="2592"/>
      <c r="CS28" s="2592"/>
      <c r="CT28" s="2592"/>
      <c r="CU28" s="2592"/>
      <c r="CV28" s="2592"/>
      <c r="CW28" s="2592"/>
      <c r="CX28" s="2592"/>
      <c r="CY28" s="2592"/>
      <c r="CZ28" s="2592"/>
    </row>
    <row r="29" s="135" customFormat="true" ht="15" customHeight="true" x14ac:dyDescent="0.2">
      <c r="A29" s="3112" t="s">
        <v>58</v>
      </c>
      <c r="B29" s="1461" t="s">
        <v>50</v>
      </c>
      <c r="C29" s="1308">
        <v>7.027184497378582</v>
      </c>
      <c r="D29" s="1309">
        <v>5.2351479203433176</v>
      </c>
      <c r="E29" s="1309">
        <v>5.0339100150517062</v>
      </c>
      <c r="F29" s="1309">
        <v>18.294366990669104</v>
      </c>
      <c r="G29" s="1310">
        <v>55.653146438610513</v>
      </c>
      <c r="H29" s="1311">
        <v>6.515396188540179</v>
      </c>
      <c r="I29" s="1309">
        <v>30.907893859676289</v>
      </c>
      <c r="J29" s="1309">
        <v>44.952854572488796</v>
      </c>
      <c r="K29" s="1309">
        <v>53.497603012352023</v>
      </c>
      <c r="L29" s="1312">
        <v>65.58315863612701</v>
      </c>
      <c r="M29" s="1313">
        <v>7.9725451759801711</v>
      </c>
      <c r="N29" s="1309">
        <v>3.1583490912950971</v>
      </c>
      <c r="O29" s="1309">
        <v>7.0100776036574715</v>
      </c>
      <c r="P29" s="1309">
        <v>4.6943482724730261</v>
      </c>
      <c r="Q29" s="1310">
        <v>6.2405068495598641</v>
      </c>
      <c r="R29" s="1311">
        <v>14.982071604755664</v>
      </c>
      <c r="S29" s="1309">
        <v>0.2191987281314296</v>
      </c>
      <c r="T29" s="1309">
        <v>1.0618126633598801</v>
      </c>
      <c r="U29" s="1309">
        <v>6.5595685685017866</v>
      </c>
      <c r="V29" s="1309">
        <v>11.164757119157329</v>
      </c>
      <c r="W29" s="1309">
        <v>1.4048154014384004</v>
      </c>
      <c r="X29" s="1309">
        <v>2.0126001128464446</v>
      </c>
      <c r="Y29" s="1309">
        <v>56.350101511391571</v>
      </c>
      <c r="Z29" s="2553">
        <v>3.1467582501090536</v>
      </c>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108"/>
      <c r="BA29" s="3028" t="s">
        <v>58</v>
      </c>
      <c r="BB29" s="164" t="s">
        <v>50</v>
      </c>
      <c r="BC29" s="1565" t="s">
        <v>36</v>
      </c>
      <c r="BD29" s="1585" t="s">
        <v>36</v>
      </c>
      <c r="BE29" s="1585" t="s">
        <v>36</v>
      </c>
      <c r="BF29" s="1585" t="s">
        <v>36</v>
      </c>
      <c r="BG29" s="1606" t="s">
        <v>36</v>
      </c>
      <c r="BH29" s="1627" t="s">
        <v>36</v>
      </c>
      <c r="BI29" s="1585" t="s">
        <v>36</v>
      </c>
      <c r="BJ29" s="1585" t="s">
        <v>36</v>
      </c>
      <c r="BK29" s="1585" t="s">
        <v>36</v>
      </c>
      <c r="BL29" s="1606" t="s">
        <v>36</v>
      </c>
      <c r="BM29" s="1627" t="s">
        <v>36</v>
      </c>
      <c r="BN29" s="1585" t="s">
        <v>36</v>
      </c>
      <c r="BO29" s="1585" t="s">
        <v>36</v>
      </c>
      <c r="BP29" s="1585" t="s">
        <v>36</v>
      </c>
      <c r="BQ29" s="1606" t="s">
        <v>36</v>
      </c>
      <c r="BR29" s="1627" t="s">
        <v>36</v>
      </c>
      <c r="BS29" s="1585" t="s">
        <v>36</v>
      </c>
      <c r="BT29" s="1585" t="s">
        <v>36</v>
      </c>
      <c r="BU29" s="1585" t="s">
        <v>36</v>
      </c>
      <c r="BV29" s="1585" t="s">
        <v>36</v>
      </c>
      <c r="BW29" s="1585" t="s">
        <v>36</v>
      </c>
      <c r="BX29" s="1585" t="s">
        <v>36</v>
      </c>
      <c r="BY29" s="1647" t="s">
        <v>36</v>
      </c>
      <c r="BZ29" s="1647" t="s">
        <v>36</v>
      </c>
      <c r="CA29" s="2593"/>
      <c r="CB29" s="2593"/>
      <c r="CC29" s="2593"/>
      <c r="CD29" s="2593"/>
      <c r="CE29" s="2593"/>
      <c r="CF29" s="2593"/>
      <c r="CG29" s="2593"/>
      <c r="CH29" s="2593"/>
      <c r="CI29" s="2593"/>
      <c r="CJ29" s="2593"/>
      <c r="CK29" s="2593"/>
      <c r="CL29" s="2593"/>
      <c r="CM29" s="2593"/>
      <c r="CN29" s="2593"/>
      <c r="CO29" s="2593"/>
      <c r="CP29" s="2593"/>
      <c r="CQ29" s="2593"/>
      <c r="CR29" s="2593"/>
      <c r="CS29" s="2593"/>
      <c r="CT29" s="2593"/>
      <c r="CU29" s="2593"/>
      <c r="CV29" s="2593"/>
      <c r="CW29" s="2593"/>
      <c r="CX29" s="2593"/>
      <c r="CY29" s="2593"/>
      <c r="CZ29" s="2593"/>
    </row>
    <row r="30" s="135" customFormat="true" ht="15" customHeight="true" x14ac:dyDescent="0.2">
      <c r="A30" s="3113"/>
      <c r="B30" s="1462" t="s">
        <v>49</v>
      </c>
      <c r="C30" s="1314">
        <v>92.972815502621515</v>
      </c>
      <c r="D30" s="1315">
        <v>94.764852079656663</v>
      </c>
      <c r="E30" s="1315">
        <v>94.966089984948283</v>
      </c>
      <c r="F30" s="1315">
        <v>81.705633009330853</v>
      </c>
      <c r="G30" s="1316">
        <v>44.346853561389381</v>
      </c>
      <c r="H30" s="1317">
        <v>93.484603811459792</v>
      </c>
      <c r="I30" s="1315">
        <v>69.09210614032375</v>
      </c>
      <c r="J30" s="1315">
        <v>55.047145427511346</v>
      </c>
      <c r="K30" s="1315">
        <v>46.502396987647906</v>
      </c>
      <c r="L30" s="1318">
        <v>34.41684136387299</v>
      </c>
      <c r="M30" s="1319">
        <v>92.027454824019799</v>
      </c>
      <c r="N30" s="1315">
        <v>96.841650908704906</v>
      </c>
      <c r="O30" s="1315">
        <v>92.989922396342564</v>
      </c>
      <c r="P30" s="1315">
        <v>95.305651727526921</v>
      </c>
      <c r="Q30" s="1316">
        <v>93.759493150440065</v>
      </c>
      <c r="R30" s="1317">
        <v>85.01792839524434</v>
      </c>
      <c r="S30" s="1315">
        <v>99.780801271868583</v>
      </c>
      <c r="T30" s="1315">
        <v>98.938187336640112</v>
      </c>
      <c r="U30" s="1315">
        <v>93.44043143149824</v>
      </c>
      <c r="V30" s="1315">
        <v>88.835242880842799</v>
      </c>
      <c r="W30" s="1315">
        <v>98.595184598561602</v>
      </c>
      <c r="X30" s="1315">
        <v>97.987399887153543</v>
      </c>
      <c r="Y30" s="1315">
        <v>43.64989848860796</v>
      </c>
      <c r="Z30" s="2554">
        <v>96.853241749890969</v>
      </c>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108"/>
      <c r="BA30" s="2994"/>
      <c r="BB30" s="165" t="s">
        <v>49</v>
      </c>
      <c r="BC30" s="1566" t="s">
        <v>36</v>
      </c>
      <c r="BD30" s="1586" t="s">
        <v>36</v>
      </c>
      <c r="BE30" s="1586" t="s">
        <v>36</v>
      </c>
      <c r="BF30" s="1586" t="s">
        <v>36</v>
      </c>
      <c r="BG30" s="1607" t="s">
        <v>36</v>
      </c>
      <c r="BH30" s="1628" t="s">
        <v>36</v>
      </c>
      <c r="BI30" s="1586" t="s">
        <v>36</v>
      </c>
      <c r="BJ30" s="1586" t="s">
        <v>36</v>
      </c>
      <c r="BK30" s="1586" t="s">
        <v>36</v>
      </c>
      <c r="BL30" s="1607" t="s">
        <v>36</v>
      </c>
      <c r="BM30" s="1628" t="s">
        <v>36</v>
      </c>
      <c r="BN30" s="1586" t="s">
        <v>36</v>
      </c>
      <c r="BO30" s="1586" t="s">
        <v>36</v>
      </c>
      <c r="BP30" s="1586" t="s">
        <v>36</v>
      </c>
      <c r="BQ30" s="1607" t="s">
        <v>36</v>
      </c>
      <c r="BR30" s="1628" t="s">
        <v>36</v>
      </c>
      <c r="BS30" s="1586" t="s">
        <v>36</v>
      </c>
      <c r="BT30" s="1586" t="s">
        <v>36</v>
      </c>
      <c r="BU30" s="1586" t="s">
        <v>36</v>
      </c>
      <c r="BV30" s="1586" t="s">
        <v>36</v>
      </c>
      <c r="BW30" s="1586" t="s">
        <v>36</v>
      </c>
      <c r="BX30" s="1586" t="s">
        <v>36</v>
      </c>
      <c r="BY30" s="1648" t="s">
        <v>36</v>
      </c>
      <c r="BZ30" s="1648" t="s">
        <v>36</v>
      </c>
      <c r="CA30" s="2594"/>
      <c r="CB30" s="2594"/>
      <c r="CC30" s="2594"/>
      <c r="CD30" s="2594"/>
      <c r="CE30" s="2594"/>
      <c r="CF30" s="2594"/>
      <c r="CG30" s="2594"/>
      <c r="CH30" s="2594"/>
      <c r="CI30" s="2594"/>
      <c r="CJ30" s="2594"/>
      <c r="CK30" s="2594"/>
      <c r="CL30" s="2594"/>
      <c r="CM30" s="2594"/>
      <c r="CN30" s="2594"/>
      <c r="CO30" s="2594"/>
      <c r="CP30" s="2594"/>
      <c r="CQ30" s="2594"/>
      <c r="CR30" s="2594"/>
      <c r="CS30" s="2594"/>
      <c r="CT30" s="2594"/>
      <c r="CU30" s="2594"/>
      <c r="CV30" s="2594"/>
      <c r="CW30" s="2594"/>
      <c r="CX30" s="2594"/>
      <c r="CY30" s="2594"/>
      <c r="CZ30" s="2594"/>
    </row>
    <row r="31" s="130" customFormat="true" ht="15" customHeight="true" x14ac:dyDescent="0.2">
      <c r="A31" s="2995" t="s">
        <v>104</v>
      </c>
      <c r="B31" s="290" t="s">
        <v>50</v>
      </c>
      <c r="C31" s="1320">
        <v>0.58029981917416529</v>
      </c>
      <c r="D31" s="1321">
        <v>0</v>
      </c>
      <c r="E31" s="1321">
        <v>0.4151258890577324</v>
      </c>
      <c r="F31" s="1321">
        <v>4.3391266927742267</v>
      </c>
      <c r="G31" s="1322">
        <v>21.974760465174811</v>
      </c>
      <c r="H31" s="1323">
        <v>0.82625128024206795</v>
      </c>
      <c r="I31" s="1321">
        <v>8.1684675331806211</v>
      </c>
      <c r="J31" s="1321">
        <v>13.453491348346544</v>
      </c>
      <c r="K31" s="1321">
        <v>17.786059078338166</v>
      </c>
      <c r="L31" s="1324">
        <v>32.919047670750828</v>
      </c>
      <c r="M31" s="1325">
        <v>0.90901706941716598</v>
      </c>
      <c r="N31" s="1321">
        <v>0</v>
      </c>
      <c r="O31" s="1321">
        <v>0</v>
      </c>
      <c r="P31" s="1321">
        <v>0.54192803912399656</v>
      </c>
      <c r="Q31" s="1322">
        <v>0</v>
      </c>
      <c r="R31" s="1323">
        <v>0.50291535741725046</v>
      </c>
      <c r="S31" s="1321">
        <v>0.2191987281314296</v>
      </c>
      <c r="T31" s="1321">
        <v>1.0618126633598801</v>
      </c>
      <c r="U31" s="1321">
        <v>0.31211214697419609</v>
      </c>
      <c r="V31" s="1321">
        <v>0.38492376111405258</v>
      </c>
      <c r="W31" s="1321">
        <v>0.69532200296628699</v>
      </c>
      <c r="X31" s="1321">
        <v>0.56224308527178701</v>
      </c>
      <c r="Y31" s="1321">
        <v>20.866230543649817</v>
      </c>
      <c r="Z31" s="2555">
        <v>0.14789693019669123</v>
      </c>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108"/>
      <c r="BA31" s="2994" t="s">
        <v>104</v>
      </c>
      <c r="BB31" s="165" t="s">
        <v>50</v>
      </c>
      <c r="BC31" s="1566" t="s">
        <v>36</v>
      </c>
      <c r="BD31" s="1586" t="s">
        <v>36</v>
      </c>
      <c r="BE31" s="1586" t="s">
        <v>36</v>
      </c>
      <c r="BF31" s="1586" t="s">
        <v>36</v>
      </c>
      <c r="BG31" s="1607" t="s">
        <v>36</v>
      </c>
      <c r="BH31" s="1628" t="s">
        <v>36</v>
      </c>
      <c r="BI31" s="1586" t="s">
        <v>36</v>
      </c>
      <c r="BJ31" s="1586" t="s">
        <v>36</v>
      </c>
      <c r="BK31" s="1586" t="s">
        <v>36</v>
      </c>
      <c r="BL31" s="1607" t="s">
        <v>36</v>
      </c>
      <c r="BM31" s="1628" t="s">
        <v>36</v>
      </c>
      <c r="BN31" s="1586" t="s">
        <v>36</v>
      </c>
      <c r="BO31" s="1586" t="s">
        <v>36</v>
      </c>
      <c r="BP31" s="1586" t="s">
        <v>36</v>
      </c>
      <c r="BQ31" s="1607" t="s">
        <v>36</v>
      </c>
      <c r="BR31" s="1628" t="s">
        <v>36</v>
      </c>
      <c r="BS31" s="1586" t="s">
        <v>36</v>
      </c>
      <c r="BT31" s="1586" t="s">
        <v>36</v>
      </c>
      <c r="BU31" s="1586" t="s">
        <v>36</v>
      </c>
      <c r="BV31" s="1586" t="s">
        <v>36</v>
      </c>
      <c r="BW31" s="1586" t="s">
        <v>36</v>
      </c>
      <c r="BX31" s="1586" t="s">
        <v>36</v>
      </c>
      <c r="BY31" s="1648" t="s">
        <v>36</v>
      </c>
      <c r="BZ31" s="1648" t="s">
        <v>36</v>
      </c>
      <c r="CA31" s="2594"/>
      <c r="CB31" s="2594"/>
      <c r="CC31" s="2594"/>
      <c r="CD31" s="2594"/>
      <c r="CE31" s="2594"/>
      <c r="CF31" s="2594"/>
      <c r="CG31" s="2594"/>
      <c r="CH31" s="2594"/>
      <c r="CI31" s="2594"/>
      <c r="CJ31" s="2594"/>
      <c r="CK31" s="2594"/>
      <c r="CL31" s="2594"/>
      <c r="CM31" s="2594"/>
      <c r="CN31" s="2594"/>
      <c r="CO31" s="2594"/>
      <c r="CP31" s="2594"/>
      <c r="CQ31" s="2594"/>
      <c r="CR31" s="2594"/>
      <c r="CS31" s="2594"/>
      <c r="CT31" s="2594"/>
      <c r="CU31" s="2594"/>
      <c r="CV31" s="2594"/>
      <c r="CW31" s="2594"/>
      <c r="CX31" s="2594"/>
      <c r="CY31" s="2594"/>
      <c r="CZ31" s="2594"/>
    </row>
    <row r="32" s="130" customFormat="true" ht="15" customHeight="true" x14ac:dyDescent="0.2">
      <c r="A32" s="2995"/>
      <c r="B32" s="290" t="s">
        <v>49</v>
      </c>
      <c r="C32" s="1314">
        <v>99.419700180825828</v>
      </c>
      <c r="D32" s="1315">
        <v>100</v>
      </c>
      <c r="E32" s="1315">
        <v>99.584874110942266</v>
      </c>
      <c r="F32" s="1315">
        <v>95.660873307225799</v>
      </c>
      <c r="G32" s="1316">
        <v>78.025239534825147</v>
      </c>
      <c r="H32" s="1317">
        <v>99.173748719757938</v>
      </c>
      <c r="I32" s="1315">
        <v>91.831532466819397</v>
      </c>
      <c r="J32" s="1315">
        <v>86.546508651653582</v>
      </c>
      <c r="K32" s="1315">
        <v>82.213940921661845</v>
      </c>
      <c r="L32" s="1318">
        <v>67.080952329249143</v>
      </c>
      <c r="M32" s="1319">
        <v>99.09098293058284</v>
      </c>
      <c r="N32" s="1315">
        <v>100</v>
      </c>
      <c r="O32" s="1315">
        <v>100</v>
      </c>
      <c r="P32" s="1315">
        <v>99.458071960875998</v>
      </c>
      <c r="Q32" s="1316">
        <v>100</v>
      </c>
      <c r="R32" s="1317">
        <v>99.497084642582763</v>
      </c>
      <c r="S32" s="1315">
        <v>99.780801271868583</v>
      </c>
      <c r="T32" s="1315">
        <v>98.938187336640112</v>
      </c>
      <c r="U32" s="1315">
        <v>99.687887853025828</v>
      </c>
      <c r="V32" s="1315">
        <v>99.615076238885962</v>
      </c>
      <c r="W32" s="1315">
        <v>99.304677997033707</v>
      </c>
      <c r="X32" s="1315">
        <v>99.437756914728212</v>
      </c>
      <c r="Y32" s="1315">
        <v>79.133769456349924</v>
      </c>
      <c r="Z32" s="2554">
        <v>99.852103069803306</v>
      </c>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108"/>
      <c r="BA32" s="2994"/>
      <c r="BB32" s="165" t="s">
        <v>49</v>
      </c>
      <c r="BC32" s="1566" t="s">
        <v>36</v>
      </c>
      <c r="BD32" s="1586" t="s">
        <v>36</v>
      </c>
      <c r="BE32" s="1586" t="s">
        <v>36</v>
      </c>
      <c r="BF32" s="1586" t="s">
        <v>36</v>
      </c>
      <c r="BG32" s="1607" t="s">
        <v>36</v>
      </c>
      <c r="BH32" s="1628" t="s">
        <v>36</v>
      </c>
      <c r="BI32" s="1586" t="s">
        <v>36</v>
      </c>
      <c r="BJ32" s="1586" t="s">
        <v>36</v>
      </c>
      <c r="BK32" s="1586" t="s">
        <v>36</v>
      </c>
      <c r="BL32" s="1607" t="s">
        <v>36</v>
      </c>
      <c r="BM32" s="1628" t="s">
        <v>36</v>
      </c>
      <c r="BN32" s="1586" t="s">
        <v>36</v>
      </c>
      <c r="BO32" s="1586" t="s">
        <v>36</v>
      </c>
      <c r="BP32" s="1586" t="s">
        <v>36</v>
      </c>
      <c r="BQ32" s="1607" t="s">
        <v>36</v>
      </c>
      <c r="BR32" s="1628" t="s">
        <v>36</v>
      </c>
      <c r="BS32" s="1586" t="s">
        <v>36</v>
      </c>
      <c r="BT32" s="1586" t="s">
        <v>36</v>
      </c>
      <c r="BU32" s="1586" t="s">
        <v>36</v>
      </c>
      <c r="BV32" s="1586" t="s">
        <v>36</v>
      </c>
      <c r="BW32" s="1586" t="s">
        <v>36</v>
      </c>
      <c r="BX32" s="1586" t="s">
        <v>36</v>
      </c>
      <c r="BY32" s="1648" t="s">
        <v>36</v>
      </c>
      <c r="BZ32" s="1648" t="s">
        <v>36</v>
      </c>
      <c r="CA32" s="2594"/>
      <c r="CB32" s="2594"/>
      <c r="CC32" s="2594"/>
      <c r="CD32" s="2594"/>
      <c r="CE32" s="2594"/>
      <c r="CF32" s="2594"/>
      <c r="CG32" s="2594"/>
      <c r="CH32" s="2594"/>
      <c r="CI32" s="2594"/>
      <c r="CJ32" s="2594"/>
      <c r="CK32" s="2594"/>
      <c r="CL32" s="2594"/>
      <c r="CM32" s="2594"/>
      <c r="CN32" s="2594"/>
      <c r="CO32" s="2594"/>
      <c r="CP32" s="2594"/>
      <c r="CQ32" s="2594"/>
      <c r="CR32" s="2594"/>
      <c r="CS32" s="2594"/>
      <c r="CT32" s="2594"/>
      <c r="CU32" s="2594"/>
      <c r="CV32" s="2594"/>
      <c r="CW32" s="2594"/>
      <c r="CX32" s="2594"/>
      <c r="CY32" s="2594"/>
      <c r="CZ32" s="2594"/>
    </row>
    <row r="33" s="130" customFormat="true" ht="15" customHeight="true" x14ac:dyDescent="0.2">
      <c r="A33" s="2995" t="s">
        <v>105</v>
      </c>
      <c r="B33" s="290" t="s">
        <v>50</v>
      </c>
      <c r="C33" s="1489" t="s">
        <v>36</v>
      </c>
      <c r="D33" s="1501" t="s">
        <v>36</v>
      </c>
      <c r="E33" s="1501" t="s">
        <v>36</v>
      </c>
      <c r="F33" s="1501" t="s">
        <v>36</v>
      </c>
      <c r="G33" s="1513" t="s">
        <v>36</v>
      </c>
      <c r="H33" s="1525" t="s">
        <v>36</v>
      </c>
      <c r="I33" s="1501" t="s">
        <v>36</v>
      </c>
      <c r="J33" s="1501" t="s">
        <v>36</v>
      </c>
      <c r="K33" s="1501" t="s">
        <v>36</v>
      </c>
      <c r="L33" s="1537" t="s">
        <v>36</v>
      </c>
      <c r="M33" s="1549" t="s">
        <v>36</v>
      </c>
      <c r="N33" s="1501" t="s">
        <v>36</v>
      </c>
      <c r="O33" s="1501" t="s">
        <v>36</v>
      </c>
      <c r="P33" s="1501" t="s">
        <v>36</v>
      </c>
      <c r="Q33" s="1513" t="s">
        <v>36</v>
      </c>
      <c r="R33" s="1525" t="s">
        <v>36</v>
      </c>
      <c r="S33" s="1501" t="s">
        <v>36</v>
      </c>
      <c r="T33" s="1501" t="s">
        <v>36</v>
      </c>
      <c r="U33" s="1501" t="s">
        <v>36</v>
      </c>
      <c r="V33" s="1501" t="s">
        <v>36</v>
      </c>
      <c r="W33" s="1501" t="s">
        <v>36</v>
      </c>
      <c r="X33" s="1501" t="s">
        <v>36</v>
      </c>
      <c r="Y33" s="1559" t="s">
        <v>36</v>
      </c>
      <c r="Z33" s="2556" t="s">
        <v>36</v>
      </c>
      <c r="AA33" s="2584"/>
      <c r="AB33" s="2584"/>
      <c r="AC33" s="2584"/>
      <c r="AD33" s="2584"/>
      <c r="AE33" s="2584"/>
      <c r="AF33" s="2584"/>
      <c r="AG33" s="2584"/>
      <c r="AH33" s="2584"/>
      <c r="AI33" s="2584"/>
      <c r="AJ33" s="2584"/>
      <c r="AK33" s="2584"/>
      <c r="AL33" s="2584"/>
      <c r="AM33" s="2584"/>
      <c r="AN33" s="2584"/>
      <c r="AO33" s="2584"/>
      <c r="AP33" s="2584"/>
      <c r="AQ33" s="2584"/>
      <c r="AR33" s="2584"/>
      <c r="AS33" s="2584"/>
      <c r="AT33" s="2584"/>
      <c r="AU33" s="2584"/>
      <c r="AV33" s="2584"/>
      <c r="AW33" s="2584"/>
      <c r="AX33" s="2584"/>
      <c r="AY33" s="2584"/>
      <c r="AZ33" s="239"/>
      <c r="BA33" s="2994" t="s">
        <v>105</v>
      </c>
      <c r="BB33" s="165" t="s">
        <v>50</v>
      </c>
      <c r="BC33" s="1566" t="s">
        <v>36</v>
      </c>
      <c r="BD33" s="1586" t="s">
        <v>36</v>
      </c>
      <c r="BE33" s="1586" t="s">
        <v>36</v>
      </c>
      <c r="BF33" s="1586" t="s">
        <v>36</v>
      </c>
      <c r="BG33" s="1607" t="s">
        <v>36</v>
      </c>
      <c r="BH33" s="1628" t="s">
        <v>36</v>
      </c>
      <c r="BI33" s="1586" t="s">
        <v>36</v>
      </c>
      <c r="BJ33" s="1586" t="s">
        <v>36</v>
      </c>
      <c r="BK33" s="1586" t="s">
        <v>36</v>
      </c>
      <c r="BL33" s="1607" t="s">
        <v>36</v>
      </c>
      <c r="BM33" s="1628" t="s">
        <v>36</v>
      </c>
      <c r="BN33" s="1586" t="s">
        <v>36</v>
      </c>
      <c r="BO33" s="1586" t="s">
        <v>36</v>
      </c>
      <c r="BP33" s="1586" t="s">
        <v>36</v>
      </c>
      <c r="BQ33" s="1607" t="s">
        <v>36</v>
      </c>
      <c r="BR33" s="1628" t="s">
        <v>36</v>
      </c>
      <c r="BS33" s="1586" t="s">
        <v>36</v>
      </c>
      <c r="BT33" s="1586" t="s">
        <v>36</v>
      </c>
      <c r="BU33" s="1586" t="s">
        <v>36</v>
      </c>
      <c r="BV33" s="1586" t="s">
        <v>36</v>
      </c>
      <c r="BW33" s="1586" t="s">
        <v>36</v>
      </c>
      <c r="BX33" s="1586" t="s">
        <v>36</v>
      </c>
      <c r="BY33" s="1648" t="s">
        <v>36</v>
      </c>
      <c r="BZ33" s="1648" t="s">
        <v>36</v>
      </c>
      <c r="CA33" s="2594"/>
      <c r="CB33" s="2594"/>
      <c r="CC33" s="2594"/>
      <c r="CD33" s="2594"/>
      <c r="CE33" s="2594"/>
      <c r="CF33" s="2594"/>
      <c r="CG33" s="2594"/>
      <c r="CH33" s="2594"/>
      <c r="CI33" s="2594"/>
      <c r="CJ33" s="2594"/>
      <c r="CK33" s="2594"/>
      <c r="CL33" s="2594"/>
      <c r="CM33" s="2594"/>
      <c r="CN33" s="2594"/>
      <c r="CO33" s="2594"/>
      <c r="CP33" s="2594"/>
      <c r="CQ33" s="2594"/>
      <c r="CR33" s="2594"/>
      <c r="CS33" s="2594"/>
      <c r="CT33" s="2594"/>
      <c r="CU33" s="2594"/>
      <c r="CV33" s="2594"/>
      <c r="CW33" s="2594"/>
      <c r="CX33" s="2594"/>
      <c r="CY33" s="2594"/>
      <c r="CZ33" s="2594"/>
    </row>
    <row r="34" s="130" customFormat="true" ht="15" customHeight="true" x14ac:dyDescent="0.2">
      <c r="A34" s="2995"/>
      <c r="B34" s="290" t="s">
        <v>49</v>
      </c>
      <c r="C34" s="1489" t="s">
        <v>36</v>
      </c>
      <c r="D34" s="1501" t="s">
        <v>36</v>
      </c>
      <c r="E34" s="1501" t="s">
        <v>36</v>
      </c>
      <c r="F34" s="1501" t="s">
        <v>36</v>
      </c>
      <c r="G34" s="1513" t="s">
        <v>36</v>
      </c>
      <c r="H34" s="1525" t="s">
        <v>36</v>
      </c>
      <c r="I34" s="1501" t="s">
        <v>36</v>
      </c>
      <c r="J34" s="1501" t="s">
        <v>36</v>
      </c>
      <c r="K34" s="1501" t="s">
        <v>36</v>
      </c>
      <c r="L34" s="1537" t="s">
        <v>36</v>
      </c>
      <c r="M34" s="1549" t="s">
        <v>36</v>
      </c>
      <c r="N34" s="1501" t="s">
        <v>36</v>
      </c>
      <c r="O34" s="1501" t="s">
        <v>36</v>
      </c>
      <c r="P34" s="1501" t="s">
        <v>36</v>
      </c>
      <c r="Q34" s="1513" t="s">
        <v>36</v>
      </c>
      <c r="R34" s="1525" t="s">
        <v>36</v>
      </c>
      <c r="S34" s="1501" t="s">
        <v>36</v>
      </c>
      <c r="T34" s="1501" t="s">
        <v>36</v>
      </c>
      <c r="U34" s="1501" t="s">
        <v>36</v>
      </c>
      <c r="V34" s="1501" t="s">
        <v>36</v>
      </c>
      <c r="W34" s="1501" t="s">
        <v>36</v>
      </c>
      <c r="X34" s="1501" t="s">
        <v>36</v>
      </c>
      <c r="Y34" s="1559" t="s">
        <v>36</v>
      </c>
      <c r="Z34" s="2556" t="s">
        <v>36</v>
      </c>
      <c r="AA34" s="2584"/>
      <c r="AB34" s="2584"/>
      <c r="AC34" s="2584"/>
      <c r="AD34" s="2584"/>
      <c r="AE34" s="2584"/>
      <c r="AF34" s="2584"/>
      <c r="AG34" s="2584"/>
      <c r="AH34" s="2584"/>
      <c r="AI34" s="2584"/>
      <c r="AJ34" s="2584"/>
      <c r="AK34" s="2584"/>
      <c r="AL34" s="2584"/>
      <c r="AM34" s="2584"/>
      <c r="AN34" s="2584"/>
      <c r="AO34" s="2584"/>
      <c r="AP34" s="2584"/>
      <c r="AQ34" s="2584"/>
      <c r="AR34" s="2584"/>
      <c r="AS34" s="2584"/>
      <c r="AT34" s="2584"/>
      <c r="AU34" s="2584"/>
      <c r="AV34" s="2584"/>
      <c r="AW34" s="2584"/>
      <c r="AX34" s="2584"/>
      <c r="AY34" s="2584"/>
      <c r="AZ34" s="239"/>
      <c r="BA34" s="2994"/>
      <c r="BB34" s="165" t="s">
        <v>49</v>
      </c>
      <c r="BC34" s="1566" t="s">
        <v>36</v>
      </c>
      <c r="BD34" s="1586" t="s">
        <v>36</v>
      </c>
      <c r="BE34" s="1586" t="s">
        <v>36</v>
      </c>
      <c r="BF34" s="1586" t="s">
        <v>36</v>
      </c>
      <c r="BG34" s="1607" t="s">
        <v>36</v>
      </c>
      <c r="BH34" s="1628" t="s">
        <v>36</v>
      </c>
      <c r="BI34" s="1586" t="s">
        <v>36</v>
      </c>
      <c r="BJ34" s="1586" t="s">
        <v>36</v>
      </c>
      <c r="BK34" s="1586" t="s">
        <v>36</v>
      </c>
      <c r="BL34" s="1607" t="s">
        <v>36</v>
      </c>
      <c r="BM34" s="1628" t="s">
        <v>36</v>
      </c>
      <c r="BN34" s="1586" t="s">
        <v>36</v>
      </c>
      <c r="BO34" s="1586" t="s">
        <v>36</v>
      </c>
      <c r="BP34" s="1586" t="s">
        <v>36</v>
      </c>
      <c r="BQ34" s="1607" t="s">
        <v>36</v>
      </c>
      <c r="BR34" s="1628" t="s">
        <v>36</v>
      </c>
      <c r="BS34" s="1586" t="s">
        <v>36</v>
      </c>
      <c r="BT34" s="1586" t="s">
        <v>36</v>
      </c>
      <c r="BU34" s="1586" t="s">
        <v>36</v>
      </c>
      <c r="BV34" s="1586" t="s">
        <v>36</v>
      </c>
      <c r="BW34" s="1586" t="s">
        <v>36</v>
      </c>
      <c r="BX34" s="1586" t="s">
        <v>36</v>
      </c>
      <c r="BY34" s="1648" t="s">
        <v>36</v>
      </c>
      <c r="BZ34" s="1648" t="s">
        <v>36</v>
      </c>
      <c r="CA34" s="2594"/>
      <c r="CB34" s="2594"/>
      <c r="CC34" s="2594"/>
      <c r="CD34" s="2594"/>
      <c r="CE34" s="2594"/>
      <c r="CF34" s="2594"/>
      <c r="CG34" s="2594"/>
      <c r="CH34" s="2594"/>
      <c r="CI34" s="2594"/>
      <c r="CJ34" s="2594"/>
      <c r="CK34" s="2594"/>
      <c r="CL34" s="2594"/>
      <c r="CM34" s="2594"/>
      <c r="CN34" s="2594"/>
      <c r="CO34" s="2594"/>
      <c r="CP34" s="2594"/>
      <c r="CQ34" s="2594"/>
      <c r="CR34" s="2594"/>
      <c r="CS34" s="2594"/>
      <c r="CT34" s="2594"/>
      <c r="CU34" s="2594"/>
      <c r="CV34" s="2594"/>
      <c r="CW34" s="2594"/>
      <c r="CX34" s="2594"/>
      <c r="CY34" s="2594"/>
      <c r="CZ34" s="2594"/>
    </row>
    <row r="35" s="135" customFormat="true" ht="15" customHeight="true" x14ac:dyDescent="0.2">
      <c r="A35" s="3113" t="s">
        <v>56</v>
      </c>
      <c r="B35" s="1462" t="s">
        <v>50</v>
      </c>
      <c r="C35" s="1314">
        <v>15.877436995904276</v>
      </c>
      <c r="D35" s="1315">
        <v>17.282250467400935</v>
      </c>
      <c r="E35" s="1315">
        <v>15.262104432611462</v>
      </c>
      <c r="F35" s="1315">
        <v>22.965817488396052</v>
      </c>
      <c r="G35" s="1316">
        <v>38.5886043054116</v>
      </c>
      <c r="H35" s="1317">
        <v>23.767648890332737</v>
      </c>
      <c r="I35" s="1315">
        <v>27.50899195439775</v>
      </c>
      <c r="J35" s="1315">
        <v>31.378971406635952</v>
      </c>
      <c r="K35" s="1315">
        <v>35.475222680083625</v>
      </c>
      <c r="L35" s="1318">
        <v>47.579989783549095</v>
      </c>
      <c r="M35" s="1319">
        <v>13.72221040713103</v>
      </c>
      <c r="N35" s="1315">
        <v>16.562180305598485</v>
      </c>
      <c r="O35" s="1315">
        <v>18.723171491307941</v>
      </c>
      <c r="P35" s="1315">
        <v>14.991768193852664</v>
      </c>
      <c r="Q35" s="1316">
        <v>14.509757715096095</v>
      </c>
      <c r="R35" s="1317">
        <v>7.9703376224215017</v>
      </c>
      <c r="S35" s="1315">
        <v>14.876288026066881</v>
      </c>
      <c r="T35" s="1315">
        <v>7.03975869025588</v>
      </c>
      <c r="U35" s="1315">
        <v>21.750892659971914</v>
      </c>
      <c r="V35" s="1315">
        <v>22.44347286825964</v>
      </c>
      <c r="W35" s="1315">
        <v>18.268444303004806</v>
      </c>
      <c r="X35" s="1315">
        <v>11.960850735758791</v>
      </c>
      <c r="Y35" s="1315">
        <v>36.758402887434968</v>
      </c>
      <c r="Z35" s="2554">
        <v>23.593391142551791</v>
      </c>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108"/>
      <c r="BA35" s="2994" t="s">
        <v>56</v>
      </c>
      <c r="BB35" s="165" t="s">
        <v>50</v>
      </c>
      <c r="BC35" s="1566" t="s">
        <v>36</v>
      </c>
      <c r="BD35" s="1586" t="s">
        <v>36</v>
      </c>
      <c r="BE35" s="1586" t="s">
        <v>36</v>
      </c>
      <c r="BF35" s="1586" t="s">
        <v>36</v>
      </c>
      <c r="BG35" s="1607" t="s">
        <v>36</v>
      </c>
      <c r="BH35" s="1628" t="s">
        <v>36</v>
      </c>
      <c r="BI35" s="1586" t="s">
        <v>36</v>
      </c>
      <c r="BJ35" s="1586" t="s">
        <v>36</v>
      </c>
      <c r="BK35" s="1586" t="s">
        <v>36</v>
      </c>
      <c r="BL35" s="1607" t="s">
        <v>36</v>
      </c>
      <c r="BM35" s="1628" t="s">
        <v>36</v>
      </c>
      <c r="BN35" s="1586" t="s">
        <v>36</v>
      </c>
      <c r="BO35" s="1586" t="s">
        <v>36</v>
      </c>
      <c r="BP35" s="1586" t="s">
        <v>36</v>
      </c>
      <c r="BQ35" s="1607" t="s">
        <v>36</v>
      </c>
      <c r="BR35" s="1628" t="s">
        <v>36</v>
      </c>
      <c r="BS35" s="1586" t="s">
        <v>36</v>
      </c>
      <c r="BT35" s="1586" t="s">
        <v>36</v>
      </c>
      <c r="BU35" s="1586" t="s">
        <v>36</v>
      </c>
      <c r="BV35" s="1586" t="s">
        <v>36</v>
      </c>
      <c r="BW35" s="1586" t="s">
        <v>36</v>
      </c>
      <c r="BX35" s="1586" t="s">
        <v>36</v>
      </c>
      <c r="BY35" s="1648" t="s">
        <v>36</v>
      </c>
      <c r="BZ35" s="1648" t="s">
        <v>36</v>
      </c>
      <c r="CA35" s="2594"/>
      <c r="CB35" s="2594"/>
      <c r="CC35" s="2594"/>
      <c r="CD35" s="2594"/>
      <c r="CE35" s="2594"/>
      <c r="CF35" s="2594"/>
      <c r="CG35" s="2594"/>
      <c r="CH35" s="2594"/>
      <c r="CI35" s="2594"/>
      <c r="CJ35" s="2594"/>
      <c r="CK35" s="2594"/>
      <c r="CL35" s="2594"/>
      <c r="CM35" s="2594"/>
      <c r="CN35" s="2594"/>
      <c r="CO35" s="2594"/>
      <c r="CP35" s="2594"/>
      <c r="CQ35" s="2594"/>
      <c r="CR35" s="2594"/>
      <c r="CS35" s="2594"/>
      <c r="CT35" s="2594"/>
      <c r="CU35" s="2594"/>
      <c r="CV35" s="2594"/>
      <c r="CW35" s="2594"/>
      <c r="CX35" s="2594"/>
      <c r="CY35" s="2594"/>
      <c r="CZ35" s="2594"/>
    </row>
    <row r="36" s="135" customFormat="true" ht="15" customHeight="true" x14ac:dyDescent="0.2">
      <c r="A36" s="3113"/>
      <c r="B36" s="1462" t="s">
        <v>49</v>
      </c>
      <c r="C36" s="1314">
        <v>84.122563004095781</v>
      </c>
      <c r="D36" s="1315">
        <v>82.717749532598987</v>
      </c>
      <c r="E36" s="1315">
        <v>84.737895567388549</v>
      </c>
      <c r="F36" s="1315">
        <v>77.034182511603916</v>
      </c>
      <c r="G36" s="1316">
        <v>61.4113956945883</v>
      </c>
      <c r="H36" s="1317">
        <v>76.232351109667292</v>
      </c>
      <c r="I36" s="1315">
        <v>72.491008045602328</v>
      </c>
      <c r="J36" s="1315">
        <v>68.621028593364159</v>
      </c>
      <c r="K36" s="1315">
        <v>64.524777319916367</v>
      </c>
      <c r="L36" s="1318">
        <v>52.420010216450827</v>
      </c>
      <c r="M36" s="1319">
        <v>86.277789592868942</v>
      </c>
      <c r="N36" s="1315">
        <v>83.437819694401483</v>
      </c>
      <c r="O36" s="1315">
        <v>81.276828508692091</v>
      </c>
      <c r="P36" s="1315">
        <v>85.008231806147322</v>
      </c>
      <c r="Q36" s="1316">
        <v>85.4902422849038</v>
      </c>
      <c r="R36" s="1317">
        <v>92.029662377578518</v>
      </c>
      <c r="S36" s="1315">
        <v>85.12371197393314</v>
      </c>
      <c r="T36" s="1315">
        <v>92.960241309744134</v>
      </c>
      <c r="U36" s="1315">
        <v>78.249107340028019</v>
      </c>
      <c r="V36" s="1315">
        <v>77.556527131740694</v>
      </c>
      <c r="W36" s="1315">
        <v>81.73155569699513</v>
      </c>
      <c r="X36" s="1315">
        <v>88.039149264241232</v>
      </c>
      <c r="Y36" s="1315">
        <v>63.241597112564584</v>
      </c>
      <c r="Z36" s="2554">
        <v>76.406608857448262</v>
      </c>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108"/>
      <c r="BA36" s="2994"/>
      <c r="BB36" s="165" t="s">
        <v>49</v>
      </c>
      <c r="BC36" s="1566" t="s">
        <v>36</v>
      </c>
      <c r="BD36" s="1586" t="s">
        <v>36</v>
      </c>
      <c r="BE36" s="1586" t="s">
        <v>36</v>
      </c>
      <c r="BF36" s="1586" t="s">
        <v>36</v>
      </c>
      <c r="BG36" s="1607" t="s">
        <v>36</v>
      </c>
      <c r="BH36" s="1628" t="s">
        <v>36</v>
      </c>
      <c r="BI36" s="1586" t="s">
        <v>36</v>
      </c>
      <c r="BJ36" s="1586" t="s">
        <v>36</v>
      </c>
      <c r="BK36" s="1586" t="s">
        <v>36</v>
      </c>
      <c r="BL36" s="1607" t="s">
        <v>36</v>
      </c>
      <c r="BM36" s="1628" t="s">
        <v>36</v>
      </c>
      <c r="BN36" s="1586" t="s">
        <v>36</v>
      </c>
      <c r="BO36" s="1586" t="s">
        <v>36</v>
      </c>
      <c r="BP36" s="1586" t="s">
        <v>36</v>
      </c>
      <c r="BQ36" s="1607" t="s">
        <v>36</v>
      </c>
      <c r="BR36" s="1628" t="s">
        <v>36</v>
      </c>
      <c r="BS36" s="1586" t="s">
        <v>36</v>
      </c>
      <c r="BT36" s="1586" t="s">
        <v>36</v>
      </c>
      <c r="BU36" s="1586" t="s">
        <v>36</v>
      </c>
      <c r="BV36" s="1586" t="s">
        <v>36</v>
      </c>
      <c r="BW36" s="1586" t="s">
        <v>36</v>
      </c>
      <c r="BX36" s="1586" t="s">
        <v>36</v>
      </c>
      <c r="BY36" s="1648" t="s">
        <v>36</v>
      </c>
      <c r="BZ36" s="1648" t="s">
        <v>36</v>
      </c>
      <c r="CA36" s="2594"/>
      <c r="CB36" s="2594"/>
      <c r="CC36" s="2594"/>
      <c r="CD36" s="2594"/>
      <c r="CE36" s="2594"/>
      <c r="CF36" s="2594"/>
      <c r="CG36" s="2594"/>
      <c r="CH36" s="2594"/>
      <c r="CI36" s="2594"/>
      <c r="CJ36" s="2594"/>
      <c r="CK36" s="2594"/>
      <c r="CL36" s="2594"/>
      <c r="CM36" s="2594"/>
      <c r="CN36" s="2594"/>
      <c r="CO36" s="2594"/>
      <c r="CP36" s="2594"/>
      <c r="CQ36" s="2594"/>
      <c r="CR36" s="2594"/>
      <c r="CS36" s="2594"/>
      <c r="CT36" s="2594"/>
      <c r="CU36" s="2594"/>
      <c r="CV36" s="2594"/>
      <c r="CW36" s="2594"/>
      <c r="CX36" s="2594"/>
      <c r="CY36" s="2594"/>
      <c r="CZ36" s="2594"/>
    </row>
    <row r="37" s="135" customFormat="true" ht="15" customHeight="true" x14ac:dyDescent="0.2">
      <c r="A37" s="3113" t="s">
        <v>167</v>
      </c>
      <c r="B37" s="1462" t="s">
        <v>50</v>
      </c>
      <c r="C37" s="1314">
        <v>8.9801874295365121</v>
      </c>
      <c r="D37" s="1315">
        <v>13.482127656691626</v>
      </c>
      <c r="E37" s="1315">
        <v>11.857012311759432</v>
      </c>
      <c r="F37" s="1315">
        <v>22.462754355257676</v>
      </c>
      <c r="G37" s="1316">
        <v>40.312903971218169</v>
      </c>
      <c r="H37" s="1317">
        <v>15.673094760180781</v>
      </c>
      <c r="I37" s="1315">
        <v>27.671806542116911</v>
      </c>
      <c r="J37" s="1315">
        <v>33.546521139974814</v>
      </c>
      <c r="K37" s="1315">
        <v>35.965934931145348</v>
      </c>
      <c r="L37" s="1318">
        <v>50.075133449101969</v>
      </c>
      <c r="M37" s="1319">
        <v>8.1123111870070161</v>
      </c>
      <c r="N37" s="1315">
        <v>11.344952965829796</v>
      </c>
      <c r="O37" s="1315">
        <v>14.158495719639044</v>
      </c>
      <c r="P37" s="1315">
        <v>11.041467537669854</v>
      </c>
      <c r="Q37" s="1316">
        <v>11.856059202873023</v>
      </c>
      <c r="R37" s="1317">
        <v>4.7017818942875804</v>
      </c>
      <c r="S37" s="1315">
        <v>13.720237769070447</v>
      </c>
      <c r="T37" s="1315">
        <v>5.0494277542363424</v>
      </c>
      <c r="U37" s="1315">
        <v>17.02907669066666</v>
      </c>
      <c r="V37" s="1315">
        <v>18.455415369524182</v>
      </c>
      <c r="W37" s="1315">
        <v>15.990675404375382</v>
      </c>
      <c r="X37" s="1315">
        <v>7.2997581349207215</v>
      </c>
      <c r="Y37" s="1315">
        <v>37.826937179173662</v>
      </c>
      <c r="Z37" s="2554">
        <v>15.679281037727236</v>
      </c>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108"/>
      <c r="BA37" s="2994" t="s">
        <v>126</v>
      </c>
      <c r="BB37" s="165" t="s">
        <v>50</v>
      </c>
      <c r="BC37" s="1566" t="s">
        <v>36</v>
      </c>
      <c r="BD37" s="1586" t="s">
        <v>36</v>
      </c>
      <c r="BE37" s="1586" t="s">
        <v>36</v>
      </c>
      <c r="BF37" s="1586" t="s">
        <v>36</v>
      </c>
      <c r="BG37" s="1607" t="s">
        <v>36</v>
      </c>
      <c r="BH37" s="1628" t="s">
        <v>36</v>
      </c>
      <c r="BI37" s="1586" t="s">
        <v>36</v>
      </c>
      <c r="BJ37" s="1586" t="s">
        <v>36</v>
      </c>
      <c r="BK37" s="1586" t="s">
        <v>36</v>
      </c>
      <c r="BL37" s="1607" t="s">
        <v>36</v>
      </c>
      <c r="BM37" s="1628" t="s">
        <v>36</v>
      </c>
      <c r="BN37" s="1586" t="s">
        <v>36</v>
      </c>
      <c r="BO37" s="1586" t="s">
        <v>36</v>
      </c>
      <c r="BP37" s="1586" t="s">
        <v>36</v>
      </c>
      <c r="BQ37" s="1607" t="s">
        <v>36</v>
      </c>
      <c r="BR37" s="1628" t="s">
        <v>36</v>
      </c>
      <c r="BS37" s="1586" t="s">
        <v>36</v>
      </c>
      <c r="BT37" s="1586" t="s">
        <v>36</v>
      </c>
      <c r="BU37" s="1586" t="s">
        <v>36</v>
      </c>
      <c r="BV37" s="1586" t="s">
        <v>36</v>
      </c>
      <c r="BW37" s="1586" t="s">
        <v>36</v>
      </c>
      <c r="BX37" s="1586" t="s">
        <v>36</v>
      </c>
      <c r="BY37" s="1648" t="s">
        <v>36</v>
      </c>
      <c r="BZ37" s="1648" t="s">
        <v>36</v>
      </c>
      <c r="CA37" s="2594"/>
      <c r="CB37" s="2594"/>
      <c r="CC37" s="2594"/>
      <c r="CD37" s="2594"/>
      <c r="CE37" s="2594"/>
      <c r="CF37" s="2594"/>
      <c r="CG37" s="2594"/>
      <c r="CH37" s="2594"/>
      <c r="CI37" s="2594"/>
      <c r="CJ37" s="2594"/>
      <c r="CK37" s="2594"/>
      <c r="CL37" s="2594"/>
      <c r="CM37" s="2594"/>
      <c r="CN37" s="2594"/>
      <c r="CO37" s="2594"/>
      <c r="CP37" s="2594"/>
      <c r="CQ37" s="2594"/>
      <c r="CR37" s="2594"/>
      <c r="CS37" s="2594"/>
      <c r="CT37" s="2594"/>
      <c r="CU37" s="2594"/>
      <c r="CV37" s="2594"/>
      <c r="CW37" s="2594"/>
      <c r="CX37" s="2594"/>
      <c r="CY37" s="2594"/>
      <c r="CZ37" s="2594"/>
    </row>
    <row r="38" s="135" customFormat="true" ht="15" customHeight="true" x14ac:dyDescent="0.2">
      <c r="A38" s="3113"/>
      <c r="B38" s="1462" t="s">
        <v>49</v>
      </c>
      <c r="C38" s="1314">
        <v>91.019812570463486</v>
      </c>
      <c r="D38" s="1315">
        <v>86.517872343308383</v>
      </c>
      <c r="E38" s="1315">
        <v>88.142987688240567</v>
      </c>
      <c r="F38" s="1315">
        <v>77.537245644742399</v>
      </c>
      <c r="G38" s="1316">
        <v>59.687096028781752</v>
      </c>
      <c r="H38" s="1317">
        <v>84.32690523981924</v>
      </c>
      <c r="I38" s="1315">
        <v>72.328193457882989</v>
      </c>
      <c r="J38" s="1315">
        <v>66.453478860025157</v>
      </c>
      <c r="K38" s="1315">
        <v>64.034065068854616</v>
      </c>
      <c r="L38" s="1318">
        <v>49.924866550897974</v>
      </c>
      <c r="M38" s="1319">
        <v>91.887688812993034</v>
      </c>
      <c r="N38" s="1315">
        <v>88.655047034170238</v>
      </c>
      <c r="O38" s="1315">
        <v>85.841504280360965</v>
      </c>
      <c r="P38" s="1315">
        <v>88.958532462330169</v>
      </c>
      <c r="Q38" s="1316">
        <v>88.143940797127001</v>
      </c>
      <c r="R38" s="1317">
        <v>95.298218105712394</v>
      </c>
      <c r="S38" s="1315">
        <v>86.279762230929606</v>
      </c>
      <c r="T38" s="1315">
        <v>94.950572245763652</v>
      </c>
      <c r="U38" s="1315">
        <v>82.970923309333315</v>
      </c>
      <c r="V38" s="1315">
        <v>81.544584630475825</v>
      </c>
      <c r="W38" s="1315">
        <v>84.009324595624634</v>
      </c>
      <c r="X38" s="1315">
        <v>92.700241865079278</v>
      </c>
      <c r="Y38" s="1315">
        <v>62.173062820826019</v>
      </c>
      <c r="Z38" s="2554">
        <v>84.320718962272764</v>
      </c>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108"/>
      <c r="BA38" s="2994"/>
      <c r="BB38" s="165" t="s">
        <v>49</v>
      </c>
      <c r="BC38" s="1566" t="s">
        <v>36</v>
      </c>
      <c r="BD38" s="1586" t="s">
        <v>36</v>
      </c>
      <c r="BE38" s="1586" t="s">
        <v>36</v>
      </c>
      <c r="BF38" s="1586" t="s">
        <v>36</v>
      </c>
      <c r="BG38" s="1607" t="s">
        <v>36</v>
      </c>
      <c r="BH38" s="1628" t="s">
        <v>36</v>
      </c>
      <c r="BI38" s="1586" t="s">
        <v>36</v>
      </c>
      <c r="BJ38" s="1586" t="s">
        <v>36</v>
      </c>
      <c r="BK38" s="1586" t="s">
        <v>36</v>
      </c>
      <c r="BL38" s="1607" t="s">
        <v>36</v>
      </c>
      <c r="BM38" s="1628" t="s">
        <v>36</v>
      </c>
      <c r="BN38" s="1586" t="s">
        <v>36</v>
      </c>
      <c r="BO38" s="1586" t="s">
        <v>36</v>
      </c>
      <c r="BP38" s="1586" t="s">
        <v>36</v>
      </c>
      <c r="BQ38" s="1607" t="s">
        <v>36</v>
      </c>
      <c r="BR38" s="1628" t="s">
        <v>36</v>
      </c>
      <c r="BS38" s="1586" t="s">
        <v>36</v>
      </c>
      <c r="BT38" s="1586" t="s">
        <v>36</v>
      </c>
      <c r="BU38" s="1586" t="s">
        <v>36</v>
      </c>
      <c r="BV38" s="1586" t="s">
        <v>36</v>
      </c>
      <c r="BW38" s="1586" t="s">
        <v>36</v>
      </c>
      <c r="BX38" s="1586" t="s">
        <v>36</v>
      </c>
      <c r="BY38" s="1648" t="s">
        <v>36</v>
      </c>
      <c r="BZ38" s="1648" t="s">
        <v>36</v>
      </c>
      <c r="CA38" s="2594"/>
      <c r="CB38" s="2594"/>
      <c r="CC38" s="2594"/>
      <c r="CD38" s="2594"/>
      <c r="CE38" s="2594"/>
      <c r="CF38" s="2594"/>
      <c r="CG38" s="2594"/>
      <c r="CH38" s="2594"/>
      <c r="CI38" s="2594"/>
      <c r="CJ38" s="2594"/>
      <c r="CK38" s="2594"/>
      <c r="CL38" s="2594"/>
      <c r="CM38" s="2594"/>
      <c r="CN38" s="2594"/>
      <c r="CO38" s="2594"/>
      <c r="CP38" s="2594"/>
      <c r="CQ38" s="2594"/>
      <c r="CR38" s="2594"/>
      <c r="CS38" s="2594"/>
      <c r="CT38" s="2594"/>
      <c r="CU38" s="2594"/>
      <c r="CV38" s="2594"/>
      <c r="CW38" s="2594"/>
      <c r="CX38" s="2594"/>
      <c r="CY38" s="2594"/>
      <c r="CZ38" s="2594"/>
    </row>
    <row r="39" s="130" customFormat="true" ht="15" customHeight="true" x14ac:dyDescent="0.2">
      <c r="A39" s="2995" t="s">
        <v>123</v>
      </c>
      <c r="B39" s="290" t="s">
        <v>50</v>
      </c>
      <c r="C39" s="1489" t="s">
        <v>36</v>
      </c>
      <c r="D39" s="1501" t="s">
        <v>36</v>
      </c>
      <c r="E39" s="1501" t="s">
        <v>36</v>
      </c>
      <c r="F39" s="1501" t="s">
        <v>36</v>
      </c>
      <c r="G39" s="1513" t="s">
        <v>36</v>
      </c>
      <c r="H39" s="1525" t="s">
        <v>36</v>
      </c>
      <c r="I39" s="1501" t="s">
        <v>36</v>
      </c>
      <c r="J39" s="1501" t="s">
        <v>36</v>
      </c>
      <c r="K39" s="1501" t="s">
        <v>36</v>
      </c>
      <c r="L39" s="1537" t="s">
        <v>36</v>
      </c>
      <c r="M39" s="1549" t="s">
        <v>36</v>
      </c>
      <c r="N39" s="1501" t="s">
        <v>36</v>
      </c>
      <c r="O39" s="1501" t="s">
        <v>36</v>
      </c>
      <c r="P39" s="1501" t="s">
        <v>36</v>
      </c>
      <c r="Q39" s="1513" t="s">
        <v>36</v>
      </c>
      <c r="R39" s="1525" t="s">
        <v>36</v>
      </c>
      <c r="S39" s="1501" t="s">
        <v>36</v>
      </c>
      <c r="T39" s="1501" t="s">
        <v>36</v>
      </c>
      <c r="U39" s="1501" t="s">
        <v>36</v>
      </c>
      <c r="V39" s="1501" t="s">
        <v>36</v>
      </c>
      <c r="W39" s="1501" t="s">
        <v>36</v>
      </c>
      <c r="X39" s="1501" t="s">
        <v>36</v>
      </c>
      <c r="Y39" s="1559" t="s">
        <v>36</v>
      </c>
      <c r="Z39" s="2556" t="s">
        <v>36</v>
      </c>
      <c r="AA39" s="2584"/>
      <c r="AB39" s="2584"/>
      <c r="AC39" s="2584"/>
      <c r="AD39" s="2584"/>
      <c r="AE39" s="2584"/>
      <c r="AF39" s="2584"/>
      <c r="AG39" s="2584"/>
      <c r="AH39" s="2584"/>
      <c r="AI39" s="2584"/>
      <c r="AJ39" s="2584"/>
      <c r="AK39" s="2584"/>
      <c r="AL39" s="2584"/>
      <c r="AM39" s="2584"/>
      <c r="AN39" s="2584"/>
      <c r="AO39" s="2584"/>
      <c r="AP39" s="2584"/>
      <c r="AQ39" s="2584"/>
      <c r="AR39" s="2584"/>
      <c r="AS39" s="2584"/>
      <c r="AT39" s="2584"/>
      <c r="AU39" s="2584"/>
      <c r="AV39" s="2584"/>
      <c r="AW39" s="2584"/>
      <c r="AX39" s="2584"/>
      <c r="AY39" s="2584"/>
      <c r="AZ39" s="239"/>
      <c r="BA39" s="2994" t="s">
        <v>123</v>
      </c>
      <c r="BB39" s="165" t="s">
        <v>50</v>
      </c>
      <c r="BC39" s="1566" t="s">
        <v>36</v>
      </c>
      <c r="BD39" s="1586" t="s">
        <v>36</v>
      </c>
      <c r="BE39" s="1586" t="s">
        <v>36</v>
      </c>
      <c r="BF39" s="1586" t="s">
        <v>36</v>
      </c>
      <c r="BG39" s="1607" t="s">
        <v>36</v>
      </c>
      <c r="BH39" s="1628" t="s">
        <v>36</v>
      </c>
      <c r="BI39" s="1586" t="s">
        <v>36</v>
      </c>
      <c r="BJ39" s="1586" t="s">
        <v>36</v>
      </c>
      <c r="BK39" s="1586" t="s">
        <v>36</v>
      </c>
      <c r="BL39" s="1607" t="s">
        <v>36</v>
      </c>
      <c r="BM39" s="1628" t="s">
        <v>36</v>
      </c>
      <c r="BN39" s="1586" t="s">
        <v>36</v>
      </c>
      <c r="BO39" s="1586" t="s">
        <v>36</v>
      </c>
      <c r="BP39" s="1586" t="s">
        <v>36</v>
      </c>
      <c r="BQ39" s="1607" t="s">
        <v>36</v>
      </c>
      <c r="BR39" s="1628" t="s">
        <v>36</v>
      </c>
      <c r="BS39" s="1586" t="s">
        <v>36</v>
      </c>
      <c r="BT39" s="1586" t="s">
        <v>36</v>
      </c>
      <c r="BU39" s="1586" t="s">
        <v>36</v>
      </c>
      <c r="BV39" s="1586" t="s">
        <v>36</v>
      </c>
      <c r="BW39" s="1586" t="s">
        <v>36</v>
      </c>
      <c r="BX39" s="1586" t="s">
        <v>36</v>
      </c>
      <c r="BY39" s="1648" t="s">
        <v>36</v>
      </c>
      <c r="BZ39" s="1648" t="s">
        <v>36</v>
      </c>
      <c r="CA39" s="2594"/>
      <c r="CB39" s="2594"/>
      <c r="CC39" s="2594"/>
      <c r="CD39" s="2594"/>
      <c r="CE39" s="2594"/>
      <c r="CF39" s="2594"/>
      <c r="CG39" s="2594"/>
      <c r="CH39" s="2594"/>
      <c r="CI39" s="2594"/>
      <c r="CJ39" s="2594"/>
      <c r="CK39" s="2594"/>
      <c r="CL39" s="2594"/>
      <c r="CM39" s="2594"/>
      <c r="CN39" s="2594"/>
      <c r="CO39" s="2594"/>
      <c r="CP39" s="2594"/>
      <c r="CQ39" s="2594"/>
      <c r="CR39" s="2594"/>
      <c r="CS39" s="2594"/>
      <c r="CT39" s="2594"/>
      <c r="CU39" s="2594"/>
      <c r="CV39" s="2594"/>
      <c r="CW39" s="2594"/>
      <c r="CX39" s="2594"/>
      <c r="CY39" s="2594"/>
      <c r="CZ39" s="2594"/>
    </row>
    <row r="40" s="130" customFormat="true" ht="15" customHeight="true" x14ac:dyDescent="0.2">
      <c r="A40" s="2995"/>
      <c r="B40" s="290" t="s">
        <v>49</v>
      </c>
      <c r="C40" s="1489" t="s">
        <v>36</v>
      </c>
      <c r="D40" s="1501" t="s">
        <v>36</v>
      </c>
      <c r="E40" s="1501" t="s">
        <v>36</v>
      </c>
      <c r="F40" s="1501" t="s">
        <v>36</v>
      </c>
      <c r="G40" s="1513" t="s">
        <v>36</v>
      </c>
      <c r="H40" s="1525" t="s">
        <v>36</v>
      </c>
      <c r="I40" s="1501" t="s">
        <v>36</v>
      </c>
      <c r="J40" s="1501" t="s">
        <v>36</v>
      </c>
      <c r="K40" s="1501" t="s">
        <v>36</v>
      </c>
      <c r="L40" s="1537" t="s">
        <v>36</v>
      </c>
      <c r="M40" s="1549" t="s">
        <v>36</v>
      </c>
      <c r="N40" s="1501" t="s">
        <v>36</v>
      </c>
      <c r="O40" s="1501" t="s">
        <v>36</v>
      </c>
      <c r="P40" s="1501" t="s">
        <v>36</v>
      </c>
      <c r="Q40" s="1513" t="s">
        <v>36</v>
      </c>
      <c r="R40" s="1525" t="s">
        <v>36</v>
      </c>
      <c r="S40" s="1501" t="s">
        <v>36</v>
      </c>
      <c r="T40" s="1501" t="s">
        <v>36</v>
      </c>
      <c r="U40" s="1501" t="s">
        <v>36</v>
      </c>
      <c r="V40" s="1501" t="s">
        <v>36</v>
      </c>
      <c r="W40" s="1501" t="s">
        <v>36</v>
      </c>
      <c r="X40" s="1501" t="s">
        <v>36</v>
      </c>
      <c r="Y40" s="1559" t="s">
        <v>36</v>
      </c>
      <c r="Z40" s="2556" t="s">
        <v>36</v>
      </c>
      <c r="AA40" s="2584"/>
      <c r="AB40" s="2584"/>
      <c r="AC40" s="2584"/>
      <c r="AD40" s="2584"/>
      <c r="AE40" s="2584"/>
      <c r="AF40" s="2584"/>
      <c r="AG40" s="2584"/>
      <c r="AH40" s="2584"/>
      <c r="AI40" s="2584"/>
      <c r="AJ40" s="2584"/>
      <c r="AK40" s="2584"/>
      <c r="AL40" s="2584"/>
      <c r="AM40" s="2584"/>
      <c r="AN40" s="2584"/>
      <c r="AO40" s="2584"/>
      <c r="AP40" s="2584"/>
      <c r="AQ40" s="2584"/>
      <c r="AR40" s="2584"/>
      <c r="AS40" s="2584"/>
      <c r="AT40" s="2584"/>
      <c r="AU40" s="2584"/>
      <c r="AV40" s="2584"/>
      <c r="AW40" s="2584"/>
      <c r="AX40" s="2584"/>
      <c r="AY40" s="2584"/>
      <c r="AZ40" s="239"/>
      <c r="BA40" s="2994"/>
      <c r="BB40" s="165" t="s">
        <v>49</v>
      </c>
      <c r="BC40" s="1566" t="s">
        <v>36</v>
      </c>
      <c r="BD40" s="1586" t="s">
        <v>36</v>
      </c>
      <c r="BE40" s="1586" t="s">
        <v>36</v>
      </c>
      <c r="BF40" s="1586" t="s">
        <v>36</v>
      </c>
      <c r="BG40" s="1607" t="s">
        <v>36</v>
      </c>
      <c r="BH40" s="1628" t="s">
        <v>36</v>
      </c>
      <c r="BI40" s="1586" t="s">
        <v>36</v>
      </c>
      <c r="BJ40" s="1586" t="s">
        <v>36</v>
      </c>
      <c r="BK40" s="1586" t="s">
        <v>36</v>
      </c>
      <c r="BL40" s="1607" t="s">
        <v>36</v>
      </c>
      <c r="BM40" s="1628" t="s">
        <v>36</v>
      </c>
      <c r="BN40" s="1586" t="s">
        <v>36</v>
      </c>
      <c r="BO40" s="1586" t="s">
        <v>36</v>
      </c>
      <c r="BP40" s="1586" t="s">
        <v>36</v>
      </c>
      <c r="BQ40" s="1607" t="s">
        <v>36</v>
      </c>
      <c r="BR40" s="1628" t="s">
        <v>36</v>
      </c>
      <c r="BS40" s="1586" t="s">
        <v>36</v>
      </c>
      <c r="BT40" s="1586" t="s">
        <v>36</v>
      </c>
      <c r="BU40" s="1586" t="s">
        <v>36</v>
      </c>
      <c r="BV40" s="1586" t="s">
        <v>36</v>
      </c>
      <c r="BW40" s="1586" t="s">
        <v>36</v>
      </c>
      <c r="BX40" s="1586" t="s">
        <v>36</v>
      </c>
      <c r="BY40" s="1648" t="s">
        <v>36</v>
      </c>
      <c r="BZ40" s="1648" t="s">
        <v>36</v>
      </c>
      <c r="CA40" s="2594"/>
      <c r="CB40" s="2594"/>
      <c r="CC40" s="2594"/>
      <c r="CD40" s="2594"/>
      <c r="CE40" s="2594"/>
      <c r="CF40" s="2594"/>
      <c r="CG40" s="2594"/>
      <c r="CH40" s="2594"/>
      <c r="CI40" s="2594"/>
      <c r="CJ40" s="2594"/>
      <c r="CK40" s="2594"/>
      <c r="CL40" s="2594"/>
      <c r="CM40" s="2594"/>
      <c r="CN40" s="2594"/>
      <c r="CO40" s="2594"/>
      <c r="CP40" s="2594"/>
      <c r="CQ40" s="2594"/>
      <c r="CR40" s="2594"/>
      <c r="CS40" s="2594"/>
      <c r="CT40" s="2594"/>
      <c r="CU40" s="2594"/>
      <c r="CV40" s="2594"/>
      <c r="CW40" s="2594"/>
      <c r="CX40" s="2594"/>
      <c r="CY40" s="2594"/>
      <c r="CZ40" s="2594"/>
    </row>
    <row r="41" s="135" customFormat="true" ht="15" customHeight="true" x14ac:dyDescent="0.2">
      <c r="A41" s="3113" t="s">
        <v>57</v>
      </c>
      <c r="B41" s="1462" t="s">
        <v>50</v>
      </c>
      <c r="C41" s="1314">
        <v>5.1924352586688194</v>
      </c>
      <c r="D41" s="1315">
        <v>4.8110567066703513</v>
      </c>
      <c r="E41" s="1315">
        <v>8.5441424764368019</v>
      </c>
      <c r="F41" s="1315">
        <v>5.8561477903585031</v>
      </c>
      <c r="G41" s="1316">
        <v>5.8308803843635912</v>
      </c>
      <c r="H41" s="1317">
        <v>5.6553478428957975</v>
      </c>
      <c r="I41" s="1315">
        <v>5.3467631218796345</v>
      </c>
      <c r="J41" s="1315">
        <v>5.2350037083532719</v>
      </c>
      <c r="K41" s="1315">
        <v>6.2142028019920499</v>
      </c>
      <c r="L41" s="1318">
        <v>7.2523215588411318</v>
      </c>
      <c r="M41" s="1319">
        <v>6.3965145488984243</v>
      </c>
      <c r="N41" s="1315">
        <v>4.2573118512602575</v>
      </c>
      <c r="O41" s="1315">
        <v>4.1010963560079476</v>
      </c>
      <c r="P41" s="1315">
        <v>8.1961172117175227</v>
      </c>
      <c r="Q41" s="1316">
        <v>7.5850194891481006</v>
      </c>
      <c r="R41" s="1317">
        <v>6.3597169708434169</v>
      </c>
      <c r="S41" s="1315">
        <v>1.7124099658254566</v>
      </c>
      <c r="T41" s="1315">
        <v>11.41629153482349</v>
      </c>
      <c r="U41" s="1315">
        <v>11.021038125844015</v>
      </c>
      <c r="V41" s="1315">
        <v>3.5587070440672219</v>
      </c>
      <c r="W41" s="1315">
        <v>3.1413329386564062</v>
      </c>
      <c r="X41" s="1315">
        <v>7.4003606636136183</v>
      </c>
      <c r="Y41" s="1315">
        <v>5.706740153863791</v>
      </c>
      <c r="Z41" s="2554">
        <v>7.6662595036368391</v>
      </c>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108"/>
      <c r="BA41" s="2994" t="s">
        <v>57</v>
      </c>
      <c r="BB41" s="165" t="s">
        <v>50</v>
      </c>
      <c r="BC41" s="1566" t="s">
        <v>36</v>
      </c>
      <c r="BD41" s="1586" t="s">
        <v>36</v>
      </c>
      <c r="BE41" s="1586" t="s">
        <v>36</v>
      </c>
      <c r="BF41" s="1586" t="s">
        <v>36</v>
      </c>
      <c r="BG41" s="1607" t="s">
        <v>36</v>
      </c>
      <c r="BH41" s="1628" t="s">
        <v>36</v>
      </c>
      <c r="BI41" s="1586" t="s">
        <v>36</v>
      </c>
      <c r="BJ41" s="1586" t="s">
        <v>36</v>
      </c>
      <c r="BK41" s="1586" t="s">
        <v>36</v>
      </c>
      <c r="BL41" s="1607" t="s">
        <v>36</v>
      </c>
      <c r="BM41" s="1628" t="s">
        <v>36</v>
      </c>
      <c r="BN41" s="1586" t="s">
        <v>36</v>
      </c>
      <c r="BO41" s="1586" t="s">
        <v>36</v>
      </c>
      <c r="BP41" s="1586" t="s">
        <v>36</v>
      </c>
      <c r="BQ41" s="1607" t="s">
        <v>36</v>
      </c>
      <c r="BR41" s="1628" t="s">
        <v>36</v>
      </c>
      <c r="BS41" s="1586" t="s">
        <v>36</v>
      </c>
      <c r="BT41" s="1586" t="s">
        <v>36</v>
      </c>
      <c r="BU41" s="1586" t="s">
        <v>36</v>
      </c>
      <c r="BV41" s="1586" t="s">
        <v>36</v>
      </c>
      <c r="BW41" s="1586" t="s">
        <v>36</v>
      </c>
      <c r="BX41" s="1586" t="s">
        <v>36</v>
      </c>
      <c r="BY41" s="1648" t="s">
        <v>36</v>
      </c>
      <c r="BZ41" s="1648" t="s">
        <v>36</v>
      </c>
      <c r="CA41" s="2594"/>
      <c r="CB41" s="2594"/>
      <c r="CC41" s="2594"/>
      <c r="CD41" s="2594"/>
      <c r="CE41" s="2594"/>
      <c r="CF41" s="2594"/>
      <c r="CG41" s="2594"/>
      <c r="CH41" s="2594"/>
      <c r="CI41" s="2594"/>
      <c r="CJ41" s="2594"/>
      <c r="CK41" s="2594"/>
      <c r="CL41" s="2594"/>
      <c r="CM41" s="2594"/>
      <c r="CN41" s="2594"/>
      <c r="CO41" s="2594"/>
      <c r="CP41" s="2594"/>
      <c r="CQ41" s="2594"/>
      <c r="CR41" s="2594"/>
      <c r="CS41" s="2594"/>
      <c r="CT41" s="2594"/>
      <c r="CU41" s="2594"/>
      <c r="CV41" s="2594"/>
      <c r="CW41" s="2594"/>
      <c r="CX41" s="2594"/>
      <c r="CY41" s="2594"/>
      <c r="CZ41" s="2594"/>
    </row>
    <row r="42" s="135" customFormat="true" ht="15" customHeight="true" x14ac:dyDescent="0.2">
      <c r="A42" s="3113"/>
      <c r="B42" s="1462" t="s">
        <v>49</v>
      </c>
      <c r="C42" s="1314">
        <v>94.807564741331248</v>
      </c>
      <c r="D42" s="1315">
        <v>95.188943293329658</v>
      </c>
      <c r="E42" s="1315">
        <v>91.455857523563182</v>
      </c>
      <c r="F42" s="1315">
        <v>94.143852209641423</v>
      </c>
      <c r="G42" s="1316">
        <v>94.16911961563639</v>
      </c>
      <c r="H42" s="1317">
        <v>94.344652157104164</v>
      </c>
      <c r="I42" s="1315">
        <v>94.65323687812041</v>
      </c>
      <c r="J42" s="1315">
        <v>94.764996291646824</v>
      </c>
      <c r="K42" s="1315">
        <v>93.785797198007941</v>
      </c>
      <c r="L42" s="1318">
        <v>92.747678441158811</v>
      </c>
      <c r="M42" s="1319">
        <v>93.603485451101591</v>
      </c>
      <c r="N42" s="1315">
        <v>95.742688148739745</v>
      </c>
      <c r="O42" s="1315">
        <v>95.898903643992028</v>
      </c>
      <c r="P42" s="1315">
        <v>91.803882788282436</v>
      </c>
      <c r="Q42" s="1316">
        <v>92.414980510851819</v>
      </c>
      <c r="R42" s="1317">
        <v>93.640283029156578</v>
      </c>
      <c r="S42" s="1315">
        <v>98.287590034174571</v>
      </c>
      <c r="T42" s="1315">
        <v>88.583708465176557</v>
      </c>
      <c r="U42" s="1315">
        <v>88.978961874155914</v>
      </c>
      <c r="V42" s="1315">
        <v>96.441292955932823</v>
      </c>
      <c r="W42" s="1315">
        <v>96.858667061343539</v>
      </c>
      <c r="X42" s="1315">
        <v>92.599639336386403</v>
      </c>
      <c r="Y42" s="1315">
        <v>94.293259846136081</v>
      </c>
      <c r="Z42" s="2554">
        <v>92.333740496363177</v>
      </c>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108"/>
      <c r="BA42" s="2994"/>
      <c r="BB42" s="165" t="s">
        <v>49</v>
      </c>
      <c r="BC42" s="1566" t="s">
        <v>36</v>
      </c>
      <c r="BD42" s="1586" t="s">
        <v>36</v>
      </c>
      <c r="BE42" s="1586" t="s">
        <v>36</v>
      </c>
      <c r="BF42" s="1586" t="s">
        <v>36</v>
      </c>
      <c r="BG42" s="1607" t="s">
        <v>36</v>
      </c>
      <c r="BH42" s="1628" t="s">
        <v>36</v>
      </c>
      <c r="BI42" s="1586" t="s">
        <v>36</v>
      </c>
      <c r="BJ42" s="1586" t="s">
        <v>36</v>
      </c>
      <c r="BK42" s="1586" t="s">
        <v>36</v>
      </c>
      <c r="BL42" s="1607" t="s">
        <v>36</v>
      </c>
      <c r="BM42" s="1628" t="s">
        <v>36</v>
      </c>
      <c r="BN42" s="1586" t="s">
        <v>36</v>
      </c>
      <c r="BO42" s="1586" t="s">
        <v>36</v>
      </c>
      <c r="BP42" s="1586" t="s">
        <v>36</v>
      </c>
      <c r="BQ42" s="1607" t="s">
        <v>36</v>
      </c>
      <c r="BR42" s="1628" t="s">
        <v>36</v>
      </c>
      <c r="BS42" s="1586" t="s">
        <v>36</v>
      </c>
      <c r="BT42" s="1586" t="s">
        <v>36</v>
      </c>
      <c r="BU42" s="1586" t="s">
        <v>36</v>
      </c>
      <c r="BV42" s="1586" t="s">
        <v>36</v>
      </c>
      <c r="BW42" s="1586" t="s">
        <v>36</v>
      </c>
      <c r="BX42" s="1586" t="s">
        <v>36</v>
      </c>
      <c r="BY42" s="1648" t="s">
        <v>36</v>
      </c>
      <c r="BZ42" s="1648" t="s">
        <v>36</v>
      </c>
      <c r="CA42" s="2594"/>
      <c r="CB42" s="2594"/>
      <c r="CC42" s="2594"/>
      <c r="CD42" s="2594"/>
      <c r="CE42" s="2594"/>
      <c r="CF42" s="2594"/>
      <c r="CG42" s="2594"/>
      <c r="CH42" s="2594"/>
      <c r="CI42" s="2594"/>
      <c r="CJ42" s="2594"/>
      <c r="CK42" s="2594"/>
      <c r="CL42" s="2594"/>
      <c r="CM42" s="2594"/>
      <c r="CN42" s="2594"/>
      <c r="CO42" s="2594"/>
      <c r="CP42" s="2594"/>
      <c r="CQ42" s="2594"/>
      <c r="CR42" s="2594"/>
      <c r="CS42" s="2594"/>
      <c r="CT42" s="2594"/>
      <c r="CU42" s="2594"/>
      <c r="CV42" s="2594"/>
      <c r="CW42" s="2594"/>
      <c r="CX42" s="2594"/>
      <c r="CY42" s="2594"/>
      <c r="CZ42" s="2594"/>
    </row>
    <row r="43" s="135" customFormat="true" ht="15" customHeight="true" x14ac:dyDescent="0.2">
      <c r="A43" s="3113" t="s">
        <v>54</v>
      </c>
      <c r="B43" s="1462" t="s">
        <v>50</v>
      </c>
      <c r="C43" s="1490" t="s">
        <v>36</v>
      </c>
      <c r="D43" s="1502" t="s">
        <v>36</v>
      </c>
      <c r="E43" s="1502" t="s">
        <v>36</v>
      </c>
      <c r="F43" s="1502" t="s">
        <v>36</v>
      </c>
      <c r="G43" s="1514" t="s">
        <v>36</v>
      </c>
      <c r="H43" s="1526" t="s">
        <v>36</v>
      </c>
      <c r="I43" s="1502" t="s">
        <v>36</v>
      </c>
      <c r="J43" s="1502" t="s">
        <v>36</v>
      </c>
      <c r="K43" s="1502" t="s">
        <v>36</v>
      </c>
      <c r="L43" s="1538" t="s">
        <v>36</v>
      </c>
      <c r="M43" s="1550" t="s">
        <v>36</v>
      </c>
      <c r="N43" s="1502" t="s">
        <v>36</v>
      </c>
      <c r="O43" s="1502" t="s">
        <v>36</v>
      </c>
      <c r="P43" s="1502" t="s">
        <v>36</v>
      </c>
      <c r="Q43" s="1514" t="s">
        <v>36</v>
      </c>
      <c r="R43" s="1526" t="s">
        <v>36</v>
      </c>
      <c r="S43" s="1502" t="s">
        <v>36</v>
      </c>
      <c r="T43" s="1502" t="s">
        <v>36</v>
      </c>
      <c r="U43" s="1502" t="s">
        <v>36</v>
      </c>
      <c r="V43" s="1502" t="s">
        <v>36</v>
      </c>
      <c r="W43" s="1502" t="s">
        <v>36</v>
      </c>
      <c r="X43" s="1502" t="s">
        <v>36</v>
      </c>
      <c r="Y43" s="1502" t="s">
        <v>36</v>
      </c>
      <c r="Z43" s="2557" t="s">
        <v>36</v>
      </c>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108"/>
      <c r="BA43" s="2994" t="s">
        <v>54</v>
      </c>
      <c r="BB43" s="165" t="s">
        <v>50</v>
      </c>
      <c r="BC43" s="1566" t="s">
        <v>36</v>
      </c>
      <c r="BD43" s="1586" t="s">
        <v>36</v>
      </c>
      <c r="BE43" s="1586" t="s">
        <v>36</v>
      </c>
      <c r="BF43" s="1586" t="s">
        <v>36</v>
      </c>
      <c r="BG43" s="1607" t="s">
        <v>36</v>
      </c>
      <c r="BH43" s="1628" t="s">
        <v>36</v>
      </c>
      <c r="BI43" s="1586" t="s">
        <v>36</v>
      </c>
      <c r="BJ43" s="1586" t="s">
        <v>36</v>
      </c>
      <c r="BK43" s="1586" t="s">
        <v>36</v>
      </c>
      <c r="BL43" s="1607" t="s">
        <v>36</v>
      </c>
      <c r="BM43" s="1628" t="s">
        <v>36</v>
      </c>
      <c r="BN43" s="1586" t="s">
        <v>36</v>
      </c>
      <c r="BO43" s="1586" t="s">
        <v>36</v>
      </c>
      <c r="BP43" s="1586" t="s">
        <v>36</v>
      </c>
      <c r="BQ43" s="1607" t="s">
        <v>36</v>
      </c>
      <c r="BR43" s="1628" t="s">
        <v>36</v>
      </c>
      <c r="BS43" s="1586" t="s">
        <v>36</v>
      </c>
      <c r="BT43" s="1586" t="s">
        <v>36</v>
      </c>
      <c r="BU43" s="1586" t="s">
        <v>36</v>
      </c>
      <c r="BV43" s="1586" t="s">
        <v>36</v>
      </c>
      <c r="BW43" s="1586" t="s">
        <v>36</v>
      </c>
      <c r="BX43" s="1586" t="s">
        <v>36</v>
      </c>
      <c r="BY43" s="1648" t="s">
        <v>36</v>
      </c>
      <c r="BZ43" s="1648" t="s">
        <v>36</v>
      </c>
      <c r="CA43" s="2594"/>
      <c r="CB43" s="2594"/>
      <c r="CC43" s="2594"/>
      <c r="CD43" s="2594"/>
      <c r="CE43" s="2594"/>
      <c r="CF43" s="2594"/>
      <c r="CG43" s="2594"/>
      <c r="CH43" s="2594"/>
      <c r="CI43" s="2594"/>
      <c r="CJ43" s="2594"/>
      <c r="CK43" s="2594"/>
      <c r="CL43" s="2594"/>
      <c r="CM43" s="2594"/>
      <c r="CN43" s="2594"/>
      <c r="CO43" s="2594"/>
      <c r="CP43" s="2594"/>
      <c r="CQ43" s="2594"/>
      <c r="CR43" s="2594"/>
      <c r="CS43" s="2594"/>
      <c r="CT43" s="2594"/>
      <c r="CU43" s="2594"/>
      <c r="CV43" s="2594"/>
      <c r="CW43" s="2594"/>
      <c r="CX43" s="2594"/>
      <c r="CY43" s="2594"/>
      <c r="CZ43" s="2594"/>
    </row>
    <row r="44" s="135" customFormat="true" ht="15" customHeight="true" x14ac:dyDescent="0.2">
      <c r="A44" s="3113"/>
      <c r="B44" s="1462" t="s">
        <v>49</v>
      </c>
      <c r="C44" s="1490" t="s">
        <v>36</v>
      </c>
      <c r="D44" s="1502" t="s">
        <v>36</v>
      </c>
      <c r="E44" s="1502" t="s">
        <v>36</v>
      </c>
      <c r="F44" s="1502" t="s">
        <v>36</v>
      </c>
      <c r="G44" s="1514" t="s">
        <v>36</v>
      </c>
      <c r="H44" s="1526" t="s">
        <v>36</v>
      </c>
      <c r="I44" s="1502" t="s">
        <v>36</v>
      </c>
      <c r="J44" s="1502" t="s">
        <v>36</v>
      </c>
      <c r="K44" s="1502" t="s">
        <v>36</v>
      </c>
      <c r="L44" s="1538" t="s">
        <v>36</v>
      </c>
      <c r="M44" s="1550" t="s">
        <v>36</v>
      </c>
      <c r="N44" s="1502" t="s">
        <v>36</v>
      </c>
      <c r="O44" s="1502" t="s">
        <v>36</v>
      </c>
      <c r="P44" s="1502" t="s">
        <v>36</v>
      </c>
      <c r="Q44" s="1514" t="s">
        <v>36</v>
      </c>
      <c r="R44" s="1526" t="s">
        <v>36</v>
      </c>
      <c r="S44" s="1502" t="s">
        <v>36</v>
      </c>
      <c r="T44" s="1502" t="s">
        <v>36</v>
      </c>
      <c r="U44" s="1502" t="s">
        <v>36</v>
      </c>
      <c r="V44" s="1502" t="s">
        <v>36</v>
      </c>
      <c r="W44" s="1502" t="s">
        <v>36</v>
      </c>
      <c r="X44" s="1502" t="s">
        <v>36</v>
      </c>
      <c r="Y44" s="1502" t="s">
        <v>36</v>
      </c>
      <c r="Z44" s="2557" t="s">
        <v>36</v>
      </c>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108"/>
      <c r="BA44" s="2994"/>
      <c r="BB44" s="165" t="s">
        <v>49</v>
      </c>
      <c r="BC44" s="1566" t="s">
        <v>36</v>
      </c>
      <c r="BD44" s="1586" t="s">
        <v>36</v>
      </c>
      <c r="BE44" s="1586" t="s">
        <v>36</v>
      </c>
      <c r="BF44" s="1586" t="s">
        <v>36</v>
      </c>
      <c r="BG44" s="1607" t="s">
        <v>36</v>
      </c>
      <c r="BH44" s="1628" t="s">
        <v>36</v>
      </c>
      <c r="BI44" s="1586" t="s">
        <v>36</v>
      </c>
      <c r="BJ44" s="1586" t="s">
        <v>36</v>
      </c>
      <c r="BK44" s="1586" t="s">
        <v>36</v>
      </c>
      <c r="BL44" s="1607" t="s">
        <v>36</v>
      </c>
      <c r="BM44" s="1628" t="s">
        <v>36</v>
      </c>
      <c r="BN44" s="1586" t="s">
        <v>36</v>
      </c>
      <c r="BO44" s="1586" t="s">
        <v>36</v>
      </c>
      <c r="BP44" s="1586" t="s">
        <v>36</v>
      </c>
      <c r="BQ44" s="1607" t="s">
        <v>36</v>
      </c>
      <c r="BR44" s="1628" t="s">
        <v>36</v>
      </c>
      <c r="BS44" s="1586" t="s">
        <v>36</v>
      </c>
      <c r="BT44" s="1586" t="s">
        <v>36</v>
      </c>
      <c r="BU44" s="1586" t="s">
        <v>36</v>
      </c>
      <c r="BV44" s="1586" t="s">
        <v>36</v>
      </c>
      <c r="BW44" s="1586" t="s">
        <v>36</v>
      </c>
      <c r="BX44" s="1586" t="s">
        <v>36</v>
      </c>
      <c r="BY44" s="1648" t="s">
        <v>36</v>
      </c>
      <c r="BZ44" s="1648" t="s">
        <v>36</v>
      </c>
      <c r="CA44" s="2594"/>
      <c r="CB44" s="2594"/>
      <c r="CC44" s="2594"/>
      <c r="CD44" s="2594"/>
      <c r="CE44" s="2594"/>
      <c r="CF44" s="2594"/>
      <c r="CG44" s="2594"/>
      <c r="CH44" s="2594"/>
      <c r="CI44" s="2594"/>
      <c r="CJ44" s="2594"/>
      <c r="CK44" s="2594"/>
      <c r="CL44" s="2594"/>
      <c r="CM44" s="2594"/>
      <c r="CN44" s="2594"/>
      <c r="CO44" s="2594"/>
      <c r="CP44" s="2594"/>
      <c r="CQ44" s="2594"/>
      <c r="CR44" s="2594"/>
      <c r="CS44" s="2594"/>
      <c r="CT44" s="2594"/>
      <c r="CU44" s="2594"/>
      <c r="CV44" s="2594"/>
      <c r="CW44" s="2594"/>
      <c r="CX44" s="2594"/>
      <c r="CY44" s="2594"/>
      <c r="CZ44" s="2594"/>
    </row>
    <row r="45" s="135" customFormat="true" ht="15" customHeight="true" x14ac:dyDescent="0.2">
      <c r="A45" s="3113" t="s">
        <v>53</v>
      </c>
      <c r="B45" s="1462" t="s">
        <v>50</v>
      </c>
      <c r="C45" s="1490" t="s">
        <v>36</v>
      </c>
      <c r="D45" s="1502" t="s">
        <v>36</v>
      </c>
      <c r="E45" s="1502" t="s">
        <v>36</v>
      </c>
      <c r="F45" s="1502" t="s">
        <v>36</v>
      </c>
      <c r="G45" s="1514" t="s">
        <v>36</v>
      </c>
      <c r="H45" s="1526" t="s">
        <v>36</v>
      </c>
      <c r="I45" s="1502" t="s">
        <v>36</v>
      </c>
      <c r="J45" s="1502" t="s">
        <v>36</v>
      </c>
      <c r="K45" s="1502" t="s">
        <v>36</v>
      </c>
      <c r="L45" s="1538" t="s">
        <v>36</v>
      </c>
      <c r="M45" s="1550" t="s">
        <v>36</v>
      </c>
      <c r="N45" s="1502" t="s">
        <v>36</v>
      </c>
      <c r="O45" s="1502" t="s">
        <v>36</v>
      </c>
      <c r="P45" s="1502" t="s">
        <v>36</v>
      </c>
      <c r="Q45" s="1514" t="s">
        <v>36</v>
      </c>
      <c r="R45" s="1526" t="s">
        <v>36</v>
      </c>
      <c r="S45" s="1502" t="s">
        <v>36</v>
      </c>
      <c r="T45" s="1502" t="s">
        <v>36</v>
      </c>
      <c r="U45" s="1502" t="s">
        <v>36</v>
      </c>
      <c r="V45" s="1502" t="s">
        <v>36</v>
      </c>
      <c r="W45" s="1502" t="s">
        <v>36</v>
      </c>
      <c r="X45" s="1502" t="s">
        <v>36</v>
      </c>
      <c r="Y45" s="1502" t="s">
        <v>36</v>
      </c>
      <c r="Z45" s="2557" t="s">
        <v>36</v>
      </c>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108"/>
      <c r="BA45" s="2994" t="s">
        <v>53</v>
      </c>
      <c r="BB45" s="165" t="s">
        <v>50</v>
      </c>
      <c r="BC45" s="1566" t="s">
        <v>36</v>
      </c>
      <c r="BD45" s="1586" t="s">
        <v>36</v>
      </c>
      <c r="BE45" s="1586" t="s">
        <v>36</v>
      </c>
      <c r="BF45" s="1586" t="s">
        <v>36</v>
      </c>
      <c r="BG45" s="1607" t="s">
        <v>36</v>
      </c>
      <c r="BH45" s="1628" t="s">
        <v>36</v>
      </c>
      <c r="BI45" s="1586" t="s">
        <v>36</v>
      </c>
      <c r="BJ45" s="1586" t="s">
        <v>36</v>
      </c>
      <c r="BK45" s="1586" t="s">
        <v>36</v>
      </c>
      <c r="BL45" s="1607" t="s">
        <v>36</v>
      </c>
      <c r="BM45" s="1628" t="s">
        <v>36</v>
      </c>
      <c r="BN45" s="1586" t="s">
        <v>36</v>
      </c>
      <c r="BO45" s="1586" t="s">
        <v>36</v>
      </c>
      <c r="BP45" s="1586" t="s">
        <v>36</v>
      </c>
      <c r="BQ45" s="1607" t="s">
        <v>36</v>
      </c>
      <c r="BR45" s="1628" t="s">
        <v>36</v>
      </c>
      <c r="BS45" s="1586" t="s">
        <v>36</v>
      </c>
      <c r="BT45" s="1586" t="s">
        <v>36</v>
      </c>
      <c r="BU45" s="1586" t="s">
        <v>36</v>
      </c>
      <c r="BV45" s="1586" t="s">
        <v>36</v>
      </c>
      <c r="BW45" s="1586" t="s">
        <v>36</v>
      </c>
      <c r="BX45" s="1586" t="s">
        <v>36</v>
      </c>
      <c r="BY45" s="1648" t="s">
        <v>36</v>
      </c>
      <c r="BZ45" s="1648" t="s">
        <v>36</v>
      </c>
      <c r="CA45" s="2594"/>
      <c r="CB45" s="2594"/>
      <c r="CC45" s="2594"/>
      <c r="CD45" s="2594"/>
      <c r="CE45" s="2594"/>
      <c r="CF45" s="2594"/>
      <c r="CG45" s="2594"/>
      <c r="CH45" s="2594"/>
      <c r="CI45" s="2594"/>
      <c r="CJ45" s="2594"/>
      <c r="CK45" s="2594"/>
      <c r="CL45" s="2594"/>
      <c r="CM45" s="2594"/>
      <c r="CN45" s="2594"/>
      <c r="CO45" s="2594"/>
      <c r="CP45" s="2594"/>
      <c r="CQ45" s="2594"/>
      <c r="CR45" s="2594"/>
      <c r="CS45" s="2594"/>
      <c r="CT45" s="2594"/>
      <c r="CU45" s="2594"/>
      <c r="CV45" s="2594"/>
      <c r="CW45" s="2594"/>
      <c r="CX45" s="2594"/>
      <c r="CY45" s="2594"/>
      <c r="CZ45" s="2594"/>
    </row>
    <row r="46" s="135" customFormat="true" ht="15" customHeight="true" x14ac:dyDescent="0.2">
      <c r="A46" s="3113"/>
      <c r="B46" s="1462" t="s">
        <v>49</v>
      </c>
      <c r="C46" s="1490" t="s">
        <v>36</v>
      </c>
      <c r="D46" s="1502" t="s">
        <v>36</v>
      </c>
      <c r="E46" s="1502" t="s">
        <v>36</v>
      </c>
      <c r="F46" s="1502" t="s">
        <v>36</v>
      </c>
      <c r="G46" s="1514" t="s">
        <v>36</v>
      </c>
      <c r="H46" s="1526" t="s">
        <v>36</v>
      </c>
      <c r="I46" s="1502" t="s">
        <v>36</v>
      </c>
      <c r="J46" s="1502" t="s">
        <v>36</v>
      </c>
      <c r="K46" s="1502" t="s">
        <v>36</v>
      </c>
      <c r="L46" s="1538" t="s">
        <v>36</v>
      </c>
      <c r="M46" s="1550" t="s">
        <v>36</v>
      </c>
      <c r="N46" s="1502" t="s">
        <v>36</v>
      </c>
      <c r="O46" s="1502" t="s">
        <v>36</v>
      </c>
      <c r="P46" s="1502" t="s">
        <v>36</v>
      </c>
      <c r="Q46" s="1514" t="s">
        <v>36</v>
      </c>
      <c r="R46" s="1526" t="s">
        <v>36</v>
      </c>
      <c r="S46" s="1502" t="s">
        <v>36</v>
      </c>
      <c r="T46" s="1502" t="s">
        <v>36</v>
      </c>
      <c r="U46" s="1502" t="s">
        <v>36</v>
      </c>
      <c r="V46" s="1502" t="s">
        <v>36</v>
      </c>
      <c r="W46" s="1502" t="s">
        <v>36</v>
      </c>
      <c r="X46" s="1502" t="s">
        <v>36</v>
      </c>
      <c r="Y46" s="1502" t="s">
        <v>36</v>
      </c>
      <c r="Z46" s="2557" t="s">
        <v>36</v>
      </c>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108"/>
      <c r="BA46" s="2994"/>
      <c r="BB46" s="165" t="s">
        <v>49</v>
      </c>
      <c r="BC46" s="1566" t="s">
        <v>36</v>
      </c>
      <c r="BD46" s="1586" t="s">
        <v>36</v>
      </c>
      <c r="BE46" s="1586" t="s">
        <v>36</v>
      </c>
      <c r="BF46" s="1586" t="s">
        <v>36</v>
      </c>
      <c r="BG46" s="1607" t="s">
        <v>36</v>
      </c>
      <c r="BH46" s="1628" t="s">
        <v>36</v>
      </c>
      <c r="BI46" s="1586" t="s">
        <v>36</v>
      </c>
      <c r="BJ46" s="1586" t="s">
        <v>36</v>
      </c>
      <c r="BK46" s="1586" t="s">
        <v>36</v>
      </c>
      <c r="BL46" s="1607" t="s">
        <v>36</v>
      </c>
      <c r="BM46" s="1628" t="s">
        <v>36</v>
      </c>
      <c r="BN46" s="1586" t="s">
        <v>36</v>
      </c>
      <c r="BO46" s="1586" t="s">
        <v>36</v>
      </c>
      <c r="BP46" s="1586" t="s">
        <v>36</v>
      </c>
      <c r="BQ46" s="1607" t="s">
        <v>36</v>
      </c>
      <c r="BR46" s="1628" t="s">
        <v>36</v>
      </c>
      <c r="BS46" s="1586" t="s">
        <v>36</v>
      </c>
      <c r="BT46" s="1586" t="s">
        <v>36</v>
      </c>
      <c r="BU46" s="1586" t="s">
        <v>36</v>
      </c>
      <c r="BV46" s="1586" t="s">
        <v>36</v>
      </c>
      <c r="BW46" s="1586" t="s">
        <v>36</v>
      </c>
      <c r="BX46" s="1586" t="s">
        <v>36</v>
      </c>
      <c r="BY46" s="1648" t="s">
        <v>36</v>
      </c>
      <c r="BZ46" s="1648" t="s">
        <v>36</v>
      </c>
      <c r="CA46" s="2594"/>
      <c r="CB46" s="2594"/>
      <c r="CC46" s="2594"/>
      <c r="CD46" s="2594"/>
      <c r="CE46" s="2594"/>
      <c r="CF46" s="2594"/>
      <c r="CG46" s="2594"/>
      <c r="CH46" s="2594"/>
      <c r="CI46" s="2594"/>
      <c r="CJ46" s="2594"/>
      <c r="CK46" s="2594"/>
      <c r="CL46" s="2594"/>
      <c r="CM46" s="2594"/>
      <c r="CN46" s="2594"/>
      <c r="CO46" s="2594"/>
      <c r="CP46" s="2594"/>
      <c r="CQ46" s="2594"/>
      <c r="CR46" s="2594"/>
      <c r="CS46" s="2594"/>
      <c r="CT46" s="2594"/>
      <c r="CU46" s="2594"/>
      <c r="CV46" s="2594"/>
      <c r="CW46" s="2594"/>
      <c r="CX46" s="2594"/>
      <c r="CY46" s="2594"/>
      <c r="CZ46" s="2594"/>
    </row>
    <row r="47" s="130" customFormat="true" ht="15" customHeight="true" x14ac:dyDescent="0.2">
      <c r="A47" s="2995" t="s">
        <v>102</v>
      </c>
      <c r="B47" s="291" t="s">
        <v>101</v>
      </c>
      <c r="C47" s="1489" t="s">
        <v>36</v>
      </c>
      <c r="D47" s="1501" t="s">
        <v>36</v>
      </c>
      <c r="E47" s="1501" t="s">
        <v>36</v>
      </c>
      <c r="F47" s="1501" t="s">
        <v>36</v>
      </c>
      <c r="G47" s="1513" t="s">
        <v>36</v>
      </c>
      <c r="H47" s="1525" t="s">
        <v>36</v>
      </c>
      <c r="I47" s="1501" t="s">
        <v>36</v>
      </c>
      <c r="J47" s="1501" t="s">
        <v>36</v>
      </c>
      <c r="K47" s="1501" t="s">
        <v>36</v>
      </c>
      <c r="L47" s="1537" t="s">
        <v>36</v>
      </c>
      <c r="M47" s="1549" t="s">
        <v>36</v>
      </c>
      <c r="N47" s="1501" t="s">
        <v>36</v>
      </c>
      <c r="O47" s="1501" t="s">
        <v>36</v>
      </c>
      <c r="P47" s="1501" t="s">
        <v>36</v>
      </c>
      <c r="Q47" s="1513" t="s">
        <v>36</v>
      </c>
      <c r="R47" s="1525" t="s">
        <v>36</v>
      </c>
      <c r="S47" s="1501" t="s">
        <v>36</v>
      </c>
      <c r="T47" s="1501" t="s">
        <v>36</v>
      </c>
      <c r="U47" s="1501" t="s">
        <v>36</v>
      </c>
      <c r="V47" s="1501" t="s">
        <v>36</v>
      </c>
      <c r="W47" s="1501" t="s">
        <v>36</v>
      </c>
      <c r="X47" s="1501" t="s">
        <v>36</v>
      </c>
      <c r="Y47" s="1559" t="s">
        <v>36</v>
      </c>
      <c r="Z47" s="2556" t="s">
        <v>36</v>
      </c>
      <c r="AA47" s="2584"/>
      <c r="AB47" s="2584"/>
      <c r="AC47" s="2584"/>
      <c r="AD47" s="2584"/>
      <c r="AE47" s="2584"/>
      <c r="AF47" s="2584"/>
      <c r="AG47" s="2584"/>
      <c r="AH47" s="2584"/>
      <c r="AI47" s="2584"/>
      <c r="AJ47" s="2584"/>
      <c r="AK47" s="2584"/>
      <c r="AL47" s="2584"/>
      <c r="AM47" s="2584"/>
      <c r="AN47" s="2584"/>
      <c r="AO47" s="2584"/>
      <c r="AP47" s="2584"/>
      <c r="AQ47" s="2584"/>
      <c r="AR47" s="2584"/>
      <c r="AS47" s="2584"/>
      <c r="AT47" s="2584"/>
      <c r="AU47" s="2584"/>
      <c r="AV47" s="2584"/>
      <c r="AW47" s="2584"/>
      <c r="AX47" s="2584"/>
      <c r="AY47" s="2584"/>
      <c r="AZ47" s="239"/>
      <c r="BA47" s="2994" t="s">
        <v>102</v>
      </c>
      <c r="BB47" s="165" t="s">
        <v>101</v>
      </c>
      <c r="BC47" s="1566" t="s">
        <v>36</v>
      </c>
      <c r="BD47" s="1586" t="s">
        <v>36</v>
      </c>
      <c r="BE47" s="1586" t="s">
        <v>36</v>
      </c>
      <c r="BF47" s="1586" t="s">
        <v>36</v>
      </c>
      <c r="BG47" s="1607" t="s">
        <v>36</v>
      </c>
      <c r="BH47" s="1628" t="s">
        <v>36</v>
      </c>
      <c r="BI47" s="1586" t="s">
        <v>36</v>
      </c>
      <c r="BJ47" s="1586" t="s">
        <v>36</v>
      </c>
      <c r="BK47" s="1586" t="s">
        <v>36</v>
      </c>
      <c r="BL47" s="1607" t="s">
        <v>36</v>
      </c>
      <c r="BM47" s="1628" t="s">
        <v>36</v>
      </c>
      <c r="BN47" s="1586" t="s">
        <v>36</v>
      </c>
      <c r="BO47" s="1586" t="s">
        <v>36</v>
      </c>
      <c r="BP47" s="1586" t="s">
        <v>36</v>
      </c>
      <c r="BQ47" s="1607" t="s">
        <v>36</v>
      </c>
      <c r="BR47" s="1628" t="s">
        <v>36</v>
      </c>
      <c r="BS47" s="1586" t="s">
        <v>36</v>
      </c>
      <c r="BT47" s="1586" t="s">
        <v>36</v>
      </c>
      <c r="BU47" s="1586" t="s">
        <v>36</v>
      </c>
      <c r="BV47" s="1586" t="s">
        <v>36</v>
      </c>
      <c r="BW47" s="1586" t="s">
        <v>36</v>
      </c>
      <c r="BX47" s="1586" t="s">
        <v>36</v>
      </c>
      <c r="BY47" s="1648" t="s">
        <v>36</v>
      </c>
      <c r="BZ47" s="1648" t="s">
        <v>36</v>
      </c>
      <c r="CA47" s="2594"/>
      <c r="CB47" s="2594"/>
      <c r="CC47" s="2594"/>
      <c r="CD47" s="2594"/>
      <c r="CE47" s="2594"/>
      <c r="CF47" s="2594"/>
      <c r="CG47" s="2594"/>
      <c r="CH47" s="2594"/>
      <c r="CI47" s="2594"/>
      <c r="CJ47" s="2594"/>
      <c r="CK47" s="2594"/>
      <c r="CL47" s="2594"/>
      <c r="CM47" s="2594"/>
      <c r="CN47" s="2594"/>
      <c r="CO47" s="2594"/>
      <c r="CP47" s="2594"/>
      <c r="CQ47" s="2594"/>
      <c r="CR47" s="2594"/>
      <c r="CS47" s="2594"/>
      <c r="CT47" s="2594"/>
      <c r="CU47" s="2594"/>
      <c r="CV47" s="2594"/>
      <c r="CW47" s="2594"/>
      <c r="CX47" s="2594"/>
      <c r="CY47" s="2594"/>
      <c r="CZ47" s="2594"/>
    </row>
    <row r="48" s="130" customFormat="true" ht="15" customHeight="true" x14ac:dyDescent="0.2">
      <c r="A48" s="2995"/>
      <c r="B48" s="291" t="s">
        <v>100</v>
      </c>
      <c r="C48" s="1489" t="s">
        <v>36</v>
      </c>
      <c r="D48" s="1501" t="s">
        <v>36</v>
      </c>
      <c r="E48" s="1501" t="s">
        <v>36</v>
      </c>
      <c r="F48" s="1501" t="s">
        <v>36</v>
      </c>
      <c r="G48" s="1513" t="s">
        <v>36</v>
      </c>
      <c r="H48" s="1525" t="s">
        <v>36</v>
      </c>
      <c r="I48" s="1501" t="s">
        <v>36</v>
      </c>
      <c r="J48" s="1501" t="s">
        <v>36</v>
      </c>
      <c r="K48" s="1501" t="s">
        <v>36</v>
      </c>
      <c r="L48" s="1537" t="s">
        <v>36</v>
      </c>
      <c r="M48" s="1549" t="s">
        <v>36</v>
      </c>
      <c r="N48" s="1501" t="s">
        <v>36</v>
      </c>
      <c r="O48" s="1501" t="s">
        <v>36</v>
      </c>
      <c r="P48" s="1501" t="s">
        <v>36</v>
      </c>
      <c r="Q48" s="1513" t="s">
        <v>36</v>
      </c>
      <c r="R48" s="1525" t="s">
        <v>36</v>
      </c>
      <c r="S48" s="1501" t="s">
        <v>36</v>
      </c>
      <c r="T48" s="1501" t="s">
        <v>36</v>
      </c>
      <c r="U48" s="1501" t="s">
        <v>36</v>
      </c>
      <c r="V48" s="1501" t="s">
        <v>36</v>
      </c>
      <c r="W48" s="1501" t="s">
        <v>36</v>
      </c>
      <c r="X48" s="1501" t="s">
        <v>36</v>
      </c>
      <c r="Y48" s="1559" t="s">
        <v>36</v>
      </c>
      <c r="Z48" s="2556" t="s">
        <v>36</v>
      </c>
      <c r="AA48" s="2584"/>
      <c r="AB48" s="2584"/>
      <c r="AC48" s="2584"/>
      <c r="AD48" s="2584"/>
      <c r="AE48" s="2584"/>
      <c r="AF48" s="2584"/>
      <c r="AG48" s="2584"/>
      <c r="AH48" s="2584"/>
      <c r="AI48" s="2584"/>
      <c r="AJ48" s="2584"/>
      <c r="AK48" s="2584"/>
      <c r="AL48" s="2584"/>
      <c r="AM48" s="2584"/>
      <c r="AN48" s="2584"/>
      <c r="AO48" s="2584"/>
      <c r="AP48" s="2584"/>
      <c r="AQ48" s="2584"/>
      <c r="AR48" s="2584"/>
      <c r="AS48" s="2584"/>
      <c r="AT48" s="2584"/>
      <c r="AU48" s="2584"/>
      <c r="AV48" s="2584"/>
      <c r="AW48" s="2584"/>
      <c r="AX48" s="2584"/>
      <c r="AY48" s="2584"/>
      <c r="AZ48" s="239"/>
      <c r="BA48" s="2994"/>
      <c r="BB48" s="165" t="s">
        <v>100</v>
      </c>
      <c r="BC48" s="1566" t="s">
        <v>36</v>
      </c>
      <c r="BD48" s="1586" t="s">
        <v>36</v>
      </c>
      <c r="BE48" s="1586" t="s">
        <v>36</v>
      </c>
      <c r="BF48" s="1586" t="s">
        <v>36</v>
      </c>
      <c r="BG48" s="1607" t="s">
        <v>36</v>
      </c>
      <c r="BH48" s="1628" t="s">
        <v>36</v>
      </c>
      <c r="BI48" s="1586" t="s">
        <v>36</v>
      </c>
      <c r="BJ48" s="1586" t="s">
        <v>36</v>
      </c>
      <c r="BK48" s="1586" t="s">
        <v>36</v>
      </c>
      <c r="BL48" s="1607" t="s">
        <v>36</v>
      </c>
      <c r="BM48" s="1628" t="s">
        <v>36</v>
      </c>
      <c r="BN48" s="1586" t="s">
        <v>36</v>
      </c>
      <c r="BO48" s="1586" t="s">
        <v>36</v>
      </c>
      <c r="BP48" s="1586" t="s">
        <v>36</v>
      </c>
      <c r="BQ48" s="1607" t="s">
        <v>36</v>
      </c>
      <c r="BR48" s="1628" t="s">
        <v>36</v>
      </c>
      <c r="BS48" s="1586" t="s">
        <v>36</v>
      </c>
      <c r="BT48" s="1586" t="s">
        <v>36</v>
      </c>
      <c r="BU48" s="1586" t="s">
        <v>36</v>
      </c>
      <c r="BV48" s="1586" t="s">
        <v>36</v>
      </c>
      <c r="BW48" s="1586" t="s">
        <v>36</v>
      </c>
      <c r="BX48" s="1586" t="s">
        <v>36</v>
      </c>
      <c r="BY48" s="1648" t="s">
        <v>36</v>
      </c>
      <c r="BZ48" s="1648" t="s">
        <v>36</v>
      </c>
      <c r="CA48" s="2594"/>
      <c r="CB48" s="2594"/>
      <c r="CC48" s="2594"/>
      <c r="CD48" s="2594"/>
      <c r="CE48" s="2594"/>
      <c r="CF48" s="2594"/>
      <c r="CG48" s="2594"/>
      <c r="CH48" s="2594"/>
      <c r="CI48" s="2594"/>
      <c r="CJ48" s="2594"/>
      <c r="CK48" s="2594"/>
      <c r="CL48" s="2594"/>
      <c r="CM48" s="2594"/>
      <c r="CN48" s="2594"/>
      <c r="CO48" s="2594"/>
      <c r="CP48" s="2594"/>
      <c r="CQ48" s="2594"/>
      <c r="CR48" s="2594"/>
      <c r="CS48" s="2594"/>
      <c r="CT48" s="2594"/>
      <c r="CU48" s="2594"/>
      <c r="CV48" s="2594"/>
      <c r="CW48" s="2594"/>
      <c r="CX48" s="2594"/>
      <c r="CY48" s="2594"/>
      <c r="CZ48" s="2594"/>
    </row>
    <row r="49" s="130" customFormat="true" ht="15" customHeight="true" x14ac:dyDescent="0.2">
      <c r="A49" s="2995"/>
      <c r="B49" s="291" t="s">
        <v>68</v>
      </c>
      <c r="C49" s="1489" t="s">
        <v>36</v>
      </c>
      <c r="D49" s="1501" t="s">
        <v>36</v>
      </c>
      <c r="E49" s="1501" t="s">
        <v>36</v>
      </c>
      <c r="F49" s="1501" t="s">
        <v>36</v>
      </c>
      <c r="G49" s="1513" t="s">
        <v>36</v>
      </c>
      <c r="H49" s="1525" t="s">
        <v>36</v>
      </c>
      <c r="I49" s="1501" t="s">
        <v>36</v>
      </c>
      <c r="J49" s="1501" t="s">
        <v>36</v>
      </c>
      <c r="K49" s="1501" t="s">
        <v>36</v>
      </c>
      <c r="L49" s="1537" t="s">
        <v>36</v>
      </c>
      <c r="M49" s="1549" t="s">
        <v>36</v>
      </c>
      <c r="N49" s="1501" t="s">
        <v>36</v>
      </c>
      <c r="O49" s="1501" t="s">
        <v>36</v>
      </c>
      <c r="P49" s="1501" t="s">
        <v>36</v>
      </c>
      <c r="Q49" s="1513" t="s">
        <v>36</v>
      </c>
      <c r="R49" s="1525" t="s">
        <v>36</v>
      </c>
      <c r="S49" s="1501" t="s">
        <v>36</v>
      </c>
      <c r="T49" s="1501" t="s">
        <v>36</v>
      </c>
      <c r="U49" s="1501" t="s">
        <v>36</v>
      </c>
      <c r="V49" s="1501" t="s">
        <v>36</v>
      </c>
      <c r="W49" s="1501" t="s">
        <v>36</v>
      </c>
      <c r="X49" s="1501" t="s">
        <v>36</v>
      </c>
      <c r="Y49" s="1559" t="s">
        <v>36</v>
      </c>
      <c r="Z49" s="2556" t="s">
        <v>36</v>
      </c>
      <c r="AA49" s="2584"/>
      <c r="AB49" s="2584"/>
      <c r="AC49" s="2584"/>
      <c r="AD49" s="2584"/>
      <c r="AE49" s="2584"/>
      <c r="AF49" s="2584"/>
      <c r="AG49" s="2584"/>
      <c r="AH49" s="2584"/>
      <c r="AI49" s="2584"/>
      <c r="AJ49" s="2584"/>
      <c r="AK49" s="2584"/>
      <c r="AL49" s="2584"/>
      <c r="AM49" s="2584"/>
      <c r="AN49" s="2584"/>
      <c r="AO49" s="2584"/>
      <c r="AP49" s="2584"/>
      <c r="AQ49" s="2584"/>
      <c r="AR49" s="2584"/>
      <c r="AS49" s="2584"/>
      <c r="AT49" s="2584"/>
      <c r="AU49" s="2584"/>
      <c r="AV49" s="2584"/>
      <c r="AW49" s="2584"/>
      <c r="AX49" s="2584"/>
      <c r="AY49" s="2584"/>
      <c r="AZ49" s="239"/>
      <c r="BA49" s="2994"/>
      <c r="BB49" s="165" t="s">
        <v>68</v>
      </c>
      <c r="BC49" s="1566" t="s">
        <v>36</v>
      </c>
      <c r="BD49" s="1586" t="s">
        <v>36</v>
      </c>
      <c r="BE49" s="1586" t="s">
        <v>36</v>
      </c>
      <c r="BF49" s="1586" t="s">
        <v>36</v>
      </c>
      <c r="BG49" s="1607" t="s">
        <v>36</v>
      </c>
      <c r="BH49" s="1628" t="s">
        <v>36</v>
      </c>
      <c r="BI49" s="1586" t="s">
        <v>36</v>
      </c>
      <c r="BJ49" s="1586" t="s">
        <v>36</v>
      </c>
      <c r="BK49" s="1586" t="s">
        <v>36</v>
      </c>
      <c r="BL49" s="1607" t="s">
        <v>36</v>
      </c>
      <c r="BM49" s="1628" t="s">
        <v>36</v>
      </c>
      <c r="BN49" s="1586" t="s">
        <v>36</v>
      </c>
      <c r="BO49" s="1586" t="s">
        <v>36</v>
      </c>
      <c r="BP49" s="1586" t="s">
        <v>36</v>
      </c>
      <c r="BQ49" s="1607" t="s">
        <v>36</v>
      </c>
      <c r="BR49" s="1628" t="s">
        <v>36</v>
      </c>
      <c r="BS49" s="1586" t="s">
        <v>36</v>
      </c>
      <c r="BT49" s="1586" t="s">
        <v>36</v>
      </c>
      <c r="BU49" s="1586" t="s">
        <v>36</v>
      </c>
      <c r="BV49" s="1586" t="s">
        <v>36</v>
      </c>
      <c r="BW49" s="1586" t="s">
        <v>36</v>
      </c>
      <c r="BX49" s="1586" t="s">
        <v>36</v>
      </c>
      <c r="BY49" s="1648" t="s">
        <v>36</v>
      </c>
      <c r="BZ49" s="1648" t="s">
        <v>36</v>
      </c>
      <c r="CA49" s="2594"/>
      <c r="CB49" s="2594"/>
      <c r="CC49" s="2594"/>
      <c r="CD49" s="2594"/>
      <c r="CE49" s="2594"/>
      <c r="CF49" s="2594"/>
      <c r="CG49" s="2594"/>
      <c r="CH49" s="2594"/>
      <c r="CI49" s="2594"/>
      <c r="CJ49" s="2594"/>
      <c r="CK49" s="2594"/>
      <c r="CL49" s="2594"/>
      <c r="CM49" s="2594"/>
      <c r="CN49" s="2594"/>
      <c r="CO49" s="2594"/>
      <c r="CP49" s="2594"/>
      <c r="CQ49" s="2594"/>
      <c r="CR49" s="2594"/>
      <c r="CS49" s="2594"/>
      <c r="CT49" s="2594"/>
      <c r="CU49" s="2594"/>
      <c r="CV49" s="2594"/>
      <c r="CW49" s="2594"/>
      <c r="CX49" s="2594"/>
      <c r="CY49" s="2594"/>
      <c r="CZ49" s="2594"/>
    </row>
    <row r="50" s="130" customFormat="true" ht="15" customHeight="true" x14ac:dyDescent="0.2">
      <c r="A50" s="2995" t="s">
        <v>103</v>
      </c>
      <c r="B50" s="291" t="s">
        <v>101</v>
      </c>
      <c r="C50" s="1489" t="s">
        <v>36</v>
      </c>
      <c r="D50" s="1501" t="s">
        <v>36</v>
      </c>
      <c r="E50" s="1501" t="s">
        <v>36</v>
      </c>
      <c r="F50" s="1501" t="s">
        <v>36</v>
      </c>
      <c r="G50" s="1513" t="s">
        <v>36</v>
      </c>
      <c r="H50" s="1525" t="s">
        <v>36</v>
      </c>
      <c r="I50" s="1501" t="s">
        <v>36</v>
      </c>
      <c r="J50" s="1501" t="s">
        <v>36</v>
      </c>
      <c r="K50" s="1501" t="s">
        <v>36</v>
      </c>
      <c r="L50" s="1537" t="s">
        <v>36</v>
      </c>
      <c r="M50" s="1549" t="s">
        <v>36</v>
      </c>
      <c r="N50" s="1501" t="s">
        <v>36</v>
      </c>
      <c r="O50" s="1501" t="s">
        <v>36</v>
      </c>
      <c r="P50" s="1501" t="s">
        <v>36</v>
      </c>
      <c r="Q50" s="1513" t="s">
        <v>36</v>
      </c>
      <c r="R50" s="1525" t="s">
        <v>36</v>
      </c>
      <c r="S50" s="1501" t="s">
        <v>36</v>
      </c>
      <c r="T50" s="1501" t="s">
        <v>36</v>
      </c>
      <c r="U50" s="1501" t="s">
        <v>36</v>
      </c>
      <c r="V50" s="1501" t="s">
        <v>36</v>
      </c>
      <c r="W50" s="1501" t="s">
        <v>36</v>
      </c>
      <c r="X50" s="1501" t="s">
        <v>36</v>
      </c>
      <c r="Y50" s="1559" t="s">
        <v>36</v>
      </c>
      <c r="Z50" s="2556" t="s">
        <v>36</v>
      </c>
      <c r="AA50" s="2584"/>
      <c r="AB50" s="2584"/>
      <c r="AC50" s="2584"/>
      <c r="AD50" s="2584"/>
      <c r="AE50" s="2584"/>
      <c r="AF50" s="2584"/>
      <c r="AG50" s="2584"/>
      <c r="AH50" s="2584"/>
      <c r="AI50" s="2584"/>
      <c r="AJ50" s="2584"/>
      <c r="AK50" s="2584"/>
      <c r="AL50" s="2584"/>
      <c r="AM50" s="2584"/>
      <c r="AN50" s="2584"/>
      <c r="AO50" s="2584"/>
      <c r="AP50" s="2584"/>
      <c r="AQ50" s="2584"/>
      <c r="AR50" s="2584"/>
      <c r="AS50" s="2584"/>
      <c r="AT50" s="2584"/>
      <c r="AU50" s="2584"/>
      <c r="AV50" s="2584"/>
      <c r="AW50" s="2584"/>
      <c r="AX50" s="2584"/>
      <c r="AY50" s="2584"/>
      <c r="AZ50" s="239"/>
      <c r="BA50" s="2994" t="s">
        <v>103</v>
      </c>
      <c r="BB50" s="165" t="s">
        <v>101</v>
      </c>
      <c r="BC50" s="1566" t="s">
        <v>36</v>
      </c>
      <c r="BD50" s="1586" t="s">
        <v>36</v>
      </c>
      <c r="BE50" s="1586" t="s">
        <v>36</v>
      </c>
      <c r="BF50" s="1586" t="s">
        <v>36</v>
      </c>
      <c r="BG50" s="1607" t="s">
        <v>36</v>
      </c>
      <c r="BH50" s="1628" t="s">
        <v>36</v>
      </c>
      <c r="BI50" s="1586" t="s">
        <v>36</v>
      </c>
      <c r="BJ50" s="1586" t="s">
        <v>36</v>
      </c>
      <c r="BK50" s="1586" t="s">
        <v>36</v>
      </c>
      <c r="BL50" s="1607" t="s">
        <v>36</v>
      </c>
      <c r="BM50" s="1628" t="s">
        <v>36</v>
      </c>
      <c r="BN50" s="1586" t="s">
        <v>36</v>
      </c>
      <c r="BO50" s="1586" t="s">
        <v>36</v>
      </c>
      <c r="BP50" s="1586" t="s">
        <v>36</v>
      </c>
      <c r="BQ50" s="1607" t="s">
        <v>36</v>
      </c>
      <c r="BR50" s="1628" t="s">
        <v>36</v>
      </c>
      <c r="BS50" s="1586" t="s">
        <v>36</v>
      </c>
      <c r="BT50" s="1586" t="s">
        <v>36</v>
      </c>
      <c r="BU50" s="1586" t="s">
        <v>36</v>
      </c>
      <c r="BV50" s="1586" t="s">
        <v>36</v>
      </c>
      <c r="BW50" s="1586" t="s">
        <v>36</v>
      </c>
      <c r="BX50" s="1586" t="s">
        <v>36</v>
      </c>
      <c r="BY50" s="1648" t="s">
        <v>36</v>
      </c>
      <c r="BZ50" s="1648" t="s">
        <v>36</v>
      </c>
      <c r="CA50" s="2594"/>
      <c r="CB50" s="2594"/>
      <c r="CC50" s="2594"/>
      <c r="CD50" s="2594"/>
      <c r="CE50" s="2594"/>
      <c r="CF50" s="2594"/>
      <c r="CG50" s="2594"/>
      <c r="CH50" s="2594"/>
      <c r="CI50" s="2594"/>
      <c r="CJ50" s="2594"/>
      <c r="CK50" s="2594"/>
      <c r="CL50" s="2594"/>
      <c r="CM50" s="2594"/>
      <c r="CN50" s="2594"/>
      <c r="CO50" s="2594"/>
      <c r="CP50" s="2594"/>
      <c r="CQ50" s="2594"/>
      <c r="CR50" s="2594"/>
      <c r="CS50" s="2594"/>
      <c r="CT50" s="2594"/>
      <c r="CU50" s="2594"/>
      <c r="CV50" s="2594"/>
      <c r="CW50" s="2594"/>
      <c r="CX50" s="2594"/>
      <c r="CY50" s="2594"/>
      <c r="CZ50" s="2594"/>
    </row>
    <row r="51" s="130" customFormat="true" ht="15" customHeight="true" x14ac:dyDescent="0.2">
      <c r="A51" s="2995"/>
      <c r="B51" s="291" t="s">
        <v>100</v>
      </c>
      <c r="C51" s="1489" t="s">
        <v>36</v>
      </c>
      <c r="D51" s="1501" t="s">
        <v>36</v>
      </c>
      <c r="E51" s="1501" t="s">
        <v>36</v>
      </c>
      <c r="F51" s="1501" t="s">
        <v>36</v>
      </c>
      <c r="G51" s="1513" t="s">
        <v>36</v>
      </c>
      <c r="H51" s="1525" t="s">
        <v>36</v>
      </c>
      <c r="I51" s="1501" t="s">
        <v>36</v>
      </c>
      <c r="J51" s="1501" t="s">
        <v>36</v>
      </c>
      <c r="K51" s="1501" t="s">
        <v>36</v>
      </c>
      <c r="L51" s="1537" t="s">
        <v>36</v>
      </c>
      <c r="M51" s="1549" t="s">
        <v>36</v>
      </c>
      <c r="N51" s="1501" t="s">
        <v>36</v>
      </c>
      <c r="O51" s="1501" t="s">
        <v>36</v>
      </c>
      <c r="P51" s="1501" t="s">
        <v>36</v>
      </c>
      <c r="Q51" s="1513" t="s">
        <v>36</v>
      </c>
      <c r="R51" s="1525" t="s">
        <v>36</v>
      </c>
      <c r="S51" s="1501" t="s">
        <v>36</v>
      </c>
      <c r="T51" s="1501" t="s">
        <v>36</v>
      </c>
      <c r="U51" s="1501" t="s">
        <v>36</v>
      </c>
      <c r="V51" s="1501" t="s">
        <v>36</v>
      </c>
      <c r="W51" s="1501" t="s">
        <v>36</v>
      </c>
      <c r="X51" s="1501" t="s">
        <v>36</v>
      </c>
      <c r="Y51" s="1559" t="s">
        <v>36</v>
      </c>
      <c r="Z51" s="2556" t="s">
        <v>36</v>
      </c>
      <c r="AA51" s="2584"/>
      <c r="AB51" s="2584"/>
      <c r="AC51" s="2584"/>
      <c r="AD51" s="2584"/>
      <c r="AE51" s="2584"/>
      <c r="AF51" s="2584"/>
      <c r="AG51" s="2584"/>
      <c r="AH51" s="2584"/>
      <c r="AI51" s="2584"/>
      <c r="AJ51" s="2584"/>
      <c r="AK51" s="2584"/>
      <c r="AL51" s="2584"/>
      <c r="AM51" s="2584"/>
      <c r="AN51" s="2584"/>
      <c r="AO51" s="2584"/>
      <c r="AP51" s="2584"/>
      <c r="AQ51" s="2584"/>
      <c r="AR51" s="2584"/>
      <c r="AS51" s="2584"/>
      <c r="AT51" s="2584"/>
      <c r="AU51" s="2584"/>
      <c r="AV51" s="2584"/>
      <c r="AW51" s="2584"/>
      <c r="AX51" s="2584"/>
      <c r="AY51" s="2584"/>
      <c r="AZ51" s="239"/>
      <c r="BA51" s="2994"/>
      <c r="BB51" s="165" t="s">
        <v>100</v>
      </c>
      <c r="BC51" s="1566" t="s">
        <v>36</v>
      </c>
      <c r="BD51" s="1586" t="s">
        <v>36</v>
      </c>
      <c r="BE51" s="1586" t="s">
        <v>36</v>
      </c>
      <c r="BF51" s="1586" t="s">
        <v>36</v>
      </c>
      <c r="BG51" s="1607" t="s">
        <v>36</v>
      </c>
      <c r="BH51" s="1628" t="s">
        <v>36</v>
      </c>
      <c r="BI51" s="1586" t="s">
        <v>36</v>
      </c>
      <c r="BJ51" s="1586" t="s">
        <v>36</v>
      </c>
      <c r="BK51" s="1586" t="s">
        <v>36</v>
      </c>
      <c r="BL51" s="1607" t="s">
        <v>36</v>
      </c>
      <c r="BM51" s="1628" t="s">
        <v>36</v>
      </c>
      <c r="BN51" s="1586" t="s">
        <v>36</v>
      </c>
      <c r="BO51" s="1586" t="s">
        <v>36</v>
      </c>
      <c r="BP51" s="1586" t="s">
        <v>36</v>
      </c>
      <c r="BQ51" s="1607" t="s">
        <v>36</v>
      </c>
      <c r="BR51" s="1628" t="s">
        <v>36</v>
      </c>
      <c r="BS51" s="1586" t="s">
        <v>36</v>
      </c>
      <c r="BT51" s="1586" t="s">
        <v>36</v>
      </c>
      <c r="BU51" s="1586" t="s">
        <v>36</v>
      </c>
      <c r="BV51" s="1586" t="s">
        <v>36</v>
      </c>
      <c r="BW51" s="1586" t="s">
        <v>36</v>
      </c>
      <c r="BX51" s="1586" t="s">
        <v>36</v>
      </c>
      <c r="BY51" s="1648" t="s">
        <v>36</v>
      </c>
      <c r="BZ51" s="1648" t="s">
        <v>36</v>
      </c>
      <c r="CA51" s="2594"/>
      <c r="CB51" s="2594"/>
      <c r="CC51" s="2594"/>
      <c r="CD51" s="2594"/>
      <c r="CE51" s="2594"/>
      <c r="CF51" s="2594"/>
      <c r="CG51" s="2594"/>
      <c r="CH51" s="2594"/>
      <c r="CI51" s="2594"/>
      <c r="CJ51" s="2594"/>
      <c r="CK51" s="2594"/>
      <c r="CL51" s="2594"/>
      <c r="CM51" s="2594"/>
      <c r="CN51" s="2594"/>
      <c r="CO51" s="2594"/>
      <c r="CP51" s="2594"/>
      <c r="CQ51" s="2594"/>
      <c r="CR51" s="2594"/>
      <c r="CS51" s="2594"/>
      <c r="CT51" s="2594"/>
      <c r="CU51" s="2594"/>
      <c r="CV51" s="2594"/>
      <c r="CW51" s="2594"/>
      <c r="CX51" s="2594"/>
      <c r="CY51" s="2594"/>
      <c r="CZ51" s="2594"/>
    </row>
    <row r="52" s="130" customFormat="true" ht="15" customHeight="true" x14ac:dyDescent="0.2">
      <c r="A52" s="2995"/>
      <c r="B52" s="291" t="s">
        <v>68</v>
      </c>
      <c r="C52" s="1489" t="s">
        <v>36</v>
      </c>
      <c r="D52" s="1501" t="s">
        <v>36</v>
      </c>
      <c r="E52" s="1501" t="s">
        <v>36</v>
      </c>
      <c r="F52" s="1501" t="s">
        <v>36</v>
      </c>
      <c r="G52" s="1513" t="s">
        <v>36</v>
      </c>
      <c r="H52" s="1525" t="s">
        <v>36</v>
      </c>
      <c r="I52" s="1501" t="s">
        <v>36</v>
      </c>
      <c r="J52" s="1501" t="s">
        <v>36</v>
      </c>
      <c r="K52" s="1501" t="s">
        <v>36</v>
      </c>
      <c r="L52" s="1537" t="s">
        <v>36</v>
      </c>
      <c r="M52" s="1549" t="s">
        <v>36</v>
      </c>
      <c r="N52" s="1501" t="s">
        <v>36</v>
      </c>
      <c r="O52" s="1501" t="s">
        <v>36</v>
      </c>
      <c r="P52" s="1501" t="s">
        <v>36</v>
      </c>
      <c r="Q52" s="1513" t="s">
        <v>36</v>
      </c>
      <c r="R52" s="1525" t="s">
        <v>36</v>
      </c>
      <c r="S52" s="1501" t="s">
        <v>36</v>
      </c>
      <c r="T52" s="1501" t="s">
        <v>36</v>
      </c>
      <c r="U52" s="1501" t="s">
        <v>36</v>
      </c>
      <c r="V52" s="1501" t="s">
        <v>36</v>
      </c>
      <c r="W52" s="1501" t="s">
        <v>36</v>
      </c>
      <c r="X52" s="1501" t="s">
        <v>36</v>
      </c>
      <c r="Y52" s="1559" t="s">
        <v>36</v>
      </c>
      <c r="Z52" s="2556" t="s">
        <v>36</v>
      </c>
      <c r="AA52" s="2584"/>
      <c r="AB52" s="2584"/>
      <c r="AC52" s="2584"/>
      <c r="AD52" s="2584"/>
      <c r="AE52" s="2584"/>
      <c r="AF52" s="2584"/>
      <c r="AG52" s="2584"/>
      <c r="AH52" s="2584"/>
      <c r="AI52" s="2584"/>
      <c r="AJ52" s="2584"/>
      <c r="AK52" s="2584"/>
      <c r="AL52" s="2584"/>
      <c r="AM52" s="2584"/>
      <c r="AN52" s="2584"/>
      <c r="AO52" s="2584"/>
      <c r="AP52" s="2584"/>
      <c r="AQ52" s="2584"/>
      <c r="AR52" s="2584"/>
      <c r="AS52" s="2584"/>
      <c r="AT52" s="2584"/>
      <c r="AU52" s="2584"/>
      <c r="AV52" s="2584"/>
      <c r="AW52" s="2584"/>
      <c r="AX52" s="2584"/>
      <c r="AY52" s="2584"/>
      <c r="AZ52" s="239"/>
      <c r="BA52" s="2994"/>
      <c r="BB52" s="165" t="s">
        <v>68</v>
      </c>
      <c r="BC52" s="1566" t="s">
        <v>36</v>
      </c>
      <c r="BD52" s="1586" t="s">
        <v>36</v>
      </c>
      <c r="BE52" s="1586" t="s">
        <v>36</v>
      </c>
      <c r="BF52" s="1586" t="s">
        <v>36</v>
      </c>
      <c r="BG52" s="1607" t="s">
        <v>36</v>
      </c>
      <c r="BH52" s="1628" t="s">
        <v>36</v>
      </c>
      <c r="BI52" s="1586" t="s">
        <v>36</v>
      </c>
      <c r="BJ52" s="1586" t="s">
        <v>36</v>
      </c>
      <c r="BK52" s="1586" t="s">
        <v>36</v>
      </c>
      <c r="BL52" s="1607" t="s">
        <v>36</v>
      </c>
      <c r="BM52" s="1628" t="s">
        <v>36</v>
      </c>
      <c r="BN52" s="1586" t="s">
        <v>36</v>
      </c>
      <c r="BO52" s="1586" t="s">
        <v>36</v>
      </c>
      <c r="BP52" s="1586" t="s">
        <v>36</v>
      </c>
      <c r="BQ52" s="1607" t="s">
        <v>36</v>
      </c>
      <c r="BR52" s="1628" t="s">
        <v>36</v>
      </c>
      <c r="BS52" s="1586" t="s">
        <v>36</v>
      </c>
      <c r="BT52" s="1586" t="s">
        <v>36</v>
      </c>
      <c r="BU52" s="1586" t="s">
        <v>36</v>
      </c>
      <c r="BV52" s="1586" t="s">
        <v>36</v>
      </c>
      <c r="BW52" s="1586" t="s">
        <v>36</v>
      </c>
      <c r="BX52" s="1586" t="s">
        <v>36</v>
      </c>
      <c r="BY52" s="1648" t="s">
        <v>36</v>
      </c>
      <c r="BZ52" s="1648" t="s">
        <v>36</v>
      </c>
      <c r="CA52" s="2594"/>
      <c r="CB52" s="2594"/>
      <c r="CC52" s="2594"/>
      <c r="CD52" s="2594"/>
      <c r="CE52" s="2594"/>
      <c r="CF52" s="2594"/>
      <c r="CG52" s="2594"/>
      <c r="CH52" s="2594"/>
      <c r="CI52" s="2594"/>
      <c r="CJ52" s="2594"/>
      <c r="CK52" s="2594"/>
      <c r="CL52" s="2594"/>
      <c r="CM52" s="2594"/>
      <c r="CN52" s="2594"/>
      <c r="CO52" s="2594"/>
      <c r="CP52" s="2594"/>
      <c r="CQ52" s="2594"/>
      <c r="CR52" s="2594"/>
      <c r="CS52" s="2594"/>
      <c r="CT52" s="2594"/>
      <c r="CU52" s="2594"/>
      <c r="CV52" s="2594"/>
      <c r="CW52" s="2594"/>
      <c r="CX52" s="2594"/>
      <c r="CY52" s="2594"/>
      <c r="CZ52" s="2594"/>
    </row>
    <row r="53" s="130" customFormat="true" ht="15" customHeight="true" x14ac:dyDescent="0.2">
      <c r="A53" s="2995" t="s">
        <v>106</v>
      </c>
      <c r="B53" s="291" t="s">
        <v>101</v>
      </c>
      <c r="C53" s="1489" t="s">
        <v>36</v>
      </c>
      <c r="D53" s="1501" t="s">
        <v>36</v>
      </c>
      <c r="E53" s="1501" t="s">
        <v>36</v>
      </c>
      <c r="F53" s="1501" t="s">
        <v>36</v>
      </c>
      <c r="G53" s="1513" t="s">
        <v>36</v>
      </c>
      <c r="H53" s="1525" t="s">
        <v>36</v>
      </c>
      <c r="I53" s="1501" t="s">
        <v>36</v>
      </c>
      <c r="J53" s="1501" t="s">
        <v>36</v>
      </c>
      <c r="K53" s="1501" t="s">
        <v>36</v>
      </c>
      <c r="L53" s="1537" t="s">
        <v>36</v>
      </c>
      <c r="M53" s="1549" t="s">
        <v>36</v>
      </c>
      <c r="N53" s="1501" t="s">
        <v>36</v>
      </c>
      <c r="O53" s="1501" t="s">
        <v>36</v>
      </c>
      <c r="P53" s="1501" t="s">
        <v>36</v>
      </c>
      <c r="Q53" s="1513" t="s">
        <v>36</v>
      </c>
      <c r="R53" s="1525" t="s">
        <v>36</v>
      </c>
      <c r="S53" s="1501" t="s">
        <v>36</v>
      </c>
      <c r="T53" s="1501" t="s">
        <v>36</v>
      </c>
      <c r="U53" s="1501" t="s">
        <v>36</v>
      </c>
      <c r="V53" s="1501" t="s">
        <v>36</v>
      </c>
      <c r="W53" s="1501" t="s">
        <v>36</v>
      </c>
      <c r="X53" s="1501" t="s">
        <v>36</v>
      </c>
      <c r="Y53" s="1559" t="s">
        <v>36</v>
      </c>
      <c r="Z53" s="2556" t="s">
        <v>36</v>
      </c>
      <c r="AA53" s="2584"/>
      <c r="AB53" s="2584"/>
      <c r="AC53" s="2584"/>
      <c r="AD53" s="2584"/>
      <c r="AE53" s="2584"/>
      <c r="AF53" s="2584"/>
      <c r="AG53" s="2584"/>
      <c r="AH53" s="2584"/>
      <c r="AI53" s="2584"/>
      <c r="AJ53" s="2584"/>
      <c r="AK53" s="2584"/>
      <c r="AL53" s="2584"/>
      <c r="AM53" s="2584"/>
      <c r="AN53" s="2584"/>
      <c r="AO53" s="2584"/>
      <c r="AP53" s="2584"/>
      <c r="AQ53" s="2584"/>
      <c r="AR53" s="2584"/>
      <c r="AS53" s="2584"/>
      <c r="AT53" s="2584"/>
      <c r="AU53" s="2584"/>
      <c r="AV53" s="2584"/>
      <c r="AW53" s="2584"/>
      <c r="AX53" s="2584"/>
      <c r="AY53" s="2584"/>
      <c r="AZ53" s="239"/>
      <c r="BA53" s="2994" t="s">
        <v>106</v>
      </c>
      <c r="BB53" s="165" t="s">
        <v>101</v>
      </c>
      <c r="BC53" s="1566" t="s">
        <v>36</v>
      </c>
      <c r="BD53" s="1586" t="s">
        <v>36</v>
      </c>
      <c r="BE53" s="1586" t="s">
        <v>36</v>
      </c>
      <c r="BF53" s="1586" t="s">
        <v>36</v>
      </c>
      <c r="BG53" s="1607" t="s">
        <v>36</v>
      </c>
      <c r="BH53" s="1628" t="s">
        <v>36</v>
      </c>
      <c r="BI53" s="1586" t="s">
        <v>36</v>
      </c>
      <c r="BJ53" s="1586" t="s">
        <v>36</v>
      </c>
      <c r="BK53" s="1586" t="s">
        <v>36</v>
      </c>
      <c r="BL53" s="1607" t="s">
        <v>36</v>
      </c>
      <c r="BM53" s="1628" t="s">
        <v>36</v>
      </c>
      <c r="BN53" s="1586" t="s">
        <v>36</v>
      </c>
      <c r="BO53" s="1586" t="s">
        <v>36</v>
      </c>
      <c r="BP53" s="1586" t="s">
        <v>36</v>
      </c>
      <c r="BQ53" s="1607" t="s">
        <v>36</v>
      </c>
      <c r="BR53" s="1628" t="s">
        <v>36</v>
      </c>
      <c r="BS53" s="1586" t="s">
        <v>36</v>
      </c>
      <c r="BT53" s="1586" t="s">
        <v>36</v>
      </c>
      <c r="BU53" s="1586" t="s">
        <v>36</v>
      </c>
      <c r="BV53" s="1586" t="s">
        <v>36</v>
      </c>
      <c r="BW53" s="1586" t="s">
        <v>36</v>
      </c>
      <c r="BX53" s="1586" t="s">
        <v>36</v>
      </c>
      <c r="BY53" s="1648" t="s">
        <v>36</v>
      </c>
      <c r="BZ53" s="1648" t="s">
        <v>36</v>
      </c>
      <c r="CA53" s="2594"/>
      <c r="CB53" s="2594"/>
      <c r="CC53" s="2594"/>
      <c r="CD53" s="2594"/>
      <c r="CE53" s="2594"/>
      <c r="CF53" s="2594"/>
      <c r="CG53" s="2594"/>
      <c r="CH53" s="2594"/>
      <c r="CI53" s="2594"/>
      <c r="CJ53" s="2594"/>
      <c r="CK53" s="2594"/>
      <c r="CL53" s="2594"/>
      <c r="CM53" s="2594"/>
      <c r="CN53" s="2594"/>
      <c r="CO53" s="2594"/>
      <c r="CP53" s="2594"/>
      <c r="CQ53" s="2594"/>
      <c r="CR53" s="2594"/>
      <c r="CS53" s="2594"/>
      <c r="CT53" s="2594"/>
      <c r="CU53" s="2594"/>
      <c r="CV53" s="2594"/>
      <c r="CW53" s="2594"/>
      <c r="CX53" s="2594"/>
      <c r="CY53" s="2594"/>
      <c r="CZ53" s="2594"/>
    </row>
    <row r="54" s="130" customFormat="true" ht="15" customHeight="true" x14ac:dyDescent="0.2">
      <c r="A54" s="2995"/>
      <c r="B54" s="291" t="s">
        <v>100</v>
      </c>
      <c r="C54" s="1489" t="s">
        <v>36</v>
      </c>
      <c r="D54" s="1501" t="s">
        <v>36</v>
      </c>
      <c r="E54" s="1501" t="s">
        <v>36</v>
      </c>
      <c r="F54" s="1501" t="s">
        <v>36</v>
      </c>
      <c r="G54" s="1513" t="s">
        <v>36</v>
      </c>
      <c r="H54" s="1525" t="s">
        <v>36</v>
      </c>
      <c r="I54" s="1501" t="s">
        <v>36</v>
      </c>
      <c r="J54" s="1501" t="s">
        <v>36</v>
      </c>
      <c r="K54" s="1501" t="s">
        <v>36</v>
      </c>
      <c r="L54" s="1537" t="s">
        <v>36</v>
      </c>
      <c r="M54" s="1549" t="s">
        <v>36</v>
      </c>
      <c r="N54" s="1501" t="s">
        <v>36</v>
      </c>
      <c r="O54" s="1501" t="s">
        <v>36</v>
      </c>
      <c r="P54" s="1501" t="s">
        <v>36</v>
      </c>
      <c r="Q54" s="1513" t="s">
        <v>36</v>
      </c>
      <c r="R54" s="1525" t="s">
        <v>36</v>
      </c>
      <c r="S54" s="1501" t="s">
        <v>36</v>
      </c>
      <c r="T54" s="1501" t="s">
        <v>36</v>
      </c>
      <c r="U54" s="1501" t="s">
        <v>36</v>
      </c>
      <c r="V54" s="1501" t="s">
        <v>36</v>
      </c>
      <c r="W54" s="1501" t="s">
        <v>36</v>
      </c>
      <c r="X54" s="1501" t="s">
        <v>36</v>
      </c>
      <c r="Y54" s="1559" t="s">
        <v>36</v>
      </c>
      <c r="Z54" s="2556" t="s">
        <v>36</v>
      </c>
      <c r="AA54" s="2584"/>
      <c r="AB54" s="2584"/>
      <c r="AC54" s="2584"/>
      <c r="AD54" s="2584"/>
      <c r="AE54" s="2584"/>
      <c r="AF54" s="2584"/>
      <c r="AG54" s="2584"/>
      <c r="AH54" s="2584"/>
      <c r="AI54" s="2584"/>
      <c r="AJ54" s="2584"/>
      <c r="AK54" s="2584"/>
      <c r="AL54" s="2584"/>
      <c r="AM54" s="2584"/>
      <c r="AN54" s="2584"/>
      <c r="AO54" s="2584"/>
      <c r="AP54" s="2584"/>
      <c r="AQ54" s="2584"/>
      <c r="AR54" s="2584"/>
      <c r="AS54" s="2584"/>
      <c r="AT54" s="2584"/>
      <c r="AU54" s="2584"/>
      <c r="AV54" s="2584"/>
      <c r="AW54" s="2584"/>
      <c r="AX54" s="2584"/>
      <c r="AY54" s="2584"/>
      <c r="AZ54" s="239"/>
      <c r="BA54" s="2994"/>
      <c r="BB54" s="165" t="s">
        <v>100</v>
      </c>
      <c r="BC54" s="1566" t="s">
        <v>36</v>
      </c>
      <c r="BD54" s="1586" t="s">
        <v>36</v>
      </c>
      <c r="BE54" s="1586" t="s">
        <v>36</v>
      </c>
      <c r="BF54" s="1586" t="s">
        <v>36</v>
      </c>
      <c r="BG54" s="1607" t="s">
        <v>36</v>
      </c>
      <c r="BH54" s="1628" t="s">
        <v>36</v>
      </c>
      <c r="BI54" s="1586" t="s">
        <v>36</v>
      </c>
      <c r="BJ54" s="1586" t="s">
        <v>36</v>
      </c>
      <c r="BK54" s="1586" t="s">
        <v>36</v>
      </c>
      <c r="BL54" s="1607" t="s">
        <v>36</v>
      </c>
      <c r="BM54" s="1628" t="s">
        <v>36</v>
      </c>
      <c r="BN54" s="1586" t="s">
        <v>36</v>
      </c>
      <c r="BO54" s="1586" t="s">
        <v>36</v>
      </c>
      <c r="BP54" s="1586" t="s">
        <v>36</v>
      </c>
      <c r="BQ54" s="1607" t="s">
        <v>36</v>
      </c>
      <c r="BR54" s="1628" t="s">
        <v>36</v>
      </c>
      <c r="BS54" s="1586" t="s">
        <v>36</v>
      </c>
      <c r="BT54" s="1586" t="s">
        <v>36</v>
      </c>
      <c r="BU54" s="1586" t="s">
        <v>36</v>
      </c>
      <c r="BV54" s="1586" t="s">
        <v>36</v>
      </c>
      <c r="BW54" s="1586" t="s">
        <v>36</v>
      </c>
      <c r="BX54" s="1586" t="s">
        <v>36</v>
      </c>
      <c r="BY54" s="1648" t="s">
        <v>36</v>
      </c>
      <c r="BZ54" s="1648" t="s">
        <v>36</v>
      </c>
      <c r="CA54" s="2594"/>
      <c r="CB54" s="2594"/>
      <c r="CC54" s="2594"/>
      <c r="CD54" s="2594"/>
      <c r="CE54" s="2594"/>
      <c r="CF54" s="2594"/>
      <c r="CG54" s="2594"/>
      <c r="CH54" s="2594"/>
      <c r="CI54" s="2594"/>
      <c r="CJ54" s="2594"/>
      <c r="CK54" s="2594"/>
      <c r="CL54" s="2594"/>
      <c r="CM54" s="2594"/>
      <c r="CN54" s="2594"/>
      <c r="CO54" s="2594"/>
      <c r="CP54" s="2594"/>
      <c r="CQ54" s="2594"/>
      <c r="CR54" s="2594"/>
      <c r="CS54" s="2594"/>
      <c r="CT54" s="2594"/>
      <c r="CU54" s="2594"/>
      <c r="CV54" s="2594"/>
      <c r="CW54" s="2594"/>
      <c r="CX54" s="2594"/>
      <c r="CY54" s="2594"/>
      <c r="CZ54" s="2594"/>
    </row>
    <row r="55" s="130" customFormat="true" ht="15" customHeight="true" x14ac:dyDescent="0.2">
      <c r="A55" s="2996"/>
      <c r="B55" s="292" t="s">
        <v>68</v>
      </c>
      <c r="C55" s="1491" t="s">
        <v>36</v>
      </c>
      <c r="D55" s="1503" t="s">
        <v>36</v>
      </c>
      <c r="E55" s="1503" t="s">
        <v>36</v>
      </c>
      <c r="F55" s="1503" t="s">
        <v>36</v>
      </c>
      <c r="G55" s="1515" t="s">
        <v>36</v>
      </c>
      <c r="H55" s="1527" t="s">
        <v>36</v>
      </c>
      <c r="I55" s="1503" t="s">
        <v>36</v>
      </c>
      <c r="J55" s="1503" t="s">
        <v>36</v>
      </c>
      <c r="K55" s="1503" t="s">
        <v>36</v>
      </c>
      <c r="L55" s="1539" t="s">
        <v>36</v>
      </c>
      <c r="M55" s="1551" t="s">
        <v>36</v>
      </c>
      <c r="N55" s="1503" t="s">
        <v>36</v>
      </c>
      <c r="O55" s="1503" t="s">
        <v>36</v>
      </c>
      <c r="P55" s="1503" t="s">
        <v>36</v>
      </c>
      <c r="Q55" s="1515" t="s">
        <v>36</v>
      </c>
      <c r="R55" s="2512" t="s">
        <v>36</v>
      </c>
      <c r="S55" s="2513" t="s">
        <v>36</v>
      </c>
      <c r="T55" s="2513" t="s">
        <v>36</v>
      </c>
      <c r="U55" s="2513" t="s">
        <v>36</v>
      </c>
      <c r="V55" s="2513" t="s">
        <v>36</v>
      </c>
      <c r="W55" s="2513" t="s">
        <v>36</v>
      </c>
      <c r="X55" s="2513" t="s">
        <v>36</v>
      </c>
      <c r="Y55" s="2513" t="s">
        <v>36</v>
      </c>
      <c r="Z55" s="2558" t="s">
        <v>36</v>
      </c>
      <c r="AA55" s="2585"/>
      <c r="AB55" s="2585"/>
      <c r="AC55" s="2585"/>
      <c r="AD55" s="2585"/>
      <c r="AE55" s="2585"/>
      <c r="AF55" s="2585"/>
      <c r="AG55" s="2585"/>
      <c r="AH55" s="2585"/>
      <c r="AI55" s="2585"/>
      <c r="AJ55" s="2585"/>
      <c r="AK55" s="2585"/>
      <c r="AL55" s="2585"/>
      <c r="AM55" s="2585"/>
      <c r="AN55" s="2585"/>
      <c r="AO55" s="2585"/>
      <c r="AP55" s="2585"/>
      <c r="AQ55" s="2585"/>
      <c r="AR55" s="2585"/>
      <c r="AS55" s="2585"/>
      <c r="AT55" s="2585"/>
      <c r="AU55" s="2585"/>
      <c r="AV55" s="2585"/>
      <c r="AW55" s="2585"/>
      <c r="AX55" s="2585"/>
      <c r="AY55" s="2585"/>
      <c r="AZ55" s="239"/>
      <c r="BA55" s="2997"/>
      <c r="BB55" s="166" t="s">
        <v>68</v>
      </c>
      <c r="BC55" s="1567" t="s">
        <v>36</v>
      </c>
      <c r="BD55" s="1587" t="s">
        <v>36</v>
      </c>
      <c r="BE55" s="1587" t="s">
        <v>36</v>
      </c>
      <c r="BF55" s="1587" t="s">
        <v>36</v>
      </c>
      <c r="BG55" s="1608" t="s">
        <v>36</v>
      </c>
      <c r="BH55" s="1629" t="s">
        <v>36</v>
      </c>
      <c r="BI55" s="1587" t="s">
        <v>36</v>
      </c>
      <c r="BJ55" s="1587" t="s">
        <v>36</v>
      </c>
      <c r="BK55" s="1587" t="s">
        <v>36</v>
      </c>
      <c r="BL55" s="1608" t="s">
        <v>36</v>
      </c>
      <c r="BM55" s="1629" t="s">
        <v>36</v>
      </c>
      <c r="BN55" s="1587" t="s">
        <v>36</v>
      </c>
      <c r="BO55" s="1587" t="s">
        <v>36</v>
      </c>
      <c r="BP55" s="1587" t="s">
        <v>36</v>
      </c>
      <c r="BQ55" s="1608" t="s">
        <v>36</v>
      </c>
      <c r="BR55" s="2514" t="s">
        <v>36</v>
      </c>
      <c r="BS55" s="2515" t="s">
        <v>36</v>
      </c>
      <c r="BT55" s="2515" t="s">
        <v>36</v>
      </c>
      <c r="BU55" s="2515" t="s">
        <v>36</v>
      </c>
      <c r="BV55" s="2515" t="s">
        <v>36</v>
      </c>
      <c r="BW55" s="2515" t="s">
        <v>36</v>
      </c>
      <c r="BX55" s="2515" t="s">
        <v>36</v>
      </c>
      <c r="BY55" s="2515" t="s">
        <v>36</v>
      </c>
      <c r="BZ55" s="1664" t="s">
        <v>36</v>
      </c>
      <c r="CA55" s="2595"/>
      <c r="CB55" s="2595"/>
      <c r="CC55" s="2595"/>
      <c r="CD55" s="2595"/>
      <c r="CE55" s="2595"/>
      <c r="CF55" s="2595"/>
      <c r="CG55" s="2595"/>
      <c r="CH55" s="2595"/>
      <c r="CI55" s="2595"/>
      <c r="CJ55" s="2595"/>
      <c r="CK55" s="2595"/>
      <c r="CL55" s="2595"/>
      <c r="CM55" s="2595"/>
      <c r="CN55" s="2595"/>
      <c r="CO55" s="2595"/>
      <c r="CP55" s="2595"/>
      <c r="CQ55" s="2595"/>
      <c r="CR55" s="2595"/>
      <c r="CS55" s="2595"/>
      <c r="CT55" s="2595"/>
      <c r="CU55" s="2595"/>
      <c r="CV55" s="2595"/>
      <c r="CW55" s="2595"/>
      <c r="CX55" s="2595"/>
      <c r="CY55" s="2595"/>
      <c r="CZ55" s="2595"/>
    </row>
    <row r="56" s="135" customFormat="true" ht="15" customHeight="true" x14ac:dyDescent="0.2">
      <c r="A56" s="132"/>
      <c r="B56" s="204"/>
      <c r="C56" s="3099" t="s">
        <v>115</v>
      </c>
      <c r="D56" s="3100"/>
      <c r="E56" s="3100"/>
      <c r="F56" s="3100"/>
      <c r="G56" s="3101"/>
      <c r="H56" s="3102" t="s">
        <v>39</v>
      </c>
      <c r="I56" s="3103"/>
      <c r="J56" s="3103"/>
      <c r="K56" s="3103"/>
      <c r="L56" s="3104"/>
      <c r="M56" s="3105" t="s">
        <v>38</v>
      </c>
      <c r="N56" s="3103"/>
      <c r="O56" s="3103"/>
      <c r="P56" s="3103"/>
      <c r="Q56" s="3104"/>
      <c r="R56" s="2505" t="s">
        <v>143</v>
      </c>
      <c r="S56" s="2541"/>
      <c r="T56" s="2541"/>
      <c r="U56" s="2541"/>
      <c r="V56" s="2541"/>
      <c r="W56" s="2541"/>
      <c r="X56" s="2541"/>
      <c r="Y56" s="2541"/>
      <c r="Z56" s="2542"/>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108"/>
      <c r="BA56" s="241" t="s">
        <v>131</v>
      </c>
      <c r="BB56" s="115" t="s">
        <v>96</v>
      </c>
      <c r="BC56" s="3014" t="s">
        <v>115</v>
      </c>
      <c r="BD56" s="3015"/>
      <c r="BE56" s="3015"/>
      <c r="BF56" s="3015"/>
      <c r="BG56" s="3016"/>
      <c r="BH56" s="3017" t="s">
        <v>39</v>
      </c>
      <c r="BI56" s="3015"/>
      <c r="BJ56" s="3015"/>
      <c r="BK56" s="3015"/>
      <c r="BL56" s="3016"/>
      <c r="BM56" s="3017" t="s">
        <v>38</v>
      </c>
      <c r="BN56" s="3015"/>
      <c r="BO56" s="3015"/>
      <c r="BP56" s="3015"/>
      <c r="BQ56" s="3018"/>
      <c r="BR56" s="2509"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24" x14ac:dyDescent="0.2">
      <c r="A57" s="205" t="s">
        <v>69</v>
      </c>
      <c r="B57" s="278"/>
      <c r="C57" s="407" t="s">
        <v>0</v>
      </c>
      <c r="D57" s="408" t="s">
        <v>1</v>
      </c>
      <c r="E57" s="408" t="s">
        <v>2</v>
      </c>
      <c r="F57" s="408" t="s">
        <v>3</v>
      </c>
      <c r="G57" s="409" t="s">
        <v>4</v>
      </c>
      <c r="H57" s="1223" t="s">
        <v>0</v>
      </c>
      <c r="I57" s="1168" t="s">
        <v>1</v>
      </c>
      <c r="J57" s="1168" t="s">
        <v>2</v>
      </c>
      <c r="K57" s="1168" t="s">
        <v>3</v>
      </c>
      <c r="L57" s="1169" t="s">
        <v>4</v>
      </c>
      <c r="M57" s="1211" t="s">
        <v>0</v>
      </c>
      <c r="N57" s="1168" t="s">
        <v>1</v>
      </c>
      <c r="O57" s="1168" t="s">
        <v>2</v>
      </c>
      <c r="P57" s="1168" t="s">
        <v>3</v>
      </c>
      <c r="Q57" s="1238" t="s">
        <v>4</v>
      </c>
      <c r="R57" s="1223" t="s">
        <v>158</v>
      </c>
      <c r="S57" s="1168" t="s">
        <v>159</v>
      </c>
      <c r="T57" s="1168" t="s">
        <v>160</v>
      </c>
      <c r="U57" s="1168" t="s">
        <v>161</v>
      </c>
      <c r="V57" s="1168" t="s">
        <v>162</v>
      </c>
      <c r="W57" s="1168" t="s">
        <v>163</v>
      </c>
      <c r="X57" s="1168" t="s">
        <v>164</v>
      </c>
      <c r="Y57" s="1168" t="s">
        <v>165</v>
      </c>
      <c r="Z57" s="1170" t="s">
        <v>166</v>
      </c>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108"/>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163</v>
      </c>
      <c r="BX57" s="184" t="s">
        <v>164</v>
      </c>
      <c r="BY57" s="185" t="s">
        <v>165</v>
      </c>
      <c r="BZ57" s="185" t="s">
        <v>166</v>
      </c>
      <c r="CA57" s="2596"/>
      <c r="CB57" s="2596"/>
      <c r="CC57" s="2596"/>
      <c r="CD57" s="2596"/>
      <c r="CE57" s="2596"/>
      <c r="CF57" s="2596"/>
      <c r="CG57" s="2596"/>
      <c r="CH57" s="2596"/>
      <c r="CI57" s="2596"/>
      <c r="CJ57" s="2596"/>
      <c r="CK57" s="2596"/>
      <c r="CL57" s="2596"/>
      <c r="CM57" s="2596"/>
      <c r="CN57" s="2596"/>
      <c r="CO57" s="2596"/>
      <c r="CP57" s="2596"/>
      <c r="CQ57" s="2596"/>
      <c r="CR57" s="2596"/>
      <c r="CS57" s="2596"/>
      <c r="CT57" s="2596"/>
      <c r="CU57" s="2596"/>
      <c r="CV57" s="2596"/>
      <c r="CW57" s="2596"/>
      <c r="CX57" s="2596"/>
      <c r="CY57" s="2596"/>
      <c r="CZ57" s="2596"/>
    </row>
    <row r="58" s="135" customFormat="true" ht="15" customHeight="true" x14ac:dyDescent="0.2">
      <c r="A58" s="3097" t="s">
        <v>168</v>
      </c>
      <c r="B58" s="1463" t="s">
        <v>169</v>
      </c>
      <c r="C58" s="1326">
        <v>0.29467851291475972</v>
      </c>
      <c r="D58" s="1327">
        <v>0</v>
      </c>
      <c r="E58" s="1327">
        <v>0</v>
      </c>
      <c r="F58" s="1327">
        <v>2.2455969211302125</v>
      </c>
      <c r="G58" s="1328">
        <v>14.02682826749732</v>
      </c>
      <c r="H58" s="1329">
        <v>0.18912811154270492</v>
      </c>
      <c r="I58" s="1327">
        <v>3.624230165298012</v>
      </c>
      <c r="J58" s="1327">
        <v>8.3248715767878068</v>
      </c>
      <c r="K58" s="1327">
        <v>9.4492994287793142</v>
      </c>
      <c r="L58" s="1330">
        <v>23.503140346741375</v>
      </c>
      <c r="M58" s="1331">
        <v>0.46160241547410896</v>
      </c>
      <c r="N58" s="1327">
        <v>0</v>
      </c>
      <c r="O58" s="1327">
        <v>0</v>
      </c>
      <c r="P58" s="1327">
        <v>0</v>
      </c>
      <c r="Q58" s="1328">
        <v>0</v>
      </c>
      <c r="R58" s="1329">
        <v>0.50291535741725046</v>
      </c>
      <c r="S58" s="1327">
        <v>0</v>
      </c>
      <c r="T58" s="1327">
        <v>0</v>
      </c>
      <c r="U58" s="1327">
        <v>0.31211214697419609</v>
      </c>
      <c r="V58" s="1327">
        <v>0</v>
      </c>
      <c r="W58" s="1327">
        <v>0</v>
      </c>
      <c r="X58" s="1327">
        <v>0.28112154263589351</v>
      </c>
      <c r="Y58" s="1327">
        <v>13.061132415971063</v>
      </c>
      <c r="Z58" s="2559">
        <v>0</v>
      </c>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108"/>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2597"/>
      <c r="CB58" s="2597"/>
      <c r="CC58" s="2597"/>
      <c r="CD58" s="2597"/>
      <c r="CE58" s="2597"/>
      <c r="CF58" s="2597"/>
      <c r="CG58" s="2597"/>
      <c r="CH58" s="2597"/>
      <c r="CI58" s="2597"/>
      <c r="CJ58" s="2597"/>
      <c r="CK58" s="2597"/>
      <c r="CL58" s="2597"/>
      <c r="CM58" s="2597"/>
      <c r="CN58" s="2597"/>
      <c r="CO58" s="2597"/>
      <c r="CP58" s="2597"/>
      <c r="CQ58" s="2597"/>
      <c r="CR58" s="2597"/>
      <c r="CS58" s="2597"/>
      <c r="CT58" s="2597"/>
      <c r="CU58" s="2597"/>
      <c r="CV58" s="2597"/>
      <c r="CW58" s="2597"/>
      <c r="CX58" s="2597"/>
      <c r="CY58" s="2597"/>
      <c r="CZ58" s="2597"/>
    </row>
    <row r="59" s="135" customFormat="true" ht="15" customHeight="true" x14ac:dyDescent="0.2">
      <c r="A59" s="3098"/>
      <c r="B59" s="1464" t="s">
        <v>170</v>
      </c>
      <c r="C59" s="1332">
        <v>0.49779593280261847</v>
      </c>
      <c r="D59" s="1333">
        <v>0.24449776712357241</v>
      </c>
      <c r="E59" s="1333">
        <v>0.57768195977230574</v>
      </c>
      <c r="F59" s="1333">
        <v>9.619667034401072</v>
      </c>
      <c r="G59" s="1334">
        <v>29.543665429466103</v>
      </c>
      <c r="H59" s="1335">
        <v>2.3156556687163241</v>
      </c>
      <c r="I59" s="1333">
        <v>19.065025477613997</v>
      </c>
      <c r="J59" s="1333">
        <v>28.214157515900762</v>
      </c>
      <c r="K59" s="1333">
        <v>30.421398193226494</v>
      </c>
      <c r="L59" s="1336">
        <v>28.887287592115573</v>
      </c>
      <c r="M59" s="1337">
        <v>0</v>
      </c>
      <c r="N59" s="1333">
        <v>0.78196153128564561</v>
      </c>
      <c r="O59" s="1333">
        <v>0.27919897959035578</v>
      </c>
      <c r="P59" s="1333">
        <v>0.31729934215149597</v>
      </c>
      <c r="Q59" s="1334">
        <v>0.48302978558500181</v>
      </c>
      <c r="R59" s="1335">
        <v>8.9992324899291251E-2</v>
      </c>
      <c r="S59" s="1333">
        <v>0</v>
      </c>
      <c r="T59" s="1333">
        <v>0</v>
      </c>
      <c r="U59" s="1333">
        <v>0.65868668073341607</v>
      </c>
      <c r="V59" s="1333">
        <v>1.2980322038300898</v>
      </c>
      <c r="W59" s="1333">
        <v>0.64327225533246712</v>
      </c>
      <c r="X59" s="1333">
        <v>0</v>
      </c>
      <c r="Y59" s="1333">
        <v>31.479810512068418</v>
      </c>
      <c r="Z59" s="2560">
        <v>0.50707518924579853</v>
      </c>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108"/>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2598"/>
      <c r="CB59" s="2598"/>
      <c r="CC59" s="2598"/>
      <c r="CD59" s="2598"/>
      <c r="CE59" s="2598"/>
      <c r="CF59" s="2598"/>
      <c r="CG59" s="2598"/>
      <c r="CH59" s="2598"/>
      <c r="CI59" s="2598"/>
      <c r="CJ59" s="2598"/>
      <c r="CK59" s="2598"/>
      <c r="CL59" s="2598"/>
      <c r="CM59" s="2598"/>
      <c r="CN59" s="2598"/>
      <c r="CO59" s="2598"/>
      <c r="CP59" s="2598"/>
      <c r="CQ59" s="2598"/>
      <c r="CR59" s="2598"/>
      <c r="CS59" s="2598"/>
      <c r="CT59" s="2598"/>
      <c r="CU59" s="2598"/>
      <c r="CV59" s="2598"/>
      <c r="CW59" s="2598"/>
      <c r="CX59" s="2598"/>
      <c r="CY59" s="2598"/>
      <c r="CZ59" s="2598"/>
    </row>
    <row r="60" s="135" customFormat="true" ht="15" customHeight="true" x14ac:dyDescent="0.2">
      <c r="A60" s="3098"/>
      <c r="B60" s="1464" t="s">
        <v>171</v>
      </c>
      <c r="C60" s="1332">
        <v>0.28562130625940563</v>
      </c>
      <c r="D60" s="1333">
        <v>0</v>
      </c>
      <c r="E60" s="1333">
        <v>0.4151258890577324</v>
      </c>
      <c r="F60" s="1333">
        <v>2.0935297716440147</v>
      </c>
      <c r="G60" s="1334">
        <v>7.947932197677483</v>
      </c>
      <c r="H60" s="1335">
        <v>0.63712316869936314</v>
      </c>
      <c r="I60" s="1333">
        <v>4.5442373678826122</v>
      </c>
      <c r="J60" s="1333">
        <v>5.1286197715587365</v>
      </c>
      <c r="K60" s="1333">
        <v>8.3367596495588572</v>
      </c>
      <c r="L60" s="1336">
        <v>9.4159073240094511</v>
      </c>
      <c r="M60" s="1337">
        <v>0.44741465394305696</v>
      </c>
      <c r="N60" s="1333">
        <v>0</v>
      </c>
      <c r="O60" s="1333">
        <v>0</v>
      </c>
      <c r="P60" s="1333">
        <v>0.54192803912399656</v>
      </c>
      <c r="Q60" s="1334">
        <v>0</v>
      </c>
      <c r="R60" s="1335">
        <v>0</v>
      </c>
      <c r="S60" s="1333">
        <v>0.2191987281314296</v>
      </c>
      <c r="T60" s="1333">
        <v>1.0618126633598801</v>
      </c>
      <c r="U60" s="1333">
        <v>0</v>
      </c>
      <c r="V60" s="1333">
        <v>0.38492376111405258</v>
      </c>
      <c r="W60" s="1333">
        <v>0.69532200296628699</v>
      </c>
      <c r="X60" s="1333">
        <v>0.28112154263589351</v>
      </c>
      <c r="Y60" s="1333">
        <v>7.8050981276787361</v>
      </c>
      <c r="Z60" s="2560">
        <v>0.14789693019669123</v>
      </c>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108"/>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2598"/>
      <c r="CB60" s="2598"/>
      <c r="CC60" s="2598"/>
      <c r="CD60" s="2598"/>
      <c r="CE60" s="2598"/>
      <c r="CF60" s="2598"/>
      <c r="CG60" s="2598"/>
      <c r="CH60" s="2598"/>
      <c r="CI60" s="2598"/>
      <c r="CJ60" s="2598"/>
      <c r="CK60" s="2598"/>
      <c r="CL60" s="2598"/>
      <c r="CM60" s="2598"/>
      <c r="CN60" s="2598"/>
      <c r="CO60" s="2598"/>
      <c r="CP60" s="2598"/>
      <c r="CQ60" s="2598"/>
      <c r="CR60" s="2598"/>
      <c r="CS60" s="2598"/>
      <c r="CT60" s="2598"/>
      <c r="CU60" s="2598"/>
      <c r="CV60" s="2598"/>
      <c r="CW60" s="2598"/>
      <c r="CX60" s="2598"/>
      <c r="CY60" s="2598"/>
      <c r="CZ60" s="2598"/>
    </row>
    <row r="61" s="135" customFormat="true" ht="15" customHeight="true" x14ac:dyDescent="0.2">
      <c r="A61" s="3098"/>
      <c r="B61" s="1464" t="s">
        <v>172</v>
      </c>
      <c r="C61" s="1332">
        <v>5.9490887454017987</v>
      </c>
      <c r="D61" s="1333">
        <v>4.9906501532197449</v>
      </c>
      <c r="E61" s="1333">
        <v>4.041102166221668</v>
      </c>
      <c r="F61" s="1333">
        <v>4.3355732634937905</v>
      </c>
      <c r="G61" s="1334">
        <v>4.1347205439696335</v>
      </c>
      <c r="H61" s="1335">
        <v>3.3734892395817853</v>
      </c>
      <c r="I61" s="1333">
        <v>3.6744008488816573</v>
      </c>
      <c r="J61" s="1333">
        <v>3.2852057082414539</v>
      </c>
      <c r="K61" s="1333">
        <v>5.2901457407873744</v>
      </c>
      <c r="L61" s="1336">
        <v>3.7768233732605365</v>
      </c>
      <c r="M61" s="1337">
        <v>7.0635281065630062</v>
      </c>
      <c r="N61" s="1333">
        <v>2.3763875600094511</v>
      </c>
      <c r="O61" s="1333">
        <v>6.7308786240671159</v>
      </c>
      <c r="P61" s="1333">
        <v>3.8351208911975339</v>
      </c>
      <c r="Q61" s="1334">
        <v>5.7574770639748625</v>
      </c>
      <c r="R61" s="1335">
        <v>14.389163922439122</v>
      </c>
      <c r="S61" s="1333">
        <v>0</v>
      </c>
      <c r="T61" s="1333">
        <v>0</v>
      </c>
      <c r="U61" s="1333">
        <v>5.588769740794171</v>
      </c>
      <c r="V61" s="1333">
        <v>9.4818011542131817</v>
      </c>
      <c r="W61" s="1333">
        <v>6.6221143139646388E-2</v>
      </c>
      <c r="X61" s="1333">
        <v>1.450357027574658</v>
      </c>
      <c r="Y61" s="1333">
        <v>4.0040604556733399</v>
      </c>
      <c r="Z61" s="2560">
        <v>2.4917861306665636</v>
      </c>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108"/>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2598"/>
      <c r="CB61" s="2598"/>
      <c r="CC61" s="2598"/>
      <c r="CD61" s="2598"/>
      <c r="CE61" s="2598"/>
      <c r="CF61" s="2598"/>
      <c r="CG61" s="2598"/>
      <c r="CH61" s="2598"/>
      <c r="CI61" s="2598"/>
      <c r="CJ61" s="2598"/>
      <c r="CK61" s="2598"/>
      <c r="CL61" s="2598"/>
      <c r="CM61" s="2598"/>
      <c r="CN61" s="2598"/>
      <c r="CO61" s="2598"/>
      <c r="CP61" s="2598"/>
      <c r="CQ61" s="2598"/>
      <c r="CR61" s="2598"/>
      <c r="CS61" s="2598"/>
      <c r="CT61" s="2598"/>
      <c r="CU61" s="2598"/>
      <c r="CV61" s="2598"/>
      <c r="CW61" s="2598"/>
      <c r="CX61" s="2598"/>
      <c r="CY61" s="2598"/>
      <c r="CZ61" s="2598"/>
    </row>
    <row r="62" s="135" customFormat="true" ht="15" customHeight="true" x14ac:dyDescent="0.2">
      <c r="A62" s="3098"/>
      <c r="B62" s="1464" t="s">
        <v>173</v>
      </c>
      <c r="C62" s="1332">
        <v>17.278146077550733</v>
      </c>
      <c r="D62" s="1333">
        <v>18.570919966584874</v>
      </c>
      <c r="E62" s="1333">
        <v>18.856070325520701</v>
      </c>
      <c r="F62" s="1333">
        <v>8.8502070742968328</v>
      </c>
      <c r="G62" s="1334">
        <v>0.92810129212259596</v>
      </c>
      <c r="H62" s="1335">
        <v>14.479848563783904</v>
      </c>
      <c r="I62" s="1333">
        <v>2.8878518063443961</v>
      </c>
      <c r="J62" s="1333">
        <v>0.63820489987852203</v>
      </c>
      <c r="K62" s="1333">
        <v>1.0973827285991742</v>
      </c>
      <c r="L62" s="1336">
        <v>1.0778067189533529</v>
      </c>
      <c r="M62" s="1337">
        <v>18.190374619638519</v>
      </c>
      <c r="N62" s="1333">
        <v>17.636272577776193</v>
      </c>
      <c r="O62" s="1333">
        <v>17.753402221056458</v>
      </c>
      <c r="P62" s="1333">
        <v>18.277864170254762</v>
      </c>
      <c r="Q62" s="1334">
        <v>17.676011708112437</v>
      </c>
      <c r="R62" s="1335">
        <v>19.759900190901554</v>
      </c>
      <c r="S62" s="1333">
        <v>11.278713662991267</v>
      </c>
      <c r="T62" s="1333">
        <v>25.302948664090707</v>
      </c>
      <c r="U62" s="1333">
        <v>9.1770244972867516</v>
      </c>
      <c r="V62" s="1333">
        <v>16.557963524654635</v>
      </c>
      <c r="W62" s="1333">
        <v>19.73395550752187</v>
      </c>
      <c r="X62" s="1333">
        <v>26.37032764098285</v>
      </c>
      <c r="Y62" s="1333">
        <v>0.56395217685539989</v>
      </c>
      <c r="Z62" s="2560">
        <v>15.149043822876754</v>
      </c>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108"/>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2598"/>
      <c r="CB62" s="2598"/>
      <c r="CC62" s="2598"/>
      <c r="CD62" s="2598"/>
      <c r="CE62" s="2598"/>
      <c r="CF62" s="2598"/>
      <c r="CG62" s="2598"/>
      <c r="CH62" s="2598"/>
      <c r="CI62" s="2598"/>
      <c r="CJ62" s="2598"/>
      <c r="CK62" s="2598"/>
      <c r="CL62" s="2598"/>
      <c r="CM62" s="2598"/>
      <c r="CN62" s="2598"/>
      <c r="CO62" s="2598"/>
      <c r="CP62" s="2598"/>
      <c r="CQ62" s="2598"/>
      <c r="CR62" s="2598"/>
      <c r="CS62" s="2598"/>
      <c r="CT62" s="2598"/>
      <c r="CU62" s="2598"/>
      <c r="CV62" s="2598"/>
      <c r="CW62" s="2598"/>
      <c r="CX62" s="2598"/>
      <c r="CY62" s="2598"/>
      <c r="CZ62" s="2598"/>
    </row>
    <row r="63" s="135" customFormat="true" ht="15" customHeight="true" x14ac:dyDescent="0.2">
      <c r="A63" s="3098"/>
      <c r="B63" s="1464" t="s">
        <v>174</v>
      </c>
      <c r="C63" s="1332">
        <v>17.338065854414385</v>
      </c>
      <c r="D63" s="1333">
        <v>28.760921615192608</v>
      </c>
      <c r="E63" s="1333">
        <v>30.269075460027938</v>
      </c>
      <c r="F63" s="1333">
        <v>36.80464330714662</v>
      </c>
      <c r="G63" s="1334">
        <v>31.773423250778382</v>
      </c>
      <c r="H63" s="1335">
        <v>31.882535911267784</v>
      </c>
      <c r="I63" s="1333">
        <v>45.671503168670327</v>
      </c>
      <c r="J63" s="1333">
        <v>38.510314590776758</v>
      </c>
      <c r="K63" s="1333">
        <v>33.382729353362329</v>
      </c>
      <c r="L63" s="1336">
        <v>25.501478228421924</v>
      </c>
      <c r="M63" s="1337">
        <v>14.779647105691405</v>
      </c>
      <c r="N63" s="1333">
        <v>26.26405855831559</v>
      </c>
      <c r="O63" s="1333">
        <v>28.326915011845276</v>
      </c>
      <c r="P63" s="1333">
        <v>29.666400512814327</v>
      </c>
      <c r="Q63" s="1334">
        <v>28.8333150183065</v>
      </c>
      <c r="R63" s="1335">
        <v>20.426221603765054</v>
      </c>
      <c r="S63" s="1333">
        <v>51.201701641520216</v>
      </c>
      <c r="T63" s="1333">
        <v>28.309016754026452</v>
      </c>
      <c r="U63" s="1333">
        <v>36.224133472685324</v>
      </c>
      <c r="V63" s="1333">
        <v>17.7052583079385</v>
      </c>
      <c r="W63" s="1333">
        <v>18.160433923297344</v>
      </c>
      <c r="X63" s="1333">
        <v>33.639950470263166</v>
      </c>
      <c r="Y63" s="1333">
        <v>35.303406271148077</v>
      </c>
      <c r="Z63" s="2560">
        <v>29.197853100467107</v>
      </c>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108"/>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2598"/>
      <c r="CB63" s="2598"/>
      <c r="CC63" s="2598"/>
      <c r="CD63" s="2598"/>
      <c r="CE63" s="2598"/>
      <c r="CF63" s="2598"/>
      <c r="CG63" s="2598"/>
      <c r="CH63" s="2598"/>
      <c r="CI63" s="2598"/>
      <c r="CJ63" s="2598"/>
      <c r="CK63" s="2598"/>
      <c r="CL63" s="2598"/>
      <c r="CM63" s="2598"/>
      <c r="CN63" s="2598"/>
      <c r="CO63" s="2598"/>
      <c r="CP63" s="2598"/>
      <c r="CQ63" s="2598"/>
      <c r="CR63" s="2598"/>
      <c r="CS63" s="2598"/>
      <c r="CT63" s="2598"/>
      <c r="CU63" s="2598"/>
      <c r="CV63" s="2598"/>
      <c r="CW63" s="2598"/>
      <c r="CX63" s="2598"/>
      <c r="CY63" s="2598"/>
      <c r="CZ63" s="2598"/>
    </row>
    <row r="64" s="135" customFormat="true" ht="15" customHeight="true" x14ac:dyDescent="0.2">
      <c r="A64" s="3098"/>
      <c r="B64" s="1464" t="s">
        <v>175</v>
      </c>
      <c r="C64" s="1332">
        <v>54.438073309118842</v>
      </c>
      <c r="D64" s="1333">
        <v>43.660597639593242</v>
      </c>
      <c r="E64" s="1333">
        <v>42.165529265255905</v>
      </c>
      <c r="F64" s="1333">
        <v>32.54779336665041</v>
      </c>
      <c r="G64" s="1334">
        <v>10.934526372961994</v>
      </c>
      <c r="H64" s="1335">
        <v>44.048353393726188</v>
      </c>
      <c r="I64" s="1333">
        <v>18.737785407574226</v>
      </c>
      <c r="J64" s="1333">
        <v>15.155427645012514</v>
      </c>
      <c r="K64" s="1333">
        <v>11.575193187249983</v>
      </c>
      <c r="L64" s="1336">
        <v>7.0231174561238046</v>
      </c>
      <c r="M64" s="1337">
        <v>54.484990456547202</v>
      </c>
      <c r="N64" s="1333">
        <v>48.524660222839863</v>
      </c>
      <c r="O64" s="1333">
        <v>44.380124312361687</v>
      </c>
      <c r="P64" s="1333">
        <v>42.851904303758232</v>
      </c>
      <c r="Q64" s="1334">
        <v>42.781291275429197</v>
      </c>
      <c r="R64" s="1335">
        <v>38.334080463907178</v>
      </c>
      <c r="S64" s="1333">
        <v>30.784353312007713</v>
      </c>
      <c r="T64" s="1333">
        <v>27.322488385257433</v>
      </c>
      <c r="U64" s="1333">
        <v>46.45890944430522</v>
      </c>
      <c r="V64" s="1333">
        <v>53.388643284908468</v>
      </c>
      <c r="W64" s="1333">
        <v>58.283723443144986</v>
      </c>
      <c r="X64" s="1333">
        <v>32.558939493299974</v>
      </c>
      <c r="Y64" s="1333">
        <v>7.0042860365440678</v>
      </c>
      <c r="Z64" s="2560">
        <v>50.726497590356757</v>
      </c>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108"/>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2598"/>
      <c r="CB64" s="2598"/>
      <c r="CC64" s="2598"/>
      <c r="CD64" s="2598"/>
      <c r="CE64" s="2598"/>
      <c r="CF64" s="2598"/>
      <c r="CG64" s="2598"/>
      <c r="CH64" s="2598"/>
      <c r="CI64" s="2598"/>
      <c r="CJ64" s="2598"/>
      <c r="CK64" s="2598"/>
      <c r="CL64" s="2598"/>
      <c r="CM64" s="2598"/>
      <c r="CN64" s="2598"/>
      <c r="CO64" s="2598"/>
      <c r="CP64" s="2598"/>
      <c r="CQ64" s="2598"/>
      <c r="CR64" s="2598"/>
      <c r="CS64" s="2598"/>
      <c r="CT64" s="2598"/>
      <c r="CU64" s="2598"/>
      <c r="CV64" s="2598"/>
      <c r="CW64" s="2598"/>
      <c r="CX64" s="2598"/>
      <c r="CY64" s="2598"/>
      <c r="CZ64" s="2598"/>
    </row>
    <row r="65" s="135" customFormat="true" ht="15" customHeight="true" x14ac:dyDescent="0.2">
      <c r="A65" s="3098"/>
      <c r="B65" s="1464" t="s">
        <v>176</v>
      </c>
      <c r="C65" s="1332">
        <v>0</v>
      </c>
      <c r="D65" s="1333">
        <v>9.1091885496619007E-2</v>
      </c>
      <c r="E65" s="1333">
        <v>0</v>
      </c>
      <c r="F65" s="1333">
        <v>0</v>
      </c>
      <c r="G65" s="1334">
        <v>0</v>
      </c>
      <c r="H65" s="1335">
        <v>0</v>
      </c>
      <c r="I65" s="1333">
        <v>0</v>
      </c>
      <c r="J65" s="1333">
        <v>0</v>
      </c>
      <c r="K65" s="1333">
        <v>0</v>
      </c>
      <c r="L65" s="1336">
        <v>0</v>
      </c>
      <c r="M65" s="1337">
        <v>0</v>
      </c>
      <c r="N65" s="1333">
        <v>0.14292919185838981</v>
      </c>
      <c r="O65" s="1333">
        <v>0</v>
      </c>
      <c r="P65" s="1333">
        <v>0</v>
      </c>
      <c r="Q65" s="1334">
        <v>0</v>
      </c>
      <c r="R65" s="1335">
        <v>0</v>
      </c>
      <c r="S65" s="1333">
        <v>0</v>
      </c>
      <c r="T65" s="1333">
        <v>0</v>
      </c>
      <c r="U65" s="1333">
        <v>0.12671476324073158</v>
      </c>
      <c r="V65" s="1333">
        <v>0</v>
      </c>
      <c r="W65" s="1333">
        <v>0</v>
      </c>
      <c r="X65" s="1333">
        <v>0</v>
      </c>
      <c r="Y65" s="1333">
        <v>0</v>
      </c>
      <c r="Z65" s="2560">
        <v>0</v>
      </c>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108"/>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2598"/>
      <c r="CB65" s="2598"/>
      <c r="CC65" s="2598"/>
      <c r="CD65" s="2598"/>
      <c r="CE65" s="2598"/>
      <c r="CF65" s="2598"/>
      <c r="CG65" s="2598"/>
      <c r="CH65" s="2598"/>
      <c r="CI65" s="2598"/>
      <c r="CJ65" s="2598"/>
      <c r="CK65" s="2598"/>
      <c r="CL65" s="2598"/>
      <c r="CM65" s="2598"/>
      <c r="CN65" s="2598"/>
      <c r="CO65" s="2598"/>
      <c r="CP65" s="2598"/>
      <c r="CQ65" s="2598"/>
      <c r="CR65" s="2598"/>
      <c r="CS65" s="2598"/>
      <c r="CT65" s="2598"/>
      <c r="CU65" s="2598"/>
      <c r="CV65" s="2598"/>
      <c r="CW65" s="2598"/>
      <c r="CX65" s="2598"/>
      <c r="CY65" s="2598"/>
      <c r="CZ65" s="2598"/>
    </row>
    <row r="66" s="135" customFormat="true" ht="15" customHeight="true" x14ac:dyDescent="0.2">
      <c r="A66" s="3098"/>
      <c r="B66" s="1464" t="s">
        <v>177</v>
      </c>
      <c r="C66" s="1332">
        <v>3.7982686589019043</v>
      </c>
      <c r="D66" s="1333">
        <v>3.6373292879556978</v>
      </c>
      <c r="E66" s="1333">
        <v>3.4258302836129468</v>
      </c>
      <c r="F66" s="1333">
        <v>2.8818402171814537</v>
      </c>
      <c r="G66" s="1334">
        <v>0.71080264552644656</v>
      </c>
      <c r="H66" s="1335">
        <v>2.3444353197792296</v>
      </c>
      <c r="I66" s="1333">
        <v>0.5951478903732047</v>
      </c>
      <c r="J66" s="1333">
        <v>0.74319829184359387</v>
      </c>
      <c r="K66" s="1333">
        <v>0.447091718436463</v>
      </c>
      <c r="L66" s="1336">
        <v>0.81443896037390384</v>
      </c>
      <c r="M66" s="1337">
        <v>4.5724426421426703</v>
      </c>
      <c r="N66" s="1333">
        <v>4.0848177116778057</v>
      </c>
      <c r="O66" s="1333">
        <v>2.5294808510790778</v>
      </c>
      <c r="P66" s="1333">
        <v>4.2018906532136242</v>
      </c>
      <c r="Q66" s="1334">
        <v>4.4414139219537327</v>
      </c>
      <c r="R66" s="1335">
        <v>5.9427734664584886</v>
      </c>
      <c r="S66" s="1333">
        <v>5.8477956164233102</v>
      </c>
      <c r="T66" s="1333">
        <v>18.003733533265557</v>
      </c>
      <c r="U66" s="1333">
        <v>1.4536492539802155</v>
      </c>
      <c r="V66" s="1333">
        <v>1.1833777633415614</v>
      </c>
      <c r="W66" s="1333">
        <v>2.2846294383178001</v>
      </c>
      <c r="X66" s="1333">
        <v>5.3462126985191789</v>
      </c>
      <c r="Y66" s="1333">
        <v>0.47371982855853606</v>
      </c>
      <c r="Z66" s="2560">
        <v>1.7798472361904027</v>
      </c>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108"/>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2598"/>
      <c r="CB66" s="2598"/>
      <c r="CC66" s="2598"/>
      <c r="CD66" s="2598"/>
      <c r="CE66" s="2598"/>
      <c r="CF66" s="2598"/>
      <c r="CG66" s="2598"/>
      <c r="CH66" s="2598"/>
      <c r="CI66" s="2598"/>
      <c r="CJ66" s="2598"/>
      <c r="CK66" s="2598"/>
      <c r="CL66" s="2598"/>
      <c r="CM66" s="2598"/>
      <c r="CN66" s="2598"/>
      <c r="CO66" s="2598"/>
      <c r="CP66" s="2598"/>
      <c r="CQ66" s="2598"/>
      <c r="CR66" s="2598"/>
      <c r="CS66" s="2598"/>
      <c r="CT66" s="2598"/>
      <c r="CU66" s="2598"/>
      <c r="CV66" s="2598"/>
      <c r="CW66" s="2598"/>
      <c r="CX66" s="2598"/>
      <c r="CY66" s="2598"/>
      <c r="CZ66" s="2598"/>
    </row>
    <row r="67" s="135" customFormat="true" ht="15" customHeight="true" x14ac:dyDescent="0.2">
      <c r="A67" s="3098"/>
      <c r="B67" s="1464" t="s">
        <v>178</v>
      </c>
      <c r="C67" s="1332">
        <v>0</v>
      </c>
      <c r="D67" s="1333">
        <v>0</v>
      </c>
      <c r="E67" s="1333">
        <v>0</v>
      </c>
      <c r="F67" s="1333">
        <v>0.18898368674994598</v>
      </c>
      <c r="G67" s="1334">
        <v>0</v>
      </c>
      <c r="H67" s="1335">
        <v>0.29177224916115607</v>
      </c>
      <c r="I67" s="1333">
        <v>0.2288987472819797</v>
      </c>
      <c r="J67" s="1333">
        <v>0</v>
      </c>
      <c r="K67" s="1333">
        <v>0</v>
      </c>
      <c r="L67" s="1336">
        <v>0</v>
      </c>
      <c r="M67" s="1337">
        <v>0</v>
      </c>
      <c r="N67" s="1333">
        <v>0</v>
      </c>
      <c r="O67" s="1333">
        <v>0</v>
      </c>
      <c r="P67" s="1333">
        <v>0</v>
      </c>
      <c r="Q67" s="1334">
        <v>0</v>
      </c>
      <c r="R67" s="1335">
        <v>0.1799846497985825</v>
      </c>
      <c r="S67" s="1333">
        <v>0</v>
      </c>
      <c r="T67" s="1333">
        <v>0</v>
      </c>
      <c r="U67" s="1333">
        <v>0</v>
      </c>
      <c r="V67" s="1333">
        <v>0</v>
      </c>
      <c r="W67" s="1333">
        <v>0</v>
      </c>
      <c r="X67" s="1333">
        <v>0</v>
      </c>
      <c r="Y67" s="1333">
        <v>6.7674261222647997E-2</v>
      </c>
      <c r="Z67" s="2560">
        <v>0</v>
      </c>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108"/>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2598"/>
      <c r="CB67" s="2598"/>
      <c r="CC67" s="2598"/>
      <c r="CD67" s="2598"/>
      <c r="CE67" s="2598"/>
      <c r="CF67" s="2598"/>
      <c r="CG67" s="2598"/>
      <c r="CH67" s="2598"/>
      <c r="CI67" s="2598"/>
      <c r="CJ67" s="2598"/>
      <c r="CK67" s="2598"/>
      <c r="CL67" s="2598"/>
      <c r="CM67" s="2598"/>
      <c r="CN67" s="2598"/>
      <c r="CO67" s="2598"/>
      <c r="CP67" s="2598"/>
      <c r="CQ67" s="2598"/>
      <c r="CR67" s="2598"/>
      <c r="CS67" s="2598"/>
      <c r="CT67" s="2598"/>
      <c r="CU67" s="2598"/>
      <c r="CV67" s="2598"/>
      <c r="CW67" s="2598"/>
      <c r="CX67" s="2598"/>
      <c r="CY67" s="2598"/>
      <c r="CZ67" s="2598"/>
    </row>
    <row r="68" s="135" customFormat="true" ht="15" customHeight="true" x14ac:dyDescent="0.2">
      <c r="A68" s="3098"/>
      <c r="B68" s="1464" t="s">
        <v>179</v>
      </c>
      <c r="C68" s="1332">
        <v>0</v>
      </c>
      <c r="D68" s="1333">
        <v>0</v>
      </c>
      <c r="E68" s="1333">
        <v>0</v>
      </c>
      <c r="F68" s="1333">
        <v>0.3591450731946817</v>
      </c>
      <c r="G68" s="1334">
        <v>0</v>
      </c>
      <c r="H68" s="1335">
        <v>0.17020047867734106</v>
      </c>
      <c r="I68" s="1333">
        <v>0.81831995522504841</v>
      </c>
      <c r="J68" s="1333">
        <v>0</v>
      </c>
      <c r="K68" s="1333">
        <v>0</v>
      </c>
      <c r="L68" s="1336">
        <v>0</v>
      </c>
      <c r="M68" s="1337">
        <v>0</v>
      </c>
      <c r="N68" s="1333">
        <v>0</v>
      </c>
      <c r="O68" s="1333">
        <v>0</v>
      </c>
      <c r="P68" s="1333">
        <v>0</v>
      </c>
      <c r="Q68" s="1334">
        <v>0</v>
      </c>
      <c r="R68" s="1335">
        <v>0.20998209143167959</v>
      </c>
      <c r="S68" s="1333">
        <v>0</v>
      </c>
      <c r="T68" s="1333">
        <v>0</v>
      </c>
      <c r="U68" s="1333">
        <v>0</v>
      </c>
      <c r="V68" s="1333">
        <v>0</v>
      </c>
      <c r="W68" s="1333">
        <v>0</v>
      </c>
      <c r="X68" s="1333">
        <v>0</v>
      </c>
      <c r="Y68" s="1333">
        <v>0.191743740130836</v>
      </c>
      <c r="Z68" s="2560">
        <v>0</v>
      </c>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108"/>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2598"/>
      <c r="CB68" s="2598"/>
      <c r="CC68" s="2598"/>
      <c r="CD68" s="2598"/>
      <c r="CE68" s="2598"/>
      <c r="CF68" s="2598"/>
      <c r="CG68" s="2598"/>
      <c r="CH68" s="2598"/>
      <c r="CI68" s="2598"/>
      <c r="CJ68" s="2598"/>
      <c r="CK68" s="2598"/>
      <c r="CL68" s="2598"/>
      <c r="CM68" s="2598"/>
      <c r="CN68" s="2598"/>
      <c r="CO68" s="2598"/>
      <c r="CP68" s="2598"/>
      <c r="CQ68" s="2598"/>
      <c r="CR68" s="2598"/>
      <c r="CS68" s="2598"/>
      <c r="CT68" s="2598"/>
      <c r="CU68" s="2598"/>
      <c r="CV68" s="2598"/>
      <c r="CW68" s="2598"/>
      <c r="CX68" s="2598"/>
      <c r="CY68" s="2598"/>
      <c r="CZ68" s="2598"/>
    </row>
    <row r="69" s="135" customFormat="true" ht="15" customHeight="true" x14ac:dyDescent="0.2">
      <c r="A69" s="3098"/>
      <c r="B69" s="1464" t="s">
        <v>180</v>
      </c>
      <c r="C69" s="1332">
        <v>0.1202616026355392</v>
      </c>
      <c r="D69" s="1333">
        <v>4.3991684833534522E-2</v>
      </c>
      <c r="E69" s="1333">
        <v>0.24958465053076653</v>
      </c>
      <c r="F69" s="1333">
        <v>7.3020284110808534E-2</v>
      </c>
      <c r="G69" s="1334">
        <v>0</v>
      </c>
      <c r="H69" s="1335">
        <v>0.26745789506439305</v>
      </c>
      <c r="I69" s="1333">
        <v>0.15259916485465314</v>
      </c>
      <c r="J69" s="1333">
        <v>0</v>
      </c>
      <c r="K69" s="1333">
        <v>0</v>
      </c>
      <c r="L69" s="1336">
        <v>0</v>
      </c>
      <c r="M69" s="1337">
        <v>0</v>
      </c>
      <c r="N69" s="1333">
        <v>0.18891264623698709</v>
      </c>
      <c r="O69" s="1333">
        <v>0</v>
      </c>
      <c r="P69" s="1333">
        <v>0.30759208748601091</v>
      </c>
      <c r="Q69" s="1334">
        <v>2.7461226638273436E-2</v>
      </c>
      <c r="R69" s="1335">
        <v>0.16498592898203396</v>
      </c>
      <c r="S69" s="1333">
        <v>0.66823703892610842</v>
      </c>
      <c r="T69" s="1333">
        <v>0</v>
      </c>
      <c r="U69" s="1333">
        <v>0</v>
      </c>
      <c r="V69" s="1333">
        <v>0</v>
      </c>
      <c r="W69" s="1333">
        <v>0.13244228627929278</v>
      </c>
      <c r="X69" s="1333">
        <v>7.1969584088429239E-2</v>
      </c>
      <c r="Y69" s="1333">
        <v>4.5116174148431998E-2</v>
      </c>
      <c r="Z69" s="2560">
        <v>0</v>
      </c>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108"/>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2598"/>
      <c r="CB69" s="2598"/>
      <c r="CC69" s="2598"/>
      <c r="CD69" s="2598"/>
      <c r="CE69" s="2598"/>
      <c r="CF69" s="2598"/>
      <c r="CG69" s="2598"/>
      <c r="CH69" s="2598"/>
      <c r="CI69" s="2598"/>
      <c r="CJ69" s="2598"/>
      <c r="CK69" s="2598"/>
      <c r="CL69" s="2598"/>
      <c r="CM69" s="2598"/>
      <c r="CN69" s="2598"/>
      <c r="CO69" s="2598"/>
      <c r="CP69" s="2598"/>
      <c r="CQ69" s="2598"/>
      <c r="CR69" s="2598"/>
      <c r="CS69" s="2598"/>
      <c r="CT69" s="2598"/>
      <c r="CU69" s="2598"/>
      <c r="CV69" s="2598"/>
      <c r="CW69" s="2598"/>
      <c r="CX69" s="2598"/>
      <c r="CY69" s="2598"/>
      <c r="CZ69" s="2598"/>
    </row>
    <row r="70" s="135" customFormat="true" ht="15" customHeight="true" x14ac:dyDescent="0.2">
      <c r="A70" s="1248"/>
      <c r="B70" s="1465"/>
      <c r="C70" s="1332"/>
      <c r="D70" s="1333"/>
      <c r="E70" s="1333"/>
      <c r="F70" s="1333"/>
      <c r="G70" s="1334"/>
      <c r="H70" s="1335"/>
      <c r="I70" s="1333"/>
      <c r="J70" s="1333"/>
      <c r="K70" s="1333"/>
      <c r="L70" s="1336"/>
      <c r="M70" s="1337"/>
      <c r="N70" s="1333"/>
      <c r="O70" s="1333"/>
      <c r="P70" s="1333"/>
      <c r="Q70" s="1334"/>
      <c r="R70" s="1335"/>
      <c r="S70" s="1333"/>
      <c r="T70" s="1333"/>
      <c r="U70" s="1333"/>
      <c r="V70" s="1333"/>
      <c r="W70" s="1333"/>
      <c r="X70" s="1333"/>
      <c r="Y70" s="1333"/>
      <c r="Z70" s="256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108"/>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2598"/>
      <c r="CB70" s="2598"/>
      <c r="CC70" s="2598"/>
      <c r="CD70" s="2598"/>
      <c r="CE70" s="2598"/>
      <c r="CF70" s="2598"/>
      <c r="CG70" s="2598"/>
      <c r="CH70" s="2598"/>
      <c r="CI70" s="2598"/>
      <c r="CJ70" s="2598"/>
      <c r="CK70" s="2598"/>
      <c r="CL70" s="2598"/>
      <c r="CM70" s="2598"/>
      <c r="CN70" s="2598"/>
      <c r="CO70" s="2598"/>
      <c r="CP70" s="2598"/>
      <c r="CQ70" s="2598"/>
      <c r="CR70" s="2598"/>
      <c r="CS70" s="2598"/>
      <c r="CT70" s="2598"/>
      <c r="CU70" s="2598"/>
      <c r="CV70" s="2598"/>
      <c r="CW70" s="2598"/>
      <c r="CX70" s="2598"/>
      <c r="CY70" s="2598"/>
      <c r="CZ70" s="2598"/>
    </row>
    <row r="71" s="135" customFormat="true" ht="15" customHeight="true" x14ac:dyDescent="0.2">
      <c r="A71" s="1248"/>
      <c r="B71" s="1465"/>
      <c r="C71" s="1332"/>
      <c r="D71" s="1333"/>
      <c r="E71" s="1333"/>
      <c r="F71" s="1333"/>
      <c r="G71" s="1334"/>
      <c r="H71" s="1335"/>
      <c r="I71" s="1333"/>
      <c r="J71" s="1333"/>
      <c r="K71" s="1333"/>
      <c r="L71" s="1336"/>
      <c r="M71" s="1337"/>
      <c r="N71" s="1333"/>
      <c r="O71" s="1333"/>
      <c r="P71" s="1333"/>
      <c r="Q71" s="1334"/>
      <c r="R71" s="1335"/>
      <c r="S71" s="1333"/>
      <c r="T71" s="1333"/>
      <c r="U71" s="1333"/>
      <c r="V71" s="1333"/>
      <c r="W71" s="1333"/>
      <c r="X71" s="1333"/>
      <c r="Y71" s="1333"/>
      <c r="Z71" s="256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108"/>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2598"/>
      <c r="CB71" s="2598"/>
      <c r="CC71" s="2598"/>
      <c r="CD71" s="2598"/>
      <c r="CE71" s="2598"/>
      <c r="CF71" s="2598"/>
      <c r="CG71" s="2598"/>
      <c r="CH71" s="2598"/>
      <c r="CI71" s="2598"/>
      <c r="CJ71" s="2598"/>
      <c r="CK71" s="2598"/>
      <c r="CL71" s="2598"/>
      <c r="CM71" s="2598"/>
      <c r="CN71" s="2598"/>
      <c r="CO71" s="2598"/>
      <c r="CP71" s="2598"/>
      <c r="CQ71" s="2598"/>
      <c r="CR71" s="2598"/>
      <c r="CS71" s="2598"/>
      <c r="CT71" s="2598"/>
      <c r="CU71" s="2598"/>
      <c r="CV71" s="2598"/>
      <c r="CW71" s="2598"/>
      <c r="CX71" s="2598"/>
      <c r="CY71" s="2598"/>
      <c r="CZ71" s="2598"/>
    </row>
    <row r="72" s="135" customFormat="true" ht="15" customHeight="true" x14ac:dyDescent="0.2">
      <c r="A72" s="1248"/>
      <c r="B72" s="1465"/>
      <c r="C72" s="1332"/>
      <c r="D72" s="1333"/>
      <c r="E72" s="1333"/>
      <c r="F72" s="1333"/>
      <c r="G72" s="1334"/>
      <c r="H72" s="1335"/>
      <c r="I72" s="1333"/>
      <c r="J72" s="1333"/>
      <c r="K72" s="1333"/>
      <c r="L72" s="1336"/>
      <c r="M72" s="1337"/>
      <c r="N72" s="1333"/>
      <c r="O72" s="1333"/>
      <c r="P72" s="1333"/>
      <c r="Q72" s="1334"/>
      <c r="R72" s="1335"/>
      <c r="S72" s="1333"/>
      <c r="T72" s="1333"/>
      <c r="U72" s="1333"/>
      <c r="V72" s="1333"/>
      <c r="W72" s="1333"/>
      <c r="X72" s="1333"/>
      <c r="Y72" s="1333"/>
      <c r="Z72" s="256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108"/>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2598"/>
      <c r="CB72" s="2598"/>
      <c r="CC72" s="2598"/>
      <c r="CD72" s="2598"/>
      <c r="CE72" s="2598"/>
      <c r="CF72" s="2598"/>
      <c r="CG72" s="2598"/>
      <c r="CH72" s="2598"/>
      <c r="CI72" s="2598"/>
      <c r="CJ72" s="2598"/>
      <c r="CK72" s="2598"/>
      <c r="CL72" s="2598"/>
      <c r="CM72" s="2598"/>
      <c r="CN72" s="2598"/>
      <c r="CO72" s="2598"/>
      <c r="CP72" s="2598"/>
      <c r="CQ72" s="2598"/>
      <c r="CR72" s="2598"/>
      <c r="CS72" s="2598"/>
      <c r="CT72" s="2598"/>
      <c r="CU72" s="2598"/>
      <c r="CV72" s="2598"/>
      <c r="CW72" s="2598"/>
      <c r="CX72" s="2598"/>
      <c r="CY72" s="2598"/>
      <c r="CZ72" s="2598"/>
    </row>
    <row r="73" s="135" customFormat="true" ht="15" customHeight="true" x14ac:dyDescent="0.2">
      <c r="A73" s="1248"/>
      <c r="B73" s="1465"/>
      <c r="C73" s="1332"/>
      <c r="D73" s="1333"/>
      <c r="E73" s="1333"/>
      <c r="F73" s="1333"/>
      <c r="G73" s="1334"/>
      <c r="H73" s="1335"/>
      <c r="I73" s="1333"/>
      <c r="J73" s="1333"/>
      <c r="K73" s="1333"/>
      <c r="L73" s="1336"/>
      <c r="M73" s="1337"/>
      <c r="N73" s="1333"/>
      <c r="O73" s="1333"/>
      <c r="P73" s="1333"/>
      <c r="Q73" s="1334"/>
      <c r="R73" s="1335"/>
      <c r="S73" s="1333"/>
      <c r="T73" s="1333"/>
      <c r="U73" s="1333"/>
      <c r="V73" s="1333"/>
      <c r="W73" s="1333"/>
      <c r="X73" s="1333"/>
      <c r="Y73" s="1333"/>
      <c r="Z73" s="256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108"/>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2598"/>
      <c r="CB73" s="2598"/>
      <c r="CC73" s="2598"/>
      <c r="CD73" s="2598"/>
      <c r="CE73" s="2598"/>
      <c r="CF73" s="2598"/>
      <c r="CG73" s="2598"/>
      <c r="CH73" s="2598"/>
      <c r="CI73" s="2598"/>
      <c r="CJ73" s="2598"/>
      <c r="CK73" s="2598"/>
      <c r="CL73" s="2598"/>
      <c r="CM73" s="2598"/>
      <c r="CN73" s="2598"/>
      <c r="CO73" s="2598"/>
      <c r="CP73" s="2598"/>
      <c r="CQ73" s="2598"/>
      <c r="CR73" s="2598"/>
      <c r="CS73" s="2598"/>
      <c r="CT73" s="2598"/>
      <c r="CU73" s="2598"/>
      <c r="CV73" s="2598"/>
      <c r="CW73" s="2598"/>
      <c r="CX73" s="2598"/>
      <c r="CY73" s="2598"/>
      <c r="CZ73" s="2598"/>
    </row>
    <row r="74" s="135" customFormat="true" ht="15" customHeight="true" x14ac:dyDescent="0.2">
      <c r="A74" s="1248"/>
      <c r="B74" s="1465"/>
      <c r="C74" s="1332"/>
      <c r="D74" s="1333"/>
      <c r="E74" s="1333"/>
      <c r="F74" s="1333"/>
      <c r="G74" s="1334"/>
      <c r="H74" s="1335"/>
      <c r="I74" s="1333"/>
      <c r="J74" s="1333"/>
      <c r="K74" s="1333"/>
      <c r="L74" s="1336"/>
      <c r="M74" s="1337"/>
      <c r="N74" s="1333"/>
      <c r="O74" s="1333"/>
      <c r="P74" s="1333"/>
      <c r="Q74" s="1334"/>
      <c r="R74" s="1335"/>
      <c r="S74" s="1333"/>
      <c r="T74" s="1333"/>
      <c r="U74" s="1333"/>
      <c r="V74" s="1333"/>
      <c r="W74" s="1333"/>
      <c r="X74" s="1333"/>
      <c r="Y74" s="1333"/>
      <c r="Z74" s="256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108"/>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598"/>
      <c r="CB74" s="2598"/>
      <c r="CC74" s="2598"/>
      <c r="CD74" s="2598"/>
      <c r="CE74" s="2598"/>
      <c r="CF74" s="2598"/>
      <c r="CG74" s="2598"/>
      <c r="CH74" s="2598"/>
      <c r="CI74" s="2598"/>
      <c r="CJ74" s="2598"/>
      <c r="CK74" s="2598"/>
      <c r="CL74" s="2598"/>
      <c r="CM74" s="2598"/>
      <c r="CN74" s="2598"/>
      <c r="CO74" s="2598"/>
      <c r="CP74" s="2598"/>
      <c r="CQ74" s="2598"/>
      <c r="CR74" s="2598"/>
      <c r="CS74" s="2598"/>
      <c r="CT74" s="2598"/>
      <c r="CU74" s="2598"/>
      <c r="CV74" s="2598"/>
      <c r="CW74" s="2598"/>
      <c r="CX74" s="2598"/>
      <c r="CY74" s="2598"/>
      <c r="CZ74" s="2598"/>
    </row>
    <row r="75" s="135" customFormat="true" ht="15" customHeight="true" x14ac:dyDescent="0.2">
      <c r="A75" s="1248"/>
      <c r="B75" s="1465"/>
      <c r="C75" s="1332"/>
      <c r="D75" s="1333"/>
      <c r="E75" s="1333"/>
      <c r="F75" s="1333"/>
      <c r="G75" s="1334"/>
      <c r="H75" s="1335"/>
      <c r="I75" s="1333"/>
      <c r="J75" s="1333"/>
      <c r="K75" s="1333"/>
      <c r="L75" s="1336"/>
      <c r="M75" s="1337"/>
      <c r="N75" s="1333"/>
      <c r="O75" s="1333"/>
      <c r="P75" s="1333"/>
      <c r="Q75" s="1334"/>
      <c r="R75" s="1335"/>
      <c r="S75" s="1333"/>
      <c r="T75" s="1333"/>
      <c r="U75" s="1333"/>
      <c r="V75" s="1333"/>
      <c r="W75" s="1333"/>
      <c r="X75" s="1333"/>
      <c r="Y75" s="1333"/>
      <c r="Z75" s="256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108"/>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598"/>
      <c r="CB75" s="2598"/>
      <c r="CC75" s="2598"/>
      <c r="CD75" s="2598"/>
      <c r="CE75" s="2598"/>
      <c r="CF75" s="2598"/>
      <c r="CG75" s="2598"/>
      <c r="CH75" s="2598"/>
      <c r="CI75" s="2598"/>
      <c r="CJ75" s="2598"/>
      <c r="CK75" s="2598"/>
      <c r="CL75" s="2598"/>
      <c r="CM75" s="2598"/>
      <c r="CN75" s="2598"/>
      <c r="CO75" s="2598"/>
      <c r="CP75" s="2598"/>
      <c r="CQ75" s="2598"/>
      <c r="CR75" s="2598"/>
      <c r="CS75" s="2598"/>
      <c r="CT75" s="2598"/>
      <c r="CU75" s="2598"/>
      <c r="CV75" s="2598"/>
      <c r="CW75" s="2598"/>
      <c r="CX75" s="2598"/>
      <c r="CY75" s="2598"/>
      <c r="CZ75" s="2598"/>
    </row>
    <row r="76" s="135" customFormat="true" ht="15" customHeight="true" x14ac:dyDescent="0.2">
      <c r="A76" s="1248"/>
      <c r="B76" s="1465"/>
      <c r="C76" s="1332"/>
      <c r="D76" s="1333"/>
      <c r="E76" s="1333"/>
      <c r="F76" s="1333"/>
      <c r="G76" s="1334"/>
      <c r="H76" s="1335"/>
      <c r="I76" s="1333"/>
      <c r="J76" s="1333"/>
      <c r="K76" s="1333"/>
      <c r="L76" s="1336"/>
      <c r="M76" s="1337"/>
      <c r="N76" s="1333"/>
      <c r="O76" s="1333"/>
      <c r="P76" s="1333"/>
      <c r="Q76" s="1334"/>
      <c r="R76" s="1335"/>
      <c r="S76" s="1333"/>
      <c r="T76" s="1333"/>
      <c r="U76" s="1333"/>
      <c r="V76" s="1333"/>
      <c r="W76" s="1333"/>
      <c r="X76" s="1333"/>
      <c r="Y76" s="1333"/>
      <c r="Z76" s="256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108"/>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598"/>
      <c r="CB76" s="2598"/>
      <c r="CC76" s="2598"/>
      <c r="CD76" s="2598"/>
      <c r="CE76" s="2598"/>
      <c r="CF76" s="2598"/>
      <c r="CG76" s="2598"/>
      <c r="CH76" s="2598"/>
      <c r="CI76" s="2598"/>
      <c r="CJ76" s="2598"/>
      <c r="CK76" s="2598"/>
      <c r="CL76" s="2598"/>
      <c r="CM76" s="2598"/>
      <c r="CN76" s="2598"/>
      <c r="CO76" s="2598"/>
      <c r="CP76" s="2598"/>
      <c r="CQ76" s="2598"/>
      <c r="CR76" s="2598"/>
      <c r="CS76" s="2598"/>
      <c r="CT76" s="2598"/>
      <c r="CU76" s="2598"/>
      <c r="CV76" s="2598"/>
      <c r="CW76" s="2598"/>
      <c r="CX76" s="2598"/>
      <c r="CY76" s="2598"/>
      <c r="CZ76" s="2598"/>
    </row>
    <row r="77" s="135" customFormat="true" ht="15" customHeight="true" x14ac:dyDescent="0.2">
      <c r="A77" s="1248"/>
      <c r="B77" s="1465"/>
      <c r="C77" s="1332"/>
      <c r="D77" s="1333"/>
      <c r="E77" s="1333"/>
      <c r="F77" s="1333"/>
      <c r="G77" s="1334"/>
      <c r="H77" s="1335"/>
      <c r="I77" s="1333"/>
      <c r="J77" s="1333"/>
      <c r="K77" s="1333"/>
      <c r="L77" s="1336"/>
      <c r="M77" s="1337"/>
      <c r="N77" s="1333"/>
      <c r="O77" s="1333"/>
      <c r="P77" s="1333"/>
      <c r="Q77" s="1334"/>
      <c r="R77" s="1335"/>
      <c r="S77" s="1333"/>
      <c r="T77" s="1333"/>
      <c r="U77" s="1333"/>
      <c r="V77" s="1333"/>
      <c r="W77" s="1333"/>
      <c r="X77" s="1333"/>
      <c r="Y77" s="1333"/>
      <c r="Z77" s="256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108"/>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598"/>
      <c r="CB77" s="2598"/>
      <c r="CC77" s="2598"/>
      <c r="CD77" s="2598"/>
      <c r="CE77" s="2598"/>
      <c r="CF77" s="2598"/>
      <c r="CG77" s="2598"/>
      <c r="CH77" s="2598"/>
      <c r="CI77" s="2598"/>
      <c r="CJ77" s="2598"/>
      <c r="CK77" s="2598"/>
      <c r="CL77" s="2598"/>
      <c r="CM77" s="2598"/>
      <c r="CN77" s="2598"/>
      <c r="CO77" s="2598"/>
      <c r="CP77" s="2598"/>
      <c r="CQ77" s="2598"/>
      <c r="CR77" s="2598"/>
      <c r="CS77" s="2598"/>
      <c r="CT77" s="2598"/>
      <c r="CU77" s="2598"/>
      <c r="CV77" s="2598"/>
      <c r="CW77" s="2598"/>
      <c r="CX77" s="2598"/>
      <c r="CY77" s="2598"/>
      <c r="CZ77" s="2598"/>
    </row>
    <row r="78" s="135" customFormat="true" ht="15" customHeight="true" x14ac:dyDescent="0.2">
      <c r="A78" s="1248"/>
      <c r="B78" s="1465"/>
      <c r="C78" s="1332"/>
      <c r="D78" s="1333"/>
      <c r="E78" s="1333"/>
      <c r="F78" s="1333"/>
      <c r="G78" s="1334"/>
      <c r="H78" s="1335"/>
      <c r="I78" s="1333"/>
      <c r="J78" s="1333"/>
      <c r="K78" s="1333"/>
      <c r="L78" s="1336"/>
      <c r="M78" s="1337"/>
      <c r="N78" s="1333"/>
      <c r="O78" s="1333"/>
      <c r="P78" s="1333"/>
      <c r="Q78" s="1334"/>
      <c r="R78" s="1335"/>
      <c r="S78" s="1333"/>
      <c r="T78" s="1333"/>
      <c r="U78" s="1333"/>
      <c r="V78" s="1333"/>
      <c r="W78" s="1333"/>
      <c r="X78" s="1333"/>
      <c r="Y78" s="1333"/>
      <c r="Z78" s="256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108"/>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598"/>
      <c r="CB78" s="2598"/>
      <c r="CC78" s="2598"/>
      <c r="CD78" s="2598"/>
      <c r="CE78" s="2598"/>
      <c r="CF78" s="2598"/>
      <c r="CG78" s="2598"/>
      <c r="CH78" s="2598"/>
      <c r="CI78" s="2598"/>
      <c r="CJ78" s="2598"/>
      <c r="CK78" s="2598"/>
      <c r="CL78" s="2598"/>
      <c r="CM78" s="2598"/>
      <c r="CN78" s="2598"/>
      <c r="CO78" s="2598"/>
      <c r="CP78" s="2598"/>
      <c r="CQ78" s="2598"/>
      <c r="CR78" s="2598"/>
      <c r="CS78" s="2598"/>
      <c r="CT78" s="2598"/>
      <c r="CU78" s="2598"/>
      <c r="CV78" s="2598"/>
      <c r="CW78" s="2598"/>
      <c r="CX78" s="2598"/>
      <c r="CY78" s="2598"/>
      <c r="CZ78" s="2598"/>
    </row>
    <row r="79" s="135" customFormat="true" ht="15" customHeight="true" x14ac:dyDescent="0.2">
      <c r="A79" s="1248"/>
      <c r="B79" s="1465"/>
      <c r="C79" s="1332"/>
      <c r="D79" s="1333"/>
      <c r="E79" s="1333"/>
      <c r="F79" s="1333"/>
      <c r="G79" s="1334"/>
      <c r="H79" s="1335"/>
      <c r="I79" s="1333"/>
      <c r="J79" s="1333"/>
      <c r="K79" s="1333"/>
      <c r="L79" s="1336"/>
      <c r="M79" s="1337"/>
      <c r="N79" s="1333"/>
      <c r="O79" s="1333"/>
      <c r="P79" s="1333"/>
      <c r="Q79" s="1334"/>
      <c r="R79" s="1335"/>
      <c r="S79" s="1333"/>
      <c r="T79" s="1333"/>
      <c r="U79" s="1333"/>
      <c r="V79" s="1333"/>
      <c r="W79" s="1333"/>
      <c r="X79" s="1333"/>
      <c r="Y79" s="1333"/>
      <c r="Z79" s="256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1108"/>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598"/>
      <c r="CB79" s="2598"/>
      <c r="CC79" s="2598"/>
      <c r="CD79" s="2598"/>
      <c r="CE79" s="2598"/>
      <c r="CF79" s="2598"/>
      <c r="CG79" s="2598"/>
      <c r="CH79" s="2598"/>
      <c r="CI79" s="2598"/>
      <c r="CJ79" s="2598"/>
      <c r="CK79" s="2598"/>
      <c r="CL79" s="2598"/>
      <c r="CM79" s="2598"/>
      <c r="CN79" s="2598"/>
      <c r="CO79" s="2598"/>
      <c r="CP79" s="2598"/>
      <c r="CQ79" s="2598"/>
      <c r="CR79" s="2598"/>
      <c r="CS79" s="2598"/>
      <c r="CT79" s="2598"/>
      <c r="CU79" s="2598"/>
      <c r="CV79" s="2598"/>
      <c r="CW79" s="2598"/>
      <c r="CX79" s="2598"/>
      <c r="CY79" s="2598"/>
      <c r="CZ79" s="2598"/>
    </row>
    <row r="80" s="135" customFormat="true" ht="15" customHeight="true" x14ac:dyDescent="0.2">
      <c r="A80" s="1248"/>
      <c r="B80" s="1465"/>
      <c r="C80" s="1332"/>
      <c r="D80" s="1333"/>
      <c r="E80" s="1333"/>
      <c r="F80" s="1333"/>
      <c r="G80" s="1334"/>
      <c r="H80" s="1335"/>
      <c r="I80" s="1333"/>
      <c r="J80" s="1333"/>
      <c r="K80" s="1333"/>
      <c r="L80" s="1336"/>
      <c r="M80" s="1337"/>
      <c r="N80" s="1333"/>
      <c r="O80" s="1333"/>
      <c r="P80" s="1333"/>
      <c r="Q80" s="1334"/>
      <c r="R80" s="1335"/>
      <c r="S80" s="1333"/>
      <c r="T80" s="1333"/>
      <c r="U80" s="1333"/>
      <c r="V80" s="1333"/>
      <c r="W80" s="1333"/>
      <c r="X80" s="1333"/>
      <c r="Y80" s="1333"/>
      <c r="Z80" s="256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1108"/>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598"/>
      <c r="CB80" s="2598"/>
      <c r="CC80" s="2598"/>
      <c r="CD80" s="2598"/>
      <c r="CE80" s="2598"/>
      <c r="CF80" s="2598"/>
      <c r="CG80" s="2598"/>
      <c r="CH80" s="2598"/>
      <c r="CI80" s="2598"/>
      <c r="CJ80" s="2598"/>
      <c r="CK80" s="2598"/>
      <c r="CL80" s="2598"/>
      <c r="CM80" s="2598"/>
      <c r="CN80" s="2598"/>
      <c r="CO80" s="2598"/>
      <c r="CP80" s="2598"/>
      <c r="CQ80" s="2598"/>
      <c r="CR80" s="2598"/>
      <c r="CS80" s="2598"/>
      <c r="CT80" s="2598"/>
      <c r="CU80" s="2598"/>
      <c r="CV80" s="2598"/>
      <c r="CW80" s="2598"/>
      <c r="CX80" s="2598"/>
      <c r="CY80" s="2598"/>
      <c r="CZ80" s="2598"/>
    </row>
    <row r="81" s="135" customFormat="true" ht="15" customHeight="true" x14ac:dyDescent="0.2">
      <c r="A81" s="1248"/>
      <c r="B81" s="1465"/>
      <c r="C81" s="1332"/>
      <c r="D81" s="1333"/>
      <c r="E81" s="1333"/>
      <c r="F81" s="1333"/>
      <c r="G81" s="1334"/>
      <c r="H81" s="1335"/>
      <c r="I81" s="1333"/>
      <c r="J81" s="1333"/>
      <c r="K81" s="1333"/>
      <c r="L81" s="1336"/>
      <c r="M81" s="1337"/>
      <c r="N81" s="1333"/>
      <c r="O81" s="1333"/>
      <c r="P81" s="1333"/>
      <c r="Q81" s="1334"/>
      <c r="R81" s="1335"/>
      <c r="S81" s="1333"/>
      <c r="T81" s="1333"/>
      <c r="U81" s="1333"/>
      <c r="V81" s="1333"/>
      <c r="W81" s="1333"/>
      <c r="X81" s="1333"/>
      <c r="Y81" s="1333"/>
      <c r="Z81" s="256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1108"/>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598"/>
      <c r="CB81" s="2598"/>
      <c r="CC81" s="2598"/>
      <c r="CD81" s="2598"/>
      <c r="CE81" s="2598"/>
      <c r="CF81" s="2598"/>
      <c r="CG81" s="2598"/>
      <c r="CH81" s="2598"/>
      <c r="CI81" s="2598"/>
      <c r="CJ81" s="2598"/>
      <c r="CK81" s="2598"/>
      <c r="CL81" s="2598"/>
      <c r="CM81" s="2598"/>
      <c r="CN81" s="2598"/>
      <c r="CO81" s="2598"/>
      <c r="CP81" s="2598"/>
      <c r="CQ81" s="2598"/>
      <c r="CR81" s="2598"/>
      <c r="CS81" s="2598"/>
      <c r="CT81" s="2598"/>
      <c r="CU81" s="2598"/>
      <c r="CV81" s="2598"/>
      <c r="CW81" s="2598"/>
      <c r="CX81" s="2598"/>
      <c r="CY81" s="2598"/>
      <c r="CZ81" s="2598"/>
    </row>
    <row r="82" s="135" customFormat="true" ht="15" customHeight="true" x14ac:dyDescent="0.2">
      <c r="A82" s="1248"/>
      <c r="B82" s="1465"/>
      <c r="C82" s="1332"/>
      <c r="D82" s="1333"/>
      <c r="E82" s="1333"/>
      <c r="F82" s="1333"/>
      <c r="G82" s="1334"/>
      <c r="H82" s="1335"/>
      <c r="I82" s="1333"/>
      <c r="J82" s="1333"/>
      <c r="K82" s="1333"/>
      <c r="L82" s="1336"/>
      <c r="M82" s="1337"/>
      <c r="N82" s="1333"/>
      <c r="O82" s="1333"/>
      <c r="P82" s="1333"/>
      <c r="Q82" s="1334"/>
      <c r="R82" s="1335"/>
      <c r="S82" s="1333"/>
      <c r="T82" s="1333"/>
      <c r="U82" s="1333"/>
      <c r="V82" s="1333"/>
      <c r="W82" s="1333"/>
      <c r="X82" s="1333"/>
      <c r="Y82" s="1333"/>
      <c r="Z82" s="256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1108"/>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598"/>
      <c r="CB82" s="2598"/>
      <c r="CC82" s="2598"/>
      <c r="CD82" s="2598"/>
      <c r="CE82" s="2598"/>
      <c r="CF82" s="2598"/>
      <c r="CG82" s="2598"/>
      <c r="CH82" s="2598"/>
      <c r="CI82" s="2598"/>
      <c r="CJ82" s="2598"/>
      <c r="CK82" s="2598"/>
      <c r="CL82" s="2598"/>
      <c r="CM82" s="2598"/>
      <c r="CN82" s="2598"/>
      <c r="CO82" s="2598"/>
      <c r="CP82" s="2598"/>
      <c r="CQ82" s="2598"/>
      <c r="CR82" s="2598"/>
      <c r="CS82" s="2598"/>
      <c r="CT82" s="2598"/>
      <c r="CU82" s="2598"/>
      <c r="CV82" s="2598"/>
      <c r="CW82" s="2598"/>
      <c r="CX82" s="2598"/>
      <c r="CY82" s="2598"/>
      <c r="CZ82" s="2598"/>
    </row>
    <row r="83" s="135" customFormat="true" ht="15" customHeight="true" x14ac:dyDescent="0.2">
      <c r="A83" s="1248"/>
      <c r="B83" s="1465"/>
      <c r="C83" s="1332"/>
      <c r="D83" s="1333"/>
      <c r="E83" s="1333"/>
      <c r="F83" s="1333"/>
      <c r="G83" s="1334"/>
      <c r="H83" s="1335"/>
      <c r="I83" s="1333"/>
      <c r="J83" s="1333"/>
      <c r="K83" s="1333"/>
      <c r="L83" s="1336"/>
      <c r="M83" s="1337"/>
      <c r="N83" s="1333"/>
      <c r="O83" s="1333"/>
      <c r="P83" s="1333"/>
      <c r="Q83" s="1334"/>
      <c r="R83" s="1335"/>
      <c r="S83" s="1333"/>
      <c r="T83" s="1333"/>
      <c r="U83" s="1333"/>
      <c r="V83" s="1333"/>
      <c r="W83" s="1333"/>
      <c r="X83" s="1333"/>
      <c r="Y83" s="1333"/>
      <c r="Z83" s="256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1108"/>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598"/>
      <c r="CB83" s="2598"/>
      <c r="CC83" s="2598"/>
      <c r="CD83" s="2598"/>
      <c r="CE83" s="2598"/>
      <c r="CF83" s="2598"/>
      <c r="CG83" s="2598"/>
      <c r="CH83" s="2598"/>
      <c r="CI83" s="2598"/>
      <c r="CJ83" s="2598"/>
      <c r="CK83" s="2598"/>
      <c r="CL83" s="2598"/>
      <c r="CM83" s="2598"/>
      <c r="CN83" s="2598"/>
      <c r="CO83" s="2598"/>
      <c r="CP83" s="2598"/>
      <c r="CQ83" s="2598"/>
      <c r="CR83" s="2598"/>
      <c r="CS83" s="2598"/>
      <c r="CT83" s="2598"/>
      <c r="CU83" s="2598"/>
      <c r="CV83" s="2598"/>
      <c r="CW83" s="2598"/>
      <c r="CX83" s="2598"/>
      <c r="CY83" s="2598"/>
      <c r="CZ83" s="2598"/>
    </row>
    <row r="84" s="135" customFormat="true" ht="15" customHeight="true" x14ac:dyDescent="0.2">
      <c r="A84" s="1249"/>
      <c r="B84" s="1466"/>
      <c r="C84" s="1338"/>
      <c r="D84" s="1339"/>
      <c r="E84" s="1339"/>
      <c r="F84" s="1339"/>
      <c r="G84" s="1340"/>
      <c r="H84" s="1341"/>
      <c r="I84" s="1339"/>
      <c r="J84" s="1339"/>
      <c r="K84" s="1339"/>
      <c r="L84" s="1342"/>
      <c r="M84" s="1343"/>
      <c r="N84" s="1339"/>
      <c r="O84" s="1339"/>
      <c r="P84" s="1339"/>
      <c r="Q84" s="1340"/>
      <c r="R84" s="1341"/>
      <c r="S84" s="1339"/>
      <c r="T84" s="1339"/>
      <c r="U84" s="1339"/>
      <c r="V84" s="1339"/>
      <c r="W84" s="1339"/>
      <c r="X84" s="1339"/>
      <c r="Y84" s="1339"/>
      <c r="Z84" s="2561"/>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1108"/>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598"/>
      <c r="CB84" s="2598"/>
      <c r="CC84" s="2598"/>
      <c r="CD84" s="2598"/>
      <c r="CE84" s="2598"/>
      <c r="CF84" s="2598"/>
      <c r="CG84" s="2598"/>
      <c r="CH84" s="2598"/>
      <c r="CI84" s="2598"/>
      <c r="CJ84" s="2598"/>
      <c r="CK84" s="2598"/>
      <c r="CL84" s="2598"/>
      <c r="CM84" s="2598"/>
      <c r="CN84" s="2598"/>
      <c r="CO84" s="2598"/>
      <c r="CP84" s="2598"/>
      <c r="CQ84" s="2598"/>
      <c r="CR84" s="2598"/>
      <c r="CS84" s="2598"/>
      <c r="CT84" s="2598"/>
      <c r="CU84" s="2598"/>
      <c r="CV84" s="2598"/>
      <c r="CW84" s="2598"/>
      <c r="CX84" s="2598"/>
      <c r="CY84" s="2598"/>
      <c r="CZ84" s="2598"/>
    </row>
    <row r="85" s="853" customFormat="true" ht="15" customHeight="true" x14ac:dyDescent="0.2">
      <c r="A85" s="1250"/>
      <c r="B85" s="1268"/>
      <c r="C85" s="1344"/>
      <c r="D85" s="1345"/>
      <c r="E85" s="1345"/>
      <c r="F85" s="1345"/>
      <c r="G85" s="1346"/>
      <c r="H85" s="1347"/>
      <c r="I85" s="1345"/>
      <c r="J85" s="1345"/>
      <c r="K85" s="1345"/>
      <c r="L85" s="1348"/>
      <c r="M85" s="1349"/>
      <c r="N85" s="1345"/>
      <c r="O85" s="1345"/>
      <c r="P85" s="1345"/>
      <c r="Q85" s="1346"/>
      <c r="R85" s="1347"/>
      <c r="S85" s="1345"/>
      <c r="T85" s="1345"/>
      <c r="U85" s="1345"/>
      <c r="V85" s="1345"/>
      <c r="W85" s="1345"/>
      <c r="X85" s="1345"/>
      <c r="Y85" s="1345"/>
      <c r="Z85" s="2562"/>
      <c r="AA85" s="1069"/>
      <c r="AB85" s="1069"/>
      <c r="AC85" s="1069"/>
      <c r="AD85" s="1069"/>
      <c r="AE85" s="1069"/>
      <c r="AF85" s="1069"/>
      <c r="AG85" s="1069"/>
      <c r="AH85" s="1069"/>
      <c r="AI85" s="1069"/>
      <c r="AJ85" s="1069"/>
      <c r="AK85" s="1069"/>
      <c r="AL85" s="1069"/>
      <c r="AM85" s="1069"/>
      <c r="AN85" s="1069"/>
      <c r="AO85" s="1069"/>
      <c r="AP85" s="1069"/>
      <c r="AQ85" s="1069"/>
      <c r="AR85" s="1069"/>
      <c r="AS85" s="1069"/>
      <c r="AT85" s="1069"/>
      <c r="AU85" s="1069"/>
      <c r="AV85" s="1069"/>
      <c r="AW85" s="1069"/>
      <c r="AX85" s="1069"/>
      <c r="AY85" s="1069"/>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598"/>
      <c r="CB85" s="2598"/>
      <c r="CC85" s="2598"/>
      <c r="CD85" s="2598"/>
      <c r="CE85" s="2598"/>
      <c r="CF85" s="2598"/>
      <c r="CG85" s="2598"/>
      <c r="CH85" s="2598"/>
      <c r="CI85" s="2598"/>
      <c r="CJ85" s="2598"/>
      <c r="CK85" s="2598"/>
      <c r="CL85" s="2598"/>
      <c r="CM85" s="2598"/>
      <c r="CN85" s="2598"/>
      <c r="CO85" s="2598"/>
      <c r="CP85" s="2598"/>
      <c r="CQ85" s="2598"/>
      <c r="CR85" s="2598"/>
      <c r="CS85" s="2598"/>
      <c r="CT85" s="2598"/>
      <c r="CU85" s="2598"/>
      <c r="CV85" s="2598"/>
      <c r="CW85" s="2598"/>
      <c r="CX85" s="2598"/>
      <c r="CY85" s="2598"/>
      <c r="CZ85" s="2598"/>
    </row>
    <row r="86" s="853" customFormat="true" ht="15" customHeight="true" x14ac:dyDescent="0.2">
      <c r="A86" s="1250"/>
      <c r="B86" s="1268"/>
      <c r="C86" s="1344"/>
      <c r="D86" s="1345"/>
      <c r="E86" s="1345"/>
      <c r="F86" s="1345"/>
      <c r="G86" s="1346"/>
      <c r="H86" s="1347"/>
      <c r="I86" s="1345"/>
      <c r="J86" s="1345"/>
      <c r="K86" s="1345"/>
      <c r="L86" s="1348"/>
      <c r="M86" s="1349"/>
      <c r="N86" s="1345"/>
      <c r="O86" s="1345"/>
      <c r="P86" s="1345"/>
      <c r="Q86" s="1346"/>
      <c r="R86" s="1347"/>
      <c r="S86" s="1345"/>
      <c r="T86" s="1345"/>
      <c r="U86" s="1345"/>
      <c r="V86" s="1345"/>
      <c r="W86" s="1345"/>
      <c r="X86" s="1345"/>
      <c r="Y86" s="1345"/>
      <c r="Z86" s="2562"/>
      <c r="AA86" s="1069"/>
      <c r="AB86" s="1069"/>
      <c r="AC86" s="1069"/>
      <c r="AD86" s="1069"/>
      <c r="AE86" s="1069"/>
      <c r="AF86" s="1069"/>
      <c r="AG86" s="1069"/>
      <c r="AH86" s="1069"/>
      <c r="AI86" s="1069"/>
      <c r="AJ86" s="1069"/>
      <c r="AK86" s="1069"/>
      <c r="AL86" s="1069"/>
      <c r="AM86" s="1069"/>
      <c r="AN86" s="1069"/>
      <c r="AO86" s="1069"/>
      <c r="AP86" s="1069"/>
      <c r="AQ86" s="1069"/>
      <c r="AR86" s="1069"/>
      <c r="AS86" s="1069"/>
      <c r="AT86" s="1069"/>
      <c r="AU86" s="1069"/>
      <c r="AV86" s="1069"/>
      <c r="AW86" s="1069"/>
      <c r="AX86" s="1069"/>
      <c r="AY86" s="1069"/>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598"/>
      <c r="CB86" s="2598"/>
      <c r="CC86" s="2598"/>
      <c r="CD86" s="2598"/>
      <c r="CE86" s="2598"/>
      <c r="CF86" s="2598"/>
      <c r="CG86" s="2598"/>
      <c r="CH86" s="2598"/>
      <c r="CI86" s="2598"/>
      <c r="CJ86" s="2598"/>
      <c r="CK86" s="2598"/>
      <c r="CL86" s="2598"/>
      <c r="CM86" s="2598"/>
      <c r="CN86" s="2598"/>
      <c r="CO86" s="2598"/>
      <c r="CP86" s="2598"/>
      <c r="CQ86" s="2598"/>
      <c r="CR86" s="2598"/>
      <c r="CS86" s="2598"/>
      <c r="CT86" s="2598"/>
      <c r="CU86" s="2598"/>
      <c r="CV86" s="2598"/>
      <c r="CW86" s="2598"/>
      <c r="CX86" s="2598"/>
      <c r="CY86" s="2598"/>
      <c r="CZ86" s="2598"/>
    </row>
    <row r="87" s="853" customFormat="true" ht="15" customHeight="true" x14ac:dyDescent="0.2">
      <c r="A87" s="1250"/>
      <c r="B87" s="1268"/>
      <c r="C87" s="1344"/>
      <c r="D87" s="1345"/>
      <c r="E87" s="1345"/>
      <c r="F87" s="1345"/>
      <c r="G87" s="1346"/>
      <c r="H87" s="1347"/>
      <c r="I87" s="1345"/>
      <c r="J87" s="1345"/>
      <c r="K87" s="1345"/>
      <c r="L87" s="1348"/>
      <c r="M87" s="1349"/>
      <c r="N87" s="1345"/>
      <c r="O87" s="1345"/>
      <c r="P87" s="1345"/>
      <c r="Q87" s="1346"/>
      <c r="R87" s="1347"/>
      <c r="S87" s="1345"/>
      <c r="T87" s="1345"/>
      <c r="U87" s="1345"/>
      <c r="V87" s="1345"/>
      <c r="W87" s="1345"/>
      <c r="X87" s="1345"/>
      <c r="Y87" s="1345"/>
      <c r="Z87" s="2562"/>
      <c r="AA87" s="1069"/>
      <c r="AB87" s="1069"/>
      <c r="AC87" s="1069"/>
      <c r="AD87" s="1069"/>
      <c r="AE87" s="1069"/>
      <c r="AF87" s="1069"/>
      <c r="AG87" s="1069"/>
      <c r="AH87" s="1069"/>
      <c r="AI87" s="1069"/>
      <c r="AJ87" s="1069"/>
      <c r="AK87" s="1069"/>
      <c r="AL87" s="1069"/>
      <c r="AM87" s="1069"/>
      <c r="AN87" s="1069"/>
      <c r="AO87" s="1069"/>
      <c r="AP87" s="1069"/>
      <c r="AQ87" s="1069"/>
      <c r="AR87" s="1069"/>
      <c r="AS87" s="1069"/>
      <c r="AT87" s="1069"/>
      <c r="AU87" s="1069"/>
      <c r="AV87" s="1069"/>
      <c r="AW87" s="1069"/>
      <c r="AX87" s="1069"/>
      <c r="AY87" s="1069"/>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598"/>
      <c r="CB87" s="2598"/>
      <c r="CC87" s="2598"/>
      <c r="CD87" s="2598"/>
      <c r="CE87" s="2598"/>
      <c r="CF87" s="2598"/>
      <c r="CG87" s="2598"/>
      <c r="CH87" s="2598"/>
      <c r="CI87" s="2598"/>
      <c r="CJ87" s="2598"/>
      <c r="CK87" s="2598"/>
      <c r="CL87" s="2598"/>
      <c r="CM87" s="2598"/>
      <c r="CN87" s="2598"/>
      <c r="CO87" s="2598"/>
      <c r="CP87" s="2598"/>
      <c r="CQ87" s="2598"/>
      <c r="CR87" s="2598"/>
      <c r="CS87" s="2598"/>
      <c r="CT87" s="2598"/>
      <c r="CU87" s="2598"/>
      <c r="CV87" s="2598"/>
      <c r="CW87" s="2598"/>
      <c r="CX87" s="2598"/>
      <c r="CY87" s="2598"/>
      <c r="CZ87" s="2598"/>
    </row>
    <row r="88" s="853" customFormat="true" ht="15" customHeight="true" x14ac:dyDescent="0.2">
      <c r="A88" s="1250"/>
      <c r="B88" s="1268"/>
      <c r="C88" s="1344"/>
      <c r="D88" s="1345"/>
      <c r="E88" s="1345"/>
      <c r="F88" s="1345"/>
      <c r="G88" s="1346"/>
      <c r="H88" s="1347"/>
      <c r="I88" s="1345"/>
      <c r="J88" s="1345"/>
      <c r="K88" s="1345"/>
      <c r="L88" s="1348"/>
      <c r="M88" s="1349"/>
      <c r="N88" s="1345"/>
      <c r="O88" s="1345"/>
      <c r="P88" s="1345"/>
      <c r="Q88" s="1346"/>
      <c r="R88" s="1347"/>
      <c r="S88" s="1345"/>
      <c r="T88" s="1345"/>
      <c r="U88" s="1345"/>
      <c r="V88" s="1345"/>
      <c r="W88" s="1345"/>
      <c r="X88" s="1345"/>
      <c r="Y88" s="1345"/>
      <c r="Z88" s="2562"/>
      <c r="AA88" s="1069"/>
      <c r="AB88" s="1069"/>
      <c r="AC88" s="1069"/>
      <c r="AD88" s="1069"/>
      <c r="AE88" s="1069"/>
      <c r="AF88" s="1069"/>
      <c r="AG88" s="1069"/>
      <c r="AH88" s="1069"/>
      <c r="AI88" s="1069"/>
      <c r="AJ88" s="1069"/>
      <c r="AK88" s="1069"/>
      <c r="AL88" s="1069"/>
      <c r="AM88" s="1069"/>
      <c r="AN88" s="1069"/>
      <c r="AO88" s="1069"/>
      <c r="AP88" s="1069"/>
      <c r="AQ88" s="1069"/>
      <c r="AR88" s="1069"/>
      <c r="AS88" s="1069"/>
      <c r="AT88" s="1069"/>
      <c r="AU88" s="1069"/>
      <c r="AV88" s="1069"/>
      <c r="AW88" s="1069"/>
      <c r="AX88" s="1069"/>
      <c r="AY88" s="1069"/>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598"/>
      <c r="CB88" s="2598"/>
      <c r="CC88" s="2598"/>
      <c r="CD88" s="2598"/>
      <c r="CE88" s="2598"/>
      <c r="CF88" s="2598"/>
      <c r="CG88" s="2598"/>
      <c r="CH88" s="2598"/>
      <c r="CI88" s="2598"/>
      <c r="CJ88" s="2598"/>
      <c r="CK88" s="2598"/>
      <c r="CL88" s="2598"/>
      <c r="CM88" s="2598"/>
      <c r="CN88" s="2598"/>
      <c r="CO88" s="2598"/>
      <c r="CP88" s="2598"/>
      <c r="CQ88" s="2598"/>
      <c r="CR88" s="2598"/>
      <c r="CS88" s="2598"/>
      <c r="CT88" s="2598"/>
      <c r="CU88" s="2598"/>
      <c r="CV88" s="2598"/>
      <c r="CW88" s="2598"/>
      <c r="CX88" s="2598"/>
      <c r="CY88" s="2598"/>
      <c r="CZ88" s="2598"/>
    </row>
    <row r="89" s="853" customFormat="true" ht="15" customHeight="true" x14ac:dyDescent="0.2">
      <c r="A89" s="1250"/>
      <c r="B89" s="1268"/>
      <c r="C89" s="1344"/>
      <c r="D89" s="1345"/>
      <c r="E89" s="1345"/>
      <c r="F89" s="1345"/>
      <c r="G89" s="1346"/>
      <c r="H89" s="1347"/>
      <c r="I89" s="1345"/>
      <c r="J89" s="1345"/>
      <c r="K89" s="1345"/>
      <c r="L89" s="1348"/>
      <c r="M89" s="1349"/>
      <c r="N89" s="1345"/>
      <c r="O89" s="1345"/>
      <c r="P89" s="1345"/>
      <c r="Q89" s="1346"/>
      <c r="R89" s="1347"/>
      <c r="S89" s="1345"/>
      <c r="T89" s="1345"/>
      <c r="U89" s="1345"/>
      <c r="V89" s="1345"/>
      <c r="W89" s="1345"/>
      <c r="X89" s="1345"/>
      <c r="Y89" s="1345"/>
      <c r="Z89" s="2562"/>
      <c r="AA89" s="1069"/>
      <c r="AB89" s="1069"/>
      <c r="AC89" s="1069"/>
      <c r="AD89" s="1069"/>
      <c r="AE89" s="1069"/>
      <c r="AF89" s="1069"/>
      <c r="AG89" s="1069"/>
      <c r="AH89" s="1069"/>
      <c r="AI89" s="1069"/>
      <c r="AJ89" s="1069"/>
      <c r="AK89" s="1069"/>
      <c r="AL89" s="1069"/>
      <c r="AM89" s="1069"/>
      <c r="AN89" s="1069"/>
      <c r="AO89" s="1069"/>
      <c r="AP89" s="1069"/>
      <c r="AQ89" s="1069"/>
      <c r="AR89" s="1069"/>
      <c r="AS89" s="1069"/>
      <c r="AT89" s="1069"/>
      <c r="AU89" s="1069"/>
      <c r="AV89" s="1069"/>
      <c r="AW89" s="1069"/>
      <c r="AX89" s="1069"/>
      <c r="AY89" s="1069"/>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598"/>
      <c r="CB89" s="2598"/>
      <c r="CC89" s="2598"/>
      <c r="CD89" s="2598"/>
      <c r="CE89" s="2598"/>
      <c r="CF89" s="2598"/>
      <c r="CG89" s="2598"/>
      <c r="CH89" s="2598"/>
      <c r="CI89" s="2598"/>
      <c r="CJ89" s="2598"/>
      <c r="CK89" s="2598"/>
      <c r="CL89" s="2598"/>
      <c r="CM89" s="2598"/>
      <c r="CN89" s="2598"/>
      <c r="CO89" s="2598"/>
      <c r="CP89" s="2598"/>
      <c r="CQ89" s="2598"/>
      <c r="CR89" s="2598"/>
      <c r="CS89" s="2598"/>
      <c r="CT89" s="2598"/>
      <c r="CU89" s="2598"/>
      <c r="CV89" s="2598"/>
      <c r="CW89" s="2598"/>
      <c r="CX89" s="2598"/>
      <c r="CY89" s="2598"/>
      <c r="CZ89" s="2598"/>
    </row>
    <row r="90" s="853" customFormat="true" ht="15" customHeight="true" x14ac:dyDescent="0.2">
      <c r="A90" s="1251"/>
      <c r="B90" s="1269"/>
      <c r="C90" s="1352"/>
      <c r="D90" s="1353"/>
      <c r="E90" s="1353"/>
      <c r="F90" s="1353"/>
      <c r="G90" s="1354"/>
      <c r="H90" s="1355"/>
      <c r="I90" s="1353"/>
      <c r="J90" s="1353"/>
      <c r="K90" s="1353"/>
      <c r="L90" s="1356"/>
      <c r="M90" s="1357"/>
      <c r="N90" s="1353"/>
      <c r="O90" s="1353"/>
      <c r="P90" s="1353"/>
      <c r="Q90" s="1354"/>
      <c r="R90" s="1355"/>
      <c r="S90" s="1353"/>
      <c r="T90" s="1353"/>
      <c r="U90" s="1353"/>
      <c r="V90" s="1353"/>
      <c r="W90" s="1353"/>
      <c r="X90" s="1353"/>
      <c r="Y90" s="1353"/>
      <c r="Z90" s="2563"/>
      <c r="AA90" s="1069"/>
      <c r="AB90" s="1069"/>
      <c r="AC90" s="1069"/>
      <c r="AD90" s="1069"/>
      <c r="AE90" s="1069"/>
      <c r="AF90" s="1069"/>
      <c r="AG90" s="1069"/>
      <c r="AH90" s="1069"/>
      <c r="AI90" s="1069"/>
      <c r="AJ90" s="1069"/>
      <c r="AK90" s="1069"/>
      <c r="AL90" s="1069"/>
      <c r="AM90" s="1069"/>
      <c r="AN90" s="1069"/>
      <c r="AO90" s="1069"/>
      <c r="AP90" s="1069"/>
      <c r="AQ90" s="1069"/>
      <c r="AR90" s="1069"/>
      <c r="AS90" s="1069"/>
      <c r="AT90" s="1069"/>
      <c r="AU90" s="1069"/>
      <c r="AV90" s="1069"/>
      <c r="AW90" s="1069"/>
      <c r="AX90" s="1069"/>
      <c r="AY90" s="1069"/>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598"/>
      <c r="CB90" s="2598"/>
      <c r="CC90" s="2598"/>
      <c r="CD90" s="2598"/>
      <c r="CE90" s="2598"/>
      <c r="CF90" s="2598"/>
      <c r="CG90" s="2598"/>
      <c r="CH90" s="2598"/>
      <c r="CI90" s="2598"/>
      <c r="CJ90" s="2598"/>
      <c r="CK90" s="2598"/>
      <c r="CL90" s="2598"/>
      <c r="CM90" s="2598"/>
      <c r="CN90" s="2598"/>
      <c r="CO90" s="2598"/>
      <c r="CP90" s="2598"/>
      <c r="CQ90" s="2598"/>
      <c r="CR90" s="2598"/>
      <c r="CS90" s="2598"/>
      <c r="CT90" s="2598"/>
      <c r="CU90" s="2598"/>
      <c r="CV90" s="2598"/>
      <c r="CW90" s="2598"/>
      <c r="CX90" s="2598"/>
      <c r="CY90" s="2598"/>
      <c r="CZ90" s="2598"/>
    </row>
    <row r="91" s="853" customFormat="true" ht="15" customHeight="true" x14ac:dyDescent="0.2">
      <c r="A91" s="1180"/>
      <c r="B91" s="1270"/>
      <c r="C91" s="1358"/>
      <c r="D91" s="1350"/>
      <c r="E91" s="1350"/>
      <c r="F91" s="1350"/>
      <c r="G91" s="1351"/>
      <c r="H91" s="1359"/>
      <c r="I91" s="1350"/>
      <c r="J91" s="1350"/>
      <c r="K91" s="1350"/>
      <c r="L91" s="1360"/>
      <c r="M91" s="1358"/>
      <c r="N91" s="1350"/>
      <c r="O91" s="1350"/>
      <c r="P91" s="1350"/>
      <c r="Q91" s="1351"/>
      <c r="R91" s="1359"/>
      <c r="S91" s="1350"/>
      <c r="T91" s="1350"/>
      <c r="U91" s="1350"/>
      <c r="V91" s="1350"/>
      <c r="W91" s="1350"/>
      <c r="X91" s="1350"/>
      <c r="Y91" s="1350"/>
      <c r="Z91" s="1360"/>
      <c r="AA91" s="1069"/>
      <c r="AB91" s="1069"/>
      <c r="AC91" s="1069"/>
      <c r="AD91" s="1069"/>
      <c r="AE91" s="1069"/>
      <c r="AF91" s="1069"/>
      <c r="AG91" s="1069"/>
      <c r="AH91" s="1069"/>
      <c r="AI91" s="1069"/>
      <c r="AJ91" s="1069"/>
      <c r="AK91" s="1069"/>
      <c r="AL91" s="1069"/>
      <c r="AM91" s="1069"/>
      <c r="AN91" s="1069"/>
      <c r="AO91" s="1069"/>
      <c r="AP91" s="1069"/>
      <c r="AQ91" s="1069"/>
      <c r="AR91" s="1069"/>
      <c r="AS91" s="1069"/>
      <c r="AT91" s="1069"/>
      <c r="AU91" s="1069"/>
      <c r="AV91" s="1069"/>
      <c r="AW91" s="1069"/>
      <c r="AX91" s="1069"/>
      <c r="AY91" s="1069"/>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598"/>
      <c r="CB91" s="2598"/>
      <c r="CC91" s="2598"/>
      <c r="CD91" s="2598"/>
      <c r="CE91" s="2598"/>
      <c r="CF91" s="2598"/>
      <c r="CG91" s="2598"/>
      <c r="CH91" s="2598"/>
      <c r="CI91" s="2598"/>
      <c r="CJ91" s="2598"/>
      <c r="CK91" s="2598"/>
      <c r="CL91" s="2598"/>
      <c r="CM91" s="2598"/>
      <c r="CN91" s="2598"/>
      <c r="CO91" s="2598"/>
      <c r="CP91" s="2598"/>
      <c r="CQ91" s="2598"/>
      <c r="CR91" s="2598"/>
      <c r="CS91" s="2598"/>
      <c r="CT91" s="2598"/>
      <c r="CU91" s="2598"/>
      <c r="CV91" s="2598"/>
      <c r="CW91" s="2598"/>
      <c r="CX91" s="2598"/>
      <c r="CY91" s="2598"/>
      <c r="CZ91" s="2598"/>
    </row>
    <row r="92" s="853" customFormat="true" ht="15" customHeight="true" x14ac:dyDescent="0.2">
      <c r="A92" s="1180"/>
      <c r="B92" s="1270"/>
      <c r="C92" s="1358"/>
      <c r="D92" s="1350"/>
      <c r="E92" s="1350"/>
      <c r="F92" s="1350"/>
      <c r="G92" s="1351"/>
      <c r="H92" s="1359"/>
      <c r="I92" s="1350"/>
      <c r="J92" s="1350"/>
      <c r="K92" s="1350"/>
      <c r="L92" s="1360"/>
      <c r="M92" s="1358"/>
      <c r="N92" s="1350"/>
      <c r="O92" s="1350"/>
      <c r="P92" s="1350"/>
      <c r="Q92" s="1351"/>
      <c r="R92" s="1359"/>
      <c r="S92" s="1350"/>
      <c r="T92" s="1350"/>
      <c r="U92" s="1350"/>
      <c r="V92" s="1350"/>
      <c r="W92" s="1350"/>
      <c r="X92" s="1350"/>
      <c r="Y92" s="1350"/>
      <c r="Z92" s="1360"/>
      <c r="AA92" s="1069"/>
      <c r="AB92" s="1069"/>
      <c r="AC92" s="1069"/>
      <c r="AD92" s="1069"/>
      <c r="AE92" s="1069"/>
      <c r="AF92" s="1069"/>
      <c r="AG92" s="1069"/>
      <c r="AH92" s="1069"/>
      <c r="AI92" s="1069"/>
      <c r="AJ92" s="1069"/>
      <c r="AK92" s="1069"/>
      <c r="AL92" s="1069"/>
      <c r="AM92" s="1069"/>
      <c r="AN92" s="1069"/>
      <c r="AO92" s="1069"/>
      <c r="AP92" s="1069"/>
      <c r="AQ92" s="1069"/>
      <c r="AR92" s="1069"/>
      <c r="AS92" s="1069"/>
      <c r="AT92" s="1069"/>
      <c r="AU92" s="1069"/>
      <c r="AV92" s="1069"/>
      <c r="AW92" s="1069"/>
      <c r="AX92" s="1069"/>
      <c r="AY92" s="1069"/>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598"/>
      <c r="CB92" s="2598"/>
      <c r="CC92" s="2598"/>
      <c r="CD92" s="2598"/>
      <c r="CE92" s="2598"/>
      <c r="CF92" s="2598"/>
      <c r="CG92" s="2598"/>
      <c r="CH92" s="2598"/>
      <c r="CI92" s="2598"/>
      <c r="CJ92" s="2598"/>
      <c r="CK92" s="2598"/>
      <c r="CL92" s="2598"/>
      <c r="CM92" s="2598"/>
      <c r="CN92" s="2598"/>
      <c r="CO92" s="2598"/>
      <c r="CP92" s="2598"/>
      <c r="CQ92" s="2598"/>
      <c r="CR92" s="2598"/>
      <c r="CS92" s="2598"/>
      <c r="CT92" s="2598"/>
      <c r="CU92" s="2598"/>
      <c r="CV92" s="2598"/>
      <c r="CW92" s="2598"/>
      <c r="CX92" s="2598"/>
      <c r="CY92" s="2598"/>
      <c r="CZ92" s="2598"/>
    </row>
    <row r="93" s="853" customFormat="true" ht="15" customHeight="true" x14ac:dyDescent="0.2">
      <c r="A93" s="1252"/>
      <c r="B93" s="1271"/>
      <c r="C93" s="1184"/>
      <c r="D93" s="1185"/>
      <c r="E93" s="1185"/>
      <c r="F93" s="1185"/>
      <c r="G93" s="1234"/>
      <c r="H93" s="1224"/>
      <c r="I93" s="1185"/>
      <c r="J93" s="1185"/>
      <c r="K93" s="1185"/>
      <c r="L93" s="1201"/>
      <c r="M93" s="1184"/>
      <c r="N93" s="1185"/>
      <c r="O93" s="1185"/>
      <c r="P93" s="1185"/>
      <c r="Q93" s="1234"/>
      <c r="R93" s="1224"/>
      <c r="S93" s="1185"/>
      <c r="T93" s="1185"/>
      <c r="U93" s="1185"/>
      <c r="V93" s="1185"/>
      <c r="W93" s="1185"/>
      <c r="X93" s="1185"/>
      <c r="Y93" s="1185"/>
      <c r="Z93" s="1201"/>
      <c r="AA93" s="1069"/>
      <c r="AB93" s="1069"/>
      <c r="AC93" s="1069"/>
      <c r="AD93" s="1069"/>
      <c r="AE93" s="1069"/>
      <c r="AF93" s="1069"/>
      <c r="AG93" s="1069"/>
      <c r="AH93" s="1069"/>
      <c r="AI93" s="1069"/>
      <c r="AJ93" s="1069"/>
      <c r="AK93" s="1069"/>
      <c r="AL93" s="1069"/>
      <c r="AM93" s="1069"/>
      <c r="AN93" s="1069"/>
      <c r="AO93" s="1069"/>
      <c r="AP93" s="1069"/>
      <c r="AQ93" s="1069"/>
      <c r="AR93" s="1069"/>
      <c r="AS93" s="1069"/>
      <c r="AT93" s="1069"/>
      <c r="AU93" s="1069"/>
      <c r="AV93" s="1069"/>
      <c r="AW93" s="1069"/>
      <c r="AX93" s="1069"/>
      <c r="AY93" s="1069"/>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598"/>
      <c r="CB93" s="2598"/>
      <c r="CC93" s="2598"/>
      <c r="CD93" s="2598"/>
      <c r="CE93" s="2598"/>
      <c r="CF93" s="2598"/>
      <c r="CG93" s="2598"/>
      <c r="CH93" s="2598"/>
      <c r="CI93" s="2598"/>
      <c r="CJ93" s="2598"/>
      <c r="CK93" s="2598"/>
      <c r="CL93" s="2598"/>
      <c r="CM93" s="2598"/>
      <c r="CN93" s="2598"/>
      <c r="CO93" s="2598"/>
      <c r="CP93" s="2598"/>
      <c r="CQ93" s="2598"/>
      <c r="CR93" s="2598"/>
      <c r="CS93" s="2598"/>
      <c r="CT93" s="2598"/>
      <c r="CU93" s="2598"/>
      <c r="CV93" s="2598"/>
      <c r="CW93" s="2598"/>
      <c r="CX93" s="2598"/>
      <c r="CY93" s="2598"/>
      <c r="CZ93" s="2598"/>
    </row>
    <row r="94" s="853" customFormat="true" ht="15" customHeight="true" x14ac:dyDescent="0.2">
      <c r="A94" s="1457"/>
      <c r="B94" s="1271"/>
      <c r="C94" s="1184"/>
      <c r="D94" s="1186"/>
      <c r="E94" s="1186"/>
      <c r="F94" s="1186"/>
      <c r="G94" s="1235"/>
      <c r="H94" s="1224"/>
      <c r="I94" s="1186"/>
      <c r="J94" s="1186"/>
      <c r="K94" s="1186"/>
      <c r="L94" s="1202"/>
      <c r="M94" s="1184"/>
      <c r="N94" s="1186"/>
      <c r="O94" s="1186"/>
      <c r="P94" s="1186"/>
      <c r="Q94" s="1235"/>
      <c r="R94" s="1224"/>
      <c r="S94" s="1186"/>
      <c r="T94" s="1186"/>
      <c r="U94" s="1186"/>
      <c r="V94" s="1186"/>
      <c r="W94" s="1186"/>
      <c r="X94" s="1186"/>
      <c r="Y94" s="1186"/>
      <c r="Z94" s="1202"/>
      <c r="AA94" s="1069"/>
      <c r="AB94" s="1069"/>
      <c r="AC94" s="1069"/>
      <c r="AD94" s="1069"/>
      <c r="AE94" s="1069"/>
      <c r="AF94" s="1069"/>
      <c r="AG94" s="1069"/>
      <c r="AH94" s="1069"/>
      <c r="AI94" s="1069"/>
      <c r="AJ94" s="1069"/>
      <c r="AK94" s="1069"/>
      <c r="AL94" s="1069"/>
      <c r="AM94" s="1069"/>
      <c r="AN94" s="1069"/>
      <c r="AO94" s="1069"/>
      <c r="AP94" s="1069"/>
      <c r="AQ94" s="1069"/>
      <c r="AR94" s="1069"/>
      <c r="AS94" s="1069"/>
      <c r="AT94" s="1069"/>
      <c r="AU94" s="1069"/>
      <c r="AV94" s="1069"/>
      <c r="AW94" s="1069"/>
      <c r="AX94" s="1069"/>
      <c r="AY94" s="1069"/>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598"/>
      <c r="CB94" s="2598"/>
      <c r="CC94" s="2598"/>
      <c r="CD94" s="2598"/>
      <c r="CE94" s="2598"/>
      <c r="CF94" s="2598"/>
      <c r="CG94" s="2598"/>
      <c r="CH94" s="2598"/>
      <c r="CI94" s="2598"/>
      <c r="CJ94" s="2598"/>
      <c r="CK94" s="2598"/>
      <c r="CL94" s="2598"/>
      <c r="CM94" s="2598"/>
      <c r="CN94" s="2598"/>
      <c r="CO94" s="2598"/>
      <c r="CP94" s="2598"/>
      <c r="CQ94" s="2598"/>
      <c r="CR94" s="2598"/>
      <c r="CS94" s="2598"/>
      <c r="CT94" s="2598"/>
      <c r="CU94" s="2598"/>
      <c r="CV94" s="2598"/>
      <c r="CW94" s="2598"/>
      <c r="CX94" s="2598"/>
      <c r="CY94" s="2598"/>
      <c r="CZ94" s="2598"/>
    </row>
    <row r="95" s="853" customFormat="true" ht="15" customHeight="true" x14ac:dyDescent="0.2">
      <c r="A95" s="1252"/>
      <c r="B95" s="1272"/>
      <c r="C95" s="1361"/>
      <c r="D95" s="1362"/>
      <c r="E95" s="1362"/>
      <c r="F95" s="1362"/>
      <c r="G95" s="1363"/>
      <c r="H95" s="1364"/>
      <c r="I95" s="1362"/>
      <c r="J95" s="1362"/>
      <c r="K95" s="1362"/>
      <c r="L95" s="1365"/>
      <c r="M95" s="1361"/>
      <c r="N95" s="1362"/>
      <c r="O95" s="1362"/>
      <c r="P95" s="1362"/>
      <c r="Q95" s="1363"/>
      <c r="R95" s="1364"/>
      <c r="S95" s="1362"/>
      <c r="T95" s="1362"/>
      <c r="U95" s="1362"/>
      <c r="V95" s="1362"/>
      <c r="W95" s="1362"/>
      <c r="X95" s="1362"/>
      <c r="Y95" s="1362"/>
      <c r="Z95" s="1365"/>
      <c r="AA95" s="1069"/>
      <c r="AB95" s="1069"/>
      <c r="AC95" s="1069"/>
      <c r="AD95" s="1069"/>
      <c r="AE95" s="1069"/>
      <c r="AF95" s="1069"/>
      <c r="AG95" s="1069"/>
      <c r="AH95" s="1069"/>
      <c r="AI95" s="1069"/>
      <c r="AJ95" s="1069"/>
      <c r="AK95" s="1069"/>
      <c r="AL95" s="1069"/>
      <c r="AM95" s="1069"/>
      <c r="AN95" s="1069"/>
      <c r="AO95" s="1069"/>
      <c r="AP95" s="1069"/>
      <c r="AQ95" s="1069"/>
      <c r="AR95" s="1069"/>
      <c r="AS95" s="1069"/>
      <c r="AT95" s="1069"/>
      <c r="AU95" s="1069"/>
      <c r="AV95" s="1069"/>
      <c r="AW95" s="1069"/>
      <c r="AX95" s="1069"/>
      <c r="AY95" s="1069"/>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598"/>
      <c r="CB95" s="2598"/>
      <c r="CC95" s="2598"/>
      <c r="CD95" s="2598"/>
      <c r="CE95" s="2598"/>
      <c r="CF95" s="2598"/>
      <c r="CG95" s="2598"/>
      <c r="CH95" s="2598"/>
      <c r="CI95" s="2598"/>
      <c r="CJ95" s="2598"/>
      <c r="CK95" s="2598"/>
      <c r="CL95" s="2598"/>
      <c r="CM95" s="2598"/>
      <c r="CN95" s="2598"/>
      <c r="CO95" s="2598"/>
      <c r="CP95" s="2598"/>
      <c r="CQ95" s="2598"/>
      <c r="CR95" s="2598"/>
      <c r="CS95" s="2598"/>
      <c r="CT95" s="2598"/>
      <c r="CU95" s="2598"/>
      <c r="CV95" s="2598"/>
      <c r="CW95" s="2598"/>
      <c r="CX95" s="2598"/>
      <c r="CY95" s="2598"/>
      <c r="CZ95" s="2598"/>
    </row>
    <row r="96" s="131" customFormat="true" ht="15" customHeight="true" x14ac:dyDescent="0.2">
      <c r="A96" s="1457"/>
      <c r="B96" s="1272"/>
      <c r="C96" s="1361"/>
      <c r="D96" s="1362"/>
      <c r="E96" s="1362"/>
      <c r="F96" s="1362"/>
      <c r="G96" s="1363"/>
      <c r="H96" s="1364"/>
      <c r="I96" s="1362"/>
      <c r="J96" s="1362"/>
      <c r="K96" s="1362"/>
      <c r="L96" s="1365"/>
      <c r="M96" s="1361"/>
      <c r="N96" s="1362"/>
      <c r="O96" s="1362"/>
      <c r="P96" s="1362"/>
      <c r="Q96" s="1363"/>
      <c r="R96" s="1364"/>
      <c r="S96" s="1362"/>
      <c r="T96" s="1362"/>
      <c r="U96" s="1362"/>
      <c r="V96" s="1362"/>
      <c r="W96" s="1362"/>
      <c r="X96" s="1362"/>
      <c r="Y96" s="1362"/>
      <c r="Z96" s="1365"/>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598"/>
      <c r="CB96" s="2598"/>
      <c r="CC96" s="2598"/>
      <c r="CD96" s="2598"/>
      <c r="CE96" s="2598"/>
      <c r="CF96" s="2598"/>
      <c r="CG96" s="2598"/>
      <c r="CH96" s="2598"/>
      <c r="CI96" s="2598"/>
      <c r="CJ96" s="2598"/>
      <c r="CK96" s="2598"/>
      <c r="CL96" s="2598"/>
      <c r="CM96" s="2598"/>
      <c r="CN96" s="2598"/>
      <c r="CO96" s="2598"/>
      <c r="CP96" s="2598"/>
      <c r="CQ96" s="2598"/>
      <c r="CR96" s="2598"/>
      <c r="CS96" s="2598"/>
      <c r="CT96" s="2598"/>
      <c r="CU96" s="2598"/>
      <c r="CV96" s="2598"/>
      <c r="CW96" s="2598"/>
      <c r="CX96" s="2598"/>
      <c r="CY96" s="2598"/>
      <c r="CZ96" s="2598"/>
    </row>
    <row r="97" s="131" customFormat="true" ht="15" customHeight="true" x14ac:dyDescent="0.2">
      <c r="A97" s="1252"/>
      <c r="B97" s="1272"/>
      <c r="C97" s="1361"/>
      <c r="D97" s="1362"/>
      <c r="E97" s="1362"/>
      <c r="F97" s="1362"/>
      <c r="G97" s="1363"/>
      <c r="H97" s="1364"/>
      <c r="I97" s="1362"/>
      <c r="J97" s="1362"/>
      <c r="K97" s="1362"/>
      <c r="L97" s="1365"/>
      <c r="M97" s="1361"/>
      <c r="N97" s="1362"/>
      <c r="O97" s="1362"/>
      <c r="P97" s="1362"/>
      <c r="Q97" s="1363"/>
      <c r="R97" s="1364"/>
      <c r="S97" s="1362"/>
      <c r="T97" s="1362"/>
      <c r="U97" s="1362"/>
      <c r="V97" s="1362"/>
      <c r="W97" s="1362"/>
      <c r="X97" s="1362"/>
      <c r="Y97" s="1362"/>
      <c r="Z97" s="1365"/>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598"/>
      <c r="CB97" s="2598"/>
      <c r="CC97" s="2598"/>
      <c r="CD97" s="2598"/>
      <c r="CE97" s="2598"/>
      <c r="CF97" s="2598"/>
      <c r="CG97" s="2598"/>
      <c r="CH97" s="2598"/>
      <c r="CI97" s="2598"/>
      <c r="CJ97" s="2598"/>
      <c r="CK97" s="2598"/>
      <c r="CL97" s="2598"/>
      <c r="CM97" s="2598"/>
      <c r="CN97" s="2598"/>
      <c r="CO97" s="2598"/>
      <c r="CP97" s="2598"/>
      <c r="CQ97" s="2598"/>
      <c r="CR97" s="2598"/>
      <c r="CS97" s="2598"/>
      <c r="CT97" s="2598"/>
      <c r="CU97" s="2598"/>
      <c r="CV97" s="2598"/>
      <c r="CW97" s="2598"/>
      <c r="CX97" s="2598"/>
      <c r="CY97" s="2598"/>
      <c r="CZ97" s="2598"/>
    </row>
    <row r="98" s="131" customFormat="true" ht="15" customHeight="true" x14ac:dyDescent="0.2">
      <c r="A98" s="1457"/>
      <c r="B98" s="1272"/>
      <c r="C98" s="1361"/>
      <c r="D98" s="1362"/>
      <c r="E98" s="1362"/>
      <c r="F98" s="1362"/>
      <c r="G98" s="1363"/>
      <c r="H98" s="1364"/>
      <c r="I98" s="1362"/>
      <c r="J98" s="1362"/>
      <c r="K98" s="1362"/>
      <c r="L98" s="1365"/>
      <c r="M98" s="1361"/>
      <c r="N98" s="1362"/>
      <c r="O98" s="1362"/>
      <c r="P98" s="1362"/>
      <c r="Q98" s="1363"/>
      <c r="R98" s="1364"/>
      <c r="S98" s="1362"/>
      <c r="T98" s="1362"/>
      <c r="U98" s="1362"/>
      <c r="V98" s="1362"/>
      <c r="W98" s="1362"/>
      <c r="X98" s="1362"/>
      <c r="Y98" s="1362"/>
      <c r="Z98" s="1365"/>
      <c r="AA98" s="1069"/>
      <c r="AB98" s="1069"/>
      <c r="AC98" s="1069"/>
      <c r="AD98" s="1069"/>
      <c r="AE98" s="1069"/>
      <c r="AF98" s="1069"/>
      <c r="AG98" s="1069"/>
      <c r="AH98" s="1069"/>
      <c r="AI98" s="1069"/>
      <c r="AJ98" s="1069"/>
      <c r="AK98" s="1069"/>
      <c r="AL98" s="1069"/>
      <c r="AM98" s="1069"/>
      <c r="AN98" s="1069"/>
      <c r="AO98" s="1069"/>
      <c r="AP98" s="1069"/>
      <c r="AQ98" s="1069"/>
      <c r="AR98" s="1069"/>
      <c r="AS98" s="1069"/>
      <c r="AT98" s="1069"/>
      <c r="AU98" s="1069"/>
      <c r="AV98" s="1069"/>
      <c r="AW98" s="1069"/>
      <c r="AX98" s="1069"/>
      <c r="AY98" s="1069"/>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598"/>
      <c r="CB98" s="2598"/>
      <c r="CC98" s="2598"/>
      <c r="CD98" s="2598"/>
      <c r="CE98" s="2598"/>
      <c r="CF98" s="2598"/>
      <c r="CG98" s="2598"/>
      <c r="CH98" s="2598"/>
      <c r="CI98" s="2598"/>
      <c r="CJ98" s="2598"/>
      <c r="CK98" s="2598"/>
      <c r="CL98" s="2598"/>
      <c r="CM98" s="2598"/>
      <c r="CN98" s="2598"/>
      <c r="CO98" s="2598"/>
      <c r="CP98" s="2598"/>
      <c r="CQ98" s="2598"/>
      <c r="CR98" s="2598"/>
      <c r="CS98" s="2598"/>
      <c r="CT98" s="2598"/>
      <c r="CU98" s="2598"/>
      <c r="CV98" s="2598"/>
      <c r="CW98" s="2598"/>
      <c r="CX98" s="2598"/>
      <c r="CY98" s="2598"/>
      <c r="CZ98" s="2598"/>
    </row>
    <row r="99" s="131" customFormat="true" ht="15" customHeight="true" x14ac:dyDescent="0.2">
      <c r="A99" s="1457"/>
      <c r="B99" s="1272"/>
      <c r="C99" s="1361"/>
      <c r="D99" s="1362"/>
      <c r="E99" s="1362"/>
      <c r="F99" s="1362"/>
      <c r="G99" s="1363"/>
      <c r="H99" s="1364"/>
      <c r="I99" s="1362"/>
      <c r="J99" s="1362"/>
      <c r="K99" s="1362"/>
      <c r="L99" s="1365"/>
      <c r="M99" s="1361"/>
      <c r="N99" s="1362"/>
      <c r="O99" s="1362"/>
      <c r="P99" s="1362"/>
      <c r="Q99" s="1363"/>
      <c r="R99" s="1364"/>
      <c r="S99" s="1362"/>
      <c r="T99" s="1362"/>
      <c r="U99" s="1362"/>
      <c r="V99" s="1362"/>
      <c r="W99" s="1362"/>
      <c r="X99" s="1362"/>
      <c r="Y99" s="1362"/>
      <c r="Z99" s="1365"/>
      <c r="AA99" s="1069"/>
      <c r="AB99" s="1069"/>
      <c r="AC99" s="1069"/>
      <c r="AD99" s="1069"/>
      <c r="AE99" s="1069"/>
      <c r="AF99" s="1069"/>
      <c r="AG99" s="1069"/>
      <c r="AH99" s="1069"/>
      <c r="AI99" s="1069"/>
      <c r="AJ99" s="1069"/>
      <c r="AK99" s="1069"/>
      <c r="AL99" s="1069"/>
      <c r="AM99" s="1069"/>
      <c r="AN99" s="1069"/>
      <c r="AO99" s="1069"/>
      <c r="AP99" s="1069"/>
      <c r="AQ99" s="1069"/>
      <c r="AR99" s="1069"/>
      <c r="AS99" s="1069"/>
      <c r="AT99" s="1069"/>
      <c r="AU99" s="1069"/>
      <c r="AV99" s="1069"/>
      <c r="AW99" s="1069"/>
      <c r="AX99" s="1069"/>
      <c r="AY99" s="1069"/>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598"/>
      <c r="CB99" s="2598"/>
      <c r="CC99" s="2598"/>
      <c r="CD99" s="2598"/>
      <c r="CE99" s="2598"/>
      <c r="CF99" s="2598"/>
      <c r="CG99" s="2598"/>
      <c r="CH99" s="2598"/>
      <c r="CI99" s="2598"/>
      <c r="CJ99" s="2598"/>
      <c r="CK99" s="2598"/>
      <c r="CL99" s="2598"/>
      <c r="CM99" s="2598"/>
      <c r="CN99" s="2598"/>
      <c r="CO99" s="2598"/>
      <c r="CP99" s="2598"/>
      <c r="CQ99" s="2598"/>
      <c r="CR99" s="2598"/>
      <c r="CS99" s="2598"/>
      <c r="CT99" s="2598"/>
      <c r="CU99" s="2598"/>
      <c r="CV99" s="2598"/>
      <c r="CW99" s="2598"/>
      <c r="CX99" s="2598"/>
      <c r="CY99" s="2598"/>
      <c r="CZ99" s="2598"/>
    </row>
    <row r="100" s="131" customFormat="true" ht="15" customHeight="true" x14ac:dyDescent="0.2">
      <c r="A100" s="1457"/>
      <c r="B100" s="1272"/>
      <c r="C100" s="1361"/>
      <c r="D100" s="1362"/>
      <c r="E100" s="1362"/>
      <c r="F100" s="1362"/>
      <c r="G100" s="1363"/>
      <c r="H100" s="1364"/>
      <c r="I100" s="1362"/>
      <c r="J100" s="1362"/>
      <c r="K100" s="1362"/>
      <c r="L100" s="1365"/>
      <c r="M100" s="1361"/>
      <c r="N100" s="1362"/>
      <c r="O100" s="1362"/>
      <c r="P100" s="1362"/>
      <c r="Q100" s="1363"/>
      <c r="R100" s="1364"/>
      <c r="S100" s="1362"/>
      <c r="T100" s="1362"/>
      <c r="U100" s="1362"/>
      <c r="V100" s="1362"/>
      <c r="W100" s="1362"/>
      <c r="X100" s="1362"/>
      <c r="Y100" s="1362"/>
      <c r="Z100" s="1365"/>
      <c r="AA100" s="1069"/>
      <c r="AB100" s="1069"/>
      <c r="AC100" s="1069"/>
      <c r="AD100" s="1069"/>
      <c r="AE100" s="1069"/>
      <c r="AF100" s="1069"/>
      <c r="AG100" s="1069"/>
      <c r="AH100" s="1069"/>
      <c r="AI100" s="1069"/>
      <c r="AJ100" s="1069"/>
      <c r="AK100" s="1069"/>
      <c r="AL100" s="1069"/>
      <c r="AM100" s="1069"/>
      <c r="AN100" s="1069"/>
      <c r="AO100" s="1069"/>
      <c r="AP100" s="1069"/>
      <c r="AQ100" s="1069"/>
      <c r="AR100" s="1069"/>
      <c r="AS100" s="1069"/>
      <c r="AT100" s="1069"/>
      <c r="AU100" s="1069"/>
      <c r="AV100" s="1069"/>
      <c r="AW100" s="1069"/>
      <c r="AX100" s="1069"/>
      <c r="AY100" s="1069"/>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598"/>
      <c r="CB100" s="2598"/>
      <c r="CC100" s="2598"/>
      <c r="CD100" s="2598"/>
      <c r="CE100" s="2598"/>
      <c r="CF100" s="2598"/>
      <c r="CG100" s="2598"/>
      <c r="CH100" s="2598"/>
      <c r="CI100" s="2598"/>
      <c r="CJ100" s="2598"/>
      <c r="CK100" s="2598"/>
      <c r="CL100" s="2598"/>
      <c r="CM100" s="2598"/>
      <c r="CN100" s="2598"/>
      <c r="CO100" s="2598"/>
      <c r="CP100" s="2598"/>
      <c r="CQ100" s="2598"/>
      <c r="CR100" s="2598"/>
      <c r="CS100" s="2598"/>
      <c r="CT100" s="2598"/>
      <c r="CU100" s="2598"/>
      <c r="CV100" s="2598"/>
      <c r="CW100" s="2598"/>
      <c r="CX100" s="2598"/>
      <c r="CY100" s="2598"/>
      <c r="CZ100" s="2598"/>
    </row>
    <row r="101" s="131" customFormat="true" ht="15" customHeight="true" x14ac:dyDescent="0.2">
      <c r="A101" s="1252"/>
      <c r="B101" s="1272"/>
      <c r="C101" s="1361"/>
      <c r="D101" s="1362"/>
      <c r="E101" s="1362"/>
      <c r="F101" s="1362"/>
      <c r="G101" s="1363"/>
      <c r="H101" s="1364"/>
      <c r="I101" s="1362"/>
      <c r="J101" s="1362"/>
      <c r="K101" s="1362"/>
      <c r="L101" s="1365"/>
      <c r="M101" s="1361"/>
      <c r="N101" s="1362"/>
      <c r="O101" s="1362"/>
      <c r="P101" s="1362"/>
      <c r="Q101" s="1363"/>
      <c r="R101" s="1364"/>
      <c r="S101" s="1362"/>
      <c r="T101" s="1362"/>
      <c r="U101" s="1362"/>
      <c r="V101" s="1362"/>
      <c r="W101" s="1362"/>
      <c r="X101" s="1362"/>
      <c r="Y101" s="1362"/>
      <c r="Z101" s="1365"/>
      <c r="AA101" s="1069"/>
      <c r="AB101" s="1069"/>
      <c r="AC101" s="1069"/>
      <c r="AD101" s="1069"/>
      <c r="AE101" s="1069"/>
      <c r="AF101" s="1069"/>
      <c r="AG101" s="1069"/>
      <c r="AH101" s="1069"/>
      <c r="AI101" s="1069"/>
      <c r="AJ101" s="1069"/>
      <c r="AK101" s="1069"/>
      <c r="AL101" s="1069"/>
      <c r="AM101" s="1069"/>
      <c r="AN101" s="1069"/>
      <c r="AO101" s="1069"/>
      <c r="AP101" s="1069"/>
      <c r="AQ101" s="1069"/>
      <c r="AR101" s="1069"/>
      <c r="AS101" s="1069"/>
      <c r="AT101" s="1069"/>
      <c r="AU101" s="1069"/>
      <c r="AV101" s="1069"/>
      <c r="AW101" s="1069"/>
      <c r="AX101" s="1069"/>
      <c r="AY101" s="1069"/>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598"/>
      <c r="CB101" s="2598"/>
      <c r="CC101" s="2598"/>
      <c r="CD101" s="2598"/>
      <c r="CE101" s="2598"/>
      <c r="CF101" s="2598"/>
      <c r="CG101" s="2598"/>
      <c r="CH101" s="2598"/>
      <c r="CI101" s="2598"/>
      <c r="CJ101" s="2598"/>
      <c r="CK101" s="2598"/>
      <c r="CL101" s="2598"/>
      <c r="CM101" s="2598"/>
      <c r="CN101" s="2598"/>
      <c r="CO101" s="2598"/>
      <c r="CP101" s="2598"/>
      <c r="CQ101" s="2598"/>
      <c r="CR101" s="2598"/>
      <c r="CS101" s="2598"/>
      <c r="CT101" s="2598"/>
      <c r="CU101" s="2598"/>
      <c r="CV101" s="2598"/>
      <c r="CW101" s="2598"/>
      <c r="CX101" s="2598"/>
      <c r="CY101" s="2598"/>
      <c r="CZ101" s="2598"/>
    </row>
    <row r="102" s="131" customFormat="true" ht="15" customHeight="true" x14ac:dyDescent="0.2">
      <c r="A102" s="1457"/>
      <c r="B102" s="1272"/>
      <c r="C102" s="1361"/>
      <c r="D102" s="1362"/>
      <c r="E102" s="1362"/>
      <c r="F102" s="1362"/>
      <c r="G102" s="1363"/>
      <c r="H102" s="1364"/>
      <c r="I102" s="1362"/>
      <c r="J102" s="1362"/>
      <c r="K102" s="1362"/>
      <c r="L102" s="1365"/>
      <c r="M102" s="1361"/>
      <c r="N102" s="1362"/>
      <c r="O102" s="1362"/>
      <c r="P102" s="1362"/>
      <c r="Q102" s="1363"/>
      <c r="R102" s="1364"/>
      <c r="S102" s="1362"/>
      <c r="T102" s="1362"/>
      <c r="U102" s="1362"/>
      <c r="V102" s="1362"/>
      <c r="W102" s="1362"/>
      <c r="X102" s="1362"/>
      <c r="Y102" s="1362"/>
      <c r="Z102" s="1365"/>
      <c r="AA102" s="1069"/>
      <c r="AB102" s="1069"/>
      <c r="AC102" s="1069"/>
      <c r="AD102" s="1069"/>
      <c r="AE102" s="1069"/>
      <c r="AF102" s="1069"/>
      <c r="AG102" s="1069"/>
      <c r="AH102" s="1069"/>
      <c r="AI102" s="1069"/>
      <c r="AJ102" s="1069"/>
      <c r="AK102" s="1069"/>
      <c r="AL102" s="1069"/>
      <c r="AM102" s="1069"/>
      <c r="AN102" s="1069"/>
      <c r="AO102" s="1069"/>
      <c r="AP102" s="1069"/>
      <c r="AQ102" s="1069"/>
      <c r="AR102" s="1069"/>
      <c r="AS102" s="1069"/>
      <c r="AT102" s="1069"/>
      <c r="AU102" s="1069"/>
      <c r="AV102" s="1069"/>
      <c r="AW102" s="1069"/>
      <c r="AX102" s="1069"/>
      <c r="AY102" s="1069"/>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598"/>
      <c r="CB102" s="2598"/>
      <c r="CC102" s="2598"/>
      <c r="CD102" s="2598"/>
      <c r="CE102" s="2598"/>
      <c r="CF102" s="2598"/>
      <c r="CG102" s="2598"/>
      <c r="CH102" s="2598"/>
      <c r="CI102" s="2598"/>
      <c r="CJ102" s="2598"/>
      <c r="CK102" s="2598"/>
      <c r="CL102" s="2598"/>
      <c r="CM102" s="2598"/>
      <c r="CN102" s="2598"/>
      <c r="CO102" s="2598"/>
      <c r="CP102" s="2598"/>
      <c r="CQ102" s="2598"/>
      <c r="CR102" s="2598"/>
      <c r="CS102" s="2598"/>
      <c r="CT102" s="2598"/>
      <c r="CU102" s="2598"/>
      <c r="CV102" s="2598"/>
      <c r="CW102" s="2598"/>
      <c r="CX102" s="2598"/>
      <c r="CY102" s="2598"/>
      <c r="CZ102" s="2598"/>
    </row>
    <row r="103" s="131" customFormat="true" ht="15" customHeight="true" x14ac:dyDescent="0.2">
      <c r="A103" s="1457"/>
      <c r="B103" s="1272"/>
      <c r="C103" s="1361"/>
      <c r="D103" s="1362"/>
      <c r="E103" s="1362"/>
      <c r="F103" s="1362"/>
      <c r="G103" s="1363"/>
      <c r="H103" s="1364"/>
      <c r="I103" s="1362"/>
      <c r="J103" s="1362"/>
      <c r="K103" s="1362"/>
      <c r="L103" s="1365"/>
      <c r="M103" s="1361"/>
      <c r="N103" s="1362"/>
      <c r="O103" s="1362"/>
      <c r="P103" s="1362"/>
      <c r="Q103" s="1363"/>
      <c r="R103" s="1364"/>
      <c r="S103" s="1362"/>
      <c r="T103" s="1362"/>
      <c r="U103" s="1362"/>
      <c r="V103" s="1362"/>
      <c r="W103" s="1362"/>
      <c r="X103" s="1362"/>
      <c r="Y103" s="1362"/>
      <c r="Z103" s="1365"/>
      <c r="AA103" s="1069"/>
      <c r="AB103" s="1069"/>
      <c r="AC103" s="1069"/>
      <c r="AD103" s="1069"/>
      <c r="AE103" s="1069"/>
      <c r="AF103" s="1069"/>
      <c r="AG103" s="1069"/>
      <c r="AH103" s="1069"/>
      <c r="AI103" s="1069"/>
      <c r="AJ103" s="1069"/>
      <c r="AK103" s="1069"/>
      <c r="AL103" s="1069"/>
      <c r="AM103" s="1069"/>
      <c r="AN103" s="1069"/>
      <c r="AO103" s="1069"/>
      <c r="AP103" s="1069"/>
      <c r="AQ103" s="1069"/>
      <c r="AR103" s="1069"/>
      <c r="AS103" s="1069"/>
      <c r="AT103" s="1069"/>
      <c r="AU103" s="1069"/>
      <c r="AV103" s="1069"/>
      <c r="AW103" s="1069"/>
      <c r="AX103" s="1069"/>
      <c r="AY103" s="1069"/>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598"/>
      <c r="CB103" s="2598"/>
      <c r="CC103" s="2598"/>
      <c r="CD103" s="2598"/>
      <c r="CE103" s="2598"/>
      <c r="CF103" s="2598"/>
      <c r="CG103" s="2598"/>
      <c r="CH103" s="2598"/>
      <c r="CI103" s="2598"/>
      <c r="CJ103" s="2598"/>
      <c r="CK103" s="2598"/>
      <c r="CL103" s="2598"/>
      <c r="CM103" s="2598"/>
      <c r="CN103" s="2598"/>
      <c r="CO103" s="2598"/>
      <c r="CP103" s="2598"/>
      <c r="CQ103" s="2598"/>
      <c r="CR103" s="2598"/>
      <c r="CS103" s="2598"/>
      <c r="CT103" s="2598"/>
      <c r="CU103" s="2598"/>
      <c r="CV103" s="2598"/>
      <c r="CW103" s="2598"/>
      <c r="CX103" s="2598"/>
      <c r="CY103" s="2598"/>
      <c r="CZ103" s="2598"/>
    </row>
    <row r="104" s="131" customFormat="true" ht="15" customHeight="true" x14ac:dyDescent="0.2">
      <c r="A104" s="1457"/>
      <c r="B104" s="1272"/>
      <c r="C104" s="1361"/>
      <c r="D104" s="1362"/>
      <c r="E104" s="1362"/>
      <c r="F104" s="1362"/>
      <c r="G104" s="1363"/>
      <c r="H104" s="1364"/>
      <c r="I104" s="1362"/>
      <c r="J104" s="1362"/>
      <c r="K104" s="1362"/>
      <c r="L104" s="1365"/>
      <c r="M104" s="1361"/>
      <c r="N104" s="1362"/>
      <c r="O104" s="1362"/>
      <c r="P104" s="1362"/>
      <c r="Q104" s="1363"/>
      <c r="R104" s="1364"/>
      <c r="S104" s="1362"/>
      <c r="T104" s="1362"/>
      <c r="U104" s="1362"/>
      <c r="V104" s="1362"/>
      <c r="W104" s="1362"/>
      <c r="X104" s="1362"/>
      <c r="Y104" s="1362"/>
      <c r="Z104" s="1365"/>
      <c r="AA104" s="1069"/>
      <c r="AB104" s="1069"/>
      <c r="AC104" s="1069"/>
      <c r="AD104" s="1069"/>
      <c r="AE104" s="1069"/>
      <c r="AF104" s="1069"/>
      <c r="AG104" s="1069"/>
      <c r="AH104" s="1069"/>
      <c r="AI104" s="1069"/>
      <c r="AJ104" s="1069"/>
      <c r="AK104" s="1069"/>
      <c r="AL104" s="1069"/>
      <c r="AM104" s="1069"/>
      <c r="AN104" s="1069"/>
      <c r="AO104" s="1069"/>
      <c r="AP104" s="1069"/>
      <c r="AQ104" s="1069"/>
      <c r="AR104" s="1069"/>
      <c r="AS104" s="1069"/>
      <c r="AT104" s="1069"/>
      <c r="AU104" s="1069"/>
      <c r="AV104" s="1069"/>
      <c r="AW104" s="1069"/>
      <c r="AX104" s="1069"/>
      <c r="AY104" s="1069"/>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598"/>
      <c r="CB104" s="2598"/>
      <c r="CC104" s="2598"/>
      <c r="CD104" s="2598"/>
      <c r="CE104" s="2598"/>
      <c r="CF104" s="2598"/>
      <c r="CG104" s="2598"/>
      <c r="CH104" s="2598"/>
      <c r="CI104" s="2598"/>
      <c r="CJ104" s="2598"/>
      <c r="CK104" s="2598"/>
      <c r="CL104" s="2598"/>
      <c r="CM104" s="2598"/>
      <c r="CN104" s="2598"/>
      <c r="CO104" s="2598"/>
      <c r="CP104" s="2598"/>
      <c r="CQ104" s="2598"/>
      <c r="CR104" s="2598"/>
      <c r="CS104" s="2598"/>
      <c r="CT104" s="2598"/>
      <c r="CU104" s="2598"/>
      <c r="CV104" s="2598"/>
      <c r="CW104" s="2598"/>
      <c r="CX104" s="2598"/>
      <c r="CY104" s="2598"/>
      <c r="CZ104" s="2598"/>
    </row>
    <row r="105" s="131" customFormat="true" ht="15" customHeight="true" x14ac:dyDescent="0.2">
      <c r="A105" s="1267"/>
      <c r="B105" s="1273"/>
      <c r="C105" s="1366"/>
      <c r="D105" s="1367"/>
      <c r="E105" s="1367"/>
      <c r="F105" s="1367"/>
      <c r="G105" s="1368"/>
      <c r="H105" s="1369"/>
      <c r="I105" s="1367"/>
      <c r="J105" s="1367"/>
      <c r="K105" s="1367"/>
      <c r="L105" s="1370"/>
      <c r="M105" s="1366"/>
      <c r="N105" s="1367"/>
      <c r="O105" s="1367"/>
      <c r="P105" s="1367"/>
      <c r="Q105" s="1368"/>
      <c r="R105" s="1369"/>
      <c r="S105" s="1367"/>
      <c r="T105" s="1367"/>
      <c r="U105" s="1367"/>
      <c r="V105" s="1367"/>
      <c r="W105" s="1367"/>
      <c r="X105" s="1367"/>
      <c r="Y105" s="1367"/>
      <c r="Z105" s="1370"/>
      <c r="AA105" s="1069"/>
      <c r="AB105" s="1069"/>
      <c r="AC105" s="1069"/>
      <c r="AD105" s="1069"/>
      <c r="AE105" s="1069"/>
      <c r="AF105" s="1069"/>
      <c r="AG105" s="1069"/>
      <c r="AH105" s="1069"/>
      <c r="AI105" s="1069"/>
      <c r="AJ105" s="1069"/>
      <c r="AK105" s="1069"/>
      <c r="AL105" s="1069"/>
      <c r="AM105" s="1069"/>
      <c r="AN105" s="1069"/>
      <c r="AO105" s="1069"/>
      <c r="AP105" s="1069"/>
      <c r="AQ105" s="1069"/>
      <c r="AR105" s="1069"/>
      <c r="AS105" s="1069"/>
      <c r="AT105" s="1069"/>
      <c r="AU105" s="1069"/>
      <c r="AV105" s="1069"/>
      <c r="AW105" s="1069"/>
      <c r="AX105" s="1069"/>
      <c r="AY105" s="1069"/>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598"/>
      <c r="CB105" s="2598"/>
      <c r="CC105" s="2598"/>
      <c r="CD105" s="2598"/>
      <c r="CE105" s="2598"/>
      <c r="CF105" s="2598"/>
      <c r="CG105" s="2598"/>
      <c r="CH105" s="2598"/>
      <c r="CI105" s="2598"/>
      <c r="CJ105" s="2598"/>
      <c r="CK105" s="2598"/>
      <c r="CL105" s="2598"/>
      <c r="CM105" s="2598"/>
      <c r="CN105" s="2598"/>
      <c r="CO105" s="2598"/>
      <c r="CP105" s="2598"/>
      <c r="CQ105" s="2598"/>
      <c r="CR105" s="2598"/>
      <c r="CS105" s="2598"/>
      <c r="CT105" s="2598"/>
      <c r="CU105" s="2598"/>
      <c r="CV105" s="2598"/>
      <c r="CW105" s="2598"/>
      <c r="CX105" s="2598"/>
      <c r="CY105" s="2598"/>
      <c r="CZ105" s="2598"/>
    </row>
    <row r="106" s="131" customFormat="true" ht="250.15" customHeight="true" x14ac:dyDescent="0.2">
      <c r="A106" s="799"/>
      <c r="B106" s="1117"/>
      <c r="C106" s="1118"/>
      <c r="D106" s="1118"/>
      <c r="E106" s="1118"/>
      <c r="F106" s="1118"/>
      <c r="G106" s="1118"/>
      <c r="H106" s="1118"/>
      <c r="I106" s="1118"/>
      <c r="J106" s="1118"/>
      <c r="K106" s="1118"/>
      <c r="L106" s="1118"/>
      <c r="M106" s="1118"/>
      <c r="N106" s="1118"/>
      <c r="O106" s="1118"/>
      <c r="P106" s="1118"/>
      <c r="Q106" s="1118"/>
      <c r="R106" s="1118"/>
      <c r="S106" s="1118"/>
      <c r="T106" s="1118"/>
      <c r="U106" s="1118"/>
      <c r="V106" s="1118"/>
      <c r="W106" s="1118"/>
      <c r="X106" s="1118"/>
      <c r="Y106" s="1118"/>
      <c r="Z106" s="1118"/>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99"/>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64" t="str">
        <f>A1026</f>
        <v>Guinea-Bissau</v>
      </c>
      <c r="B108" s="3065"/>
      <c r="C108" s="113"/>
      <c r="D108" s="113"/>
      <c r="E108" s="113"/>
      <c r="F108" s="113"/>
      <c r="G108" s="113"/>
      <c r="H108" s="113"/>
      <c r="I108" s="113"/>
      <c r="J108" s="113"/>
      <c r="K108" s="113"/>
      <c r="L108" s="113"/>
      <c r="M108" s="113"/>
      <c r="N108" s="113"/>
      <c r="O108" s="113"/>
      <c r="P108" s="113"/>
      <c r="Q108" s="113"/>
      <c r="R108" s="113"/>
      <c r="S108" s="113"/>
      <c r="T108" s="113"/>
      <c r="U108" s="113"/>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79" t="s">
        <v>98</v>
      </c>
      <c r="B112" s="248"/>
      <c r="C112" s="113"/>
      <c r="D112" s="113"/>
      <c r="E112" s="113"/>
      <c r="F112" s="113"/>
      <c r="G112" s="113"/>
      <c r="H112" s="113"/>
      <c r="I112" s="113"/>
      <c r="J112" s="113"/>
      <c r="K112" s="113"/>
      <c r="L112" s="113"/>
      <c r="M112" s="113"/>
      <c r="N112" s="113"/>
      <c r="O112" s="113"/>
      <c r="P112" s="113"/>
      <c r="Q112" s="113"/>
      <c r="R112" s="113"/>
      <c r="S112" s="113"/>
      <c r="T112" s="113"/>
      <c r="U112" s="113"/>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MICS00</v>
      </c>
      <c r="C115" s="113"/>
      <c r="D115" s="113"/>
      <c r="E115" s="113"/>
      <c r="F115" s="113"/>
      <c r="G115" s="113"/>
      <c r="H115" s="113"/>
      <c r="I115" s="113"/>
      <c r="J115" s="113"/>
      <c r="K115" s="113"/>
      <c r="L115" s="113"/>
      <c r="M115" s="113"/>
      <c r="N115" s="113"/>
      <c r="O115" s="113"/>
      <c r="P115" s="113"/>
      <c r="Q115" s="113"/>
      <c r="R115" s="113"/>
      <c r="S115" s="113"/>
      <c r="T115" s="113"/>
      <c r="U115" s="113"/>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111" t="str">
        <f>B1030</f>
        <v>Ratio of Improved latrines based on:</v>
      </c>
      <c r="B116" s="1112" t="s">
        <v>181</v>
      </c>
      <c r="C116" s="113"/>
      <c r="D116" s="113"/>
      <c r="E116" s="113"/>
      <c r="F116" s="113"/>
      <c r="G116" s="113"/>
      <c r="H116" s="113"/>
      <c r="I116" s="113"/>
      <c r="J116" s="113"/>
      <c r="K116" s="113"/>
      <c r="L116" s="113"/>
      <c r="M116" s="113"/>
      <c r="N116" s="113"/>
      <c r="O116" s="113"/>
      <c r="P116" s="113"/>
      <c r="Q116" s="113"/>
      <c r="R116" s="113"/>
      <c r="S116" s="113"/>
      <c r="T116" s="113"/>
      <c r="U116" s="113"/>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111" t="str">
        <f>B1029</f>
        <v>Ratio of Shared improved based on:</v>
      </c>
      <c r="B117" s="1113" t="s">
        <v>182</v>
      </c>
      <c r="C117" s="113"/>
      <c r="D117" s="113"/>
      <c r="E117" s="113"/>
      <c r="F117" s="113"/>
      <c r="G117" s="113"/>
      <c r="H117" s="113"/>
      <c r="I117" s="113"/>
      <c r="J117" s="113"/>
      <c r="K117" s="113"/>
      <c r="L117" s="113"/>
      <c r="M117" s="113"/>
      <c r="N117" s="113"/>
      <c r="O117" s="113"/>
      <c r="P117" s="113"/>
      <c r="Q117" s="113"/>
      <c r="R117" s="113"/>
      <c r="S117" s="113"/>
      <c r="T117" s="113"/>
      <c r="U117" s="113"/>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114"/>
      <c r="B118" s="1112"/>
      <c r="C118" s="113"/>
      <c r="D118" s="113"/>
      <c r="E118" s="113"/>
      <c r="F118" s="113"/>
      <c r="G118" s="113"/>
      <c r="H118" s="113"/>
      <c r="I118" s="113"/>
      <c r="J118" s="113"/>
      <c r="K118" s="113"/>
      <c r="L118" s="113"/>
      <c r="M118" s="113"/>
      <c r="N118" s="113"/>
      <c r="O118" s="113"/>
      <c r="P118" s="113"/>
      <c r="Q118" s="113"/>
      <c r="R118" s="113"/>
      <c r="S118" s="113"/>
      <c r="T118" s="113"/>
      <c r="U118" s="113"/>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115"/>
      <c r="B119" s="1116"/>
      <c r="C119" s="113"/>
      <c r="D119" s="113"/>
      <c r="E119" s="113"/>
      <c r="F119" s="113"/>
      <c r="G119" s="113"/>
      <c r="H119" s="113"/>
      <c r="I119" s="113"/>
      <c r="J119" s="113"/>
      <c r="K119" s="113"/>
      <c r="L119" s="113"/>
      <c r="M119" s="113"/>
      <c r="N119" s="113"/>
      <c r="O119" s="113"/>
      <c r="P119" s="113"/>
      <c r="Q119" s="113"/>
      <c r="R119" s="113"/>
      <c r="S119" s="113"/>
      <c r="T119" s="113"/>
      <c r="U119" s="113"/>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66" t="s">
        <v>115</v>
      </c>
      <c r="D120" s="3067"/>
      <c r="E120" s="3067"/>
      <c r="F120" s="3067"/>
      <c r="G120" s="3068"/>
      <c r="H120" s="3069" t="s">
        <v>39</v>
      </c>
      <c r="I120" s="3070"/>
      <c r="J120" s="3070"/>
      <c r="K120" s="3070"/>
      <c r="L120" s="3071"/>
      <c r="M120" s="3055" t="s">
        <v>38</v>
      </c>
      <c r="N120" s="3056"/>
      <c r="O120" s="3056"/>
      <c r="P120" s="3056"/>
      <c r="Q120" s="3057"/>
      <c r="R120" s="2506" t="s">
        <v>143</v>
      </c>
      <c r="S120" s="2543"/>
      <c r="T120" s="2543"/>
      <c r="U120" s="2543"/>
      <c r="V120" s="2543"/>
      <c r="W120" s="2543"/>
      <c r="X120" s="2543"/>
      <c r="Y120" s="2543"/>
      <c r="Z120" s="2544"/>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108"/>
      <c r="BA120" s="241" t="s">
        <v>131</v>
      </c>
      <c r="BB120" s="116" t="s">
        <v>99</v>
      </c>
      <c r="BC120" s="3019" t="s">
        <v>115</v>
      </c>
      <c r="BD120" s="3020"/>
      <c r="BE120" s="3020"/>
      <c r="BF120" s="3020"/>
      <c r="BG120" s="3021"/>
      <c r="BH120" s="3022" t="s">
        <v>39</v>
      </c>
      <c r="BI120" s="3020"/>
      <c r="BJ120" s="3020"/>
      <c r="BK120" s="3020"/>
      <c r="BL120" s="3021"/>
      <c r="BM120" s="3022" t="s">
        <v>38</v>
      </c>
      <c r="BN120" s="3020"/>
      <c r="BO120" s="3020"/>
      <c r="BP120" s="3020"/>
      <c r="BQ120" s="3023"/>
      <c r="BR120" s="2522" t="s">
        <v>143</v>
      </c>
      <c r="BS120" s="2523"/>
      <c r="BT120" s="2523"/>
      <c r="BU120" s="2523"/>
      <c r="BV120" s="2523"/>
      <c r="BW120" s="2523"/>
      <c r="BX120" s="2523"/>
      <c r="BY120" s="2524"/>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24" x14ac:dyDescent="0.2">
      <c r="A121" s="206" t="s">
        <v>87</v>
      </c>
      <c r="B121" s="279"/>
      <c r="C121" s="411" t="s">
        <v>0</v>
      </c>
      <c r="D121" s="412" t="s">
        <v>1</v>
      </c>
      <c r="E121" s="412" t="s">
        <v>2</v>
      </c>
      <c r="F121" s="412" t="s">
        <v>3</v>
      </c>
      <c r="G121" s="413" t="s">
        <v>4</v>
      </c>
      <c r="H121" s="1225" t="s">
        <v>0</v>
      </c>
      <c r="I121" s="1171" t="s">
        <v>1</v>
      </c>
      <c r="J121" s="1171" t="s">
        <v>2</v>
      </c>
      <c r="K121" s="1171" t="s">
        <v>3</v>
      </c>
      <c r="L121" s="1172" t="s">
        <v>4</v>
      </c>
      <c r="M121" s="1212" t="s">
        <v>0</v>
      </c>
      <c r="N121" s="1171" t="s">
        <v>1</v>
      </c>
      <c r="O121" s="1171" t="s">
        <v>2</v>
      </c>
      <c r="P121" s="1171" t="s">
        <v>3</v>
      </c>
      <c r="Q121" s="1243" t="s">
        <v>4</v>
      </c>
      <c r="R121" s="1225" t="s">
        <v>158</v>
      </c>
      <c r="S121" s="1171" t="s">
        <v>159</v>
      </c>
      <c r="T121" s="1171" t="s">
        <v>160</v>
      </c>
      <c r="U121" s="1171" t="s">
        <v>161</v>
      </c>
      <c r="V121" s="1171" t="s">
        <v>162</v>
      </c>
      <c r="W121" s="1171" t="s">
        <v>163</v>
      </c>
      <c r="X121" s="1171" t="s">
        <v>164</v>
      </c>
      <c r="Y121" s="1171" t="s">
        <v>165</v>
      </c>
      <c r="Z121" s="1173" t="s">
        <v>166</v>
      </c>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108"/>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163</v>
      </c>
      <c r="BX121" s="186" t="s">
        <v>164</v>
      </c>
      <c r="BY121" s="187" t="s">
        <v>165</v>
      </c>
      <c r="BZ121" s="187" t="s">
        <v>166</v>
      </c>
      <c r="CA121" s="2599"/>
      <c r="CB121" s="2599"/>
      <c r="CC121" s="2599"/>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5" customFormat="true" ht="15" customHeight="true" x14ac:dyDescent="0.2">
      <c r="A122" s="3058" t="s">
        <v>18</v>
      </c>
      <c r="B122" s="1467" t="s">
        <v>14</v>
      </c>
      <c r="C122" s="1373">
        <f>C153+C154+C155+C156*0.25</f>
        <v>11.23622358123383</v>
      </c>
      <c r="D122" s="1374">
        <f t="shared" ref="D122:G122" si="3">D153+D154+D155+D156*0.25</f>
        <v>11.571287236590621</v>
      </c>
      <c r="E122" s="1374">
        <f t="shared" si="3"/>
        <v>13.041802335201623</v>
      </c>
      <c r="F122" s="1374">
        <f t="shared" si="3"/>
        <v>24.851270398882431</v>
      </c>
      <c r="G122" s="1375">
        <f t="shared" si="3"/>
        <v>50.592874351707287</v>
      </c>
      <c r="H122" s="1376">
        <f>H153+H154+H155+H156*0.4</f>
        <v>35.659205572780266</v>
      </c>
      <c r="I122" s="1374">
        <f t="shared" ref="I122:L122" si="4">I153+I154+I155+I156*0.4</f>
        <v>42.845640969653374</v>
      </c>
      <c r="J122" s="1374">
        <f t="shared" si="4"/>
        <v>56.465627915068467</v>
      </c>
      <c r="K122" s="1374">
        <f t="shared" si="4"/>
        <v>57.816571548843974</v>
      </c>
      <c r="L122" s="1377">
        <f t="shared" si="4"/>
        <v>65.489733296466255</v>
      </c>
      <c r="M122" s="1373">
        <f>M153+M154+M155+M156*0.13</f>
        <v>5.8779816940840854</v>
      </c>
      <c r="N122" s="1374">
        <f t="shared" ref="N122:Q122" si="5">N153+N154+N155+N156*0.13</f>
        <v>5.6185949864496534</v>
      </c>
      <c r="O122" s="1374">
        <f t="shared" si="5"/>
        <v>6.3911323777315712</v>
      </c>
      <c r="P122" s="1374">
        <f t="shared" si="5"/>
        <v>6.416049254266607</v>
      </c>
      <c r="Q122" s="1375">
        <f t="shared" si="5"/>
        <v>8.5597897801295169</v>
      </c>
      <c r="R122" s="1376">
        <f t="shared" ref="R122:Z122" si="6">R153+R154+R155+R156*0.5</f>
        <v>44.30118485184186</v>
      </c>
      <c r="S122" s="1374">
        <f t="shared" si="6"/>
        <v>6.9922159952855987</v>
      </c>
      <c r="T122" s="1374">
        <f t="shared" si="6"/>
        <v>25.667230037458971</v>
      </c>
      <c r="U122" s="1374">
        <f t="shared" si="6"/>
        <v>18.285935997008625</v>
      </c>
      <c r="V122" s="1374">
        <f t="shared" si="6"/>
        <v>44.572774155041174</v>
      </c>
      <c r="W122" s="1374">
        <f t="shared" si="6"/>
        <v>18.253899311347045</v>
      </c>
      <c r="X122" s="1374">
        <f t="shared" si="6"/>
        <v>27.043806951835219</v>
      </c>
      <c r="Y122" s="1374">
        <f t="shared" si="6"/>
        <v>64.352582900969736</v>
      </c>
      <c r="Z122" s="1377">
        <f t="shared" si="6"/>
        <v>25.022537589368515</v>
      </c>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108"/>
      <c r="BA122" s="3024" t="s">
        <v>18</v>
      </c>
      <c r="BB122" s="169" t="s">
        <v>14</v>
      </c>
      <c r="BC122" s="1568" t="s">
        <v>36</v>
      </c>
      <c r="BD122" s="1588" t="s">
        <v>36</v>
      </c>
      <c r="BE122" s="1588" t="s">
        <v>36</v>
      </c>
      <c r="BF122" s="1588" t="s">
        <v>36</v>
      </c>
      <c r="BG122" s="1609" t="s">
        <v>36</v>
      </c>
      <c r="BH122" s="1630" t="s">
        <v>36</v>
      </c>
      <c r="BI122" s="1588" t="s">
        <v>36</v>
      </c>
      <c r="BJ122" s="1588" t="s">
        <v>36</v>
      </c>
      <c r="BK122" s="1588" t="s">
        <v>36</v>
      </c>
      <c r="BL122" s="1609" t="s">
        <v>36</v>
      </c>
      <c r="BM122" s="1630" t="s">
        <v>36</v>
      </c>
      <c r="BN122" s="1588" t="s">
        <v>36</v>
      </c>
      <c r="BO122" s="1588" t="s">
        <v>36</v>
      </c>
      <c r="BP122" s="1588" t="s">
        <v>36</v>
      </c>
      <c r="BQ122" s="1609" t="s">
        <v>36</v>
      </c>
      <c r="BR122" s="1630" t="s">
        <v>36</v>
      </c>
      <c r="BS122" s="1588" t="s">
        <v>36</v>
      </c>
      <c r="BT122" s="1588" t="s">
        <v>36</v>
      </c>
      <c r="BU122" s="1588" t="s">
        <v>36</v>
      </c>
      <c r="BV122" s="1588" t="s">
        <v>36</v>
      </c>
      <c r="BW122" s="1588" t="s">
        <v>36</v>
      </c>
      <c r="BX122" s="1588" t="s">
        <v>36</v>
      </c>
      <c r="BY122" s="1649" t="s">
        <v>36</v>
      </c>
      <c r="BZ122" s="1649" t="s">
        <v>36</v>
      </c>
      <c r="CA122" s="2600"/>
      <c r="CB122" s="2600"/>
      <c r="CC122" s="2600"/>
      <c r="CD122" s="2600"/>
      <c r="CE122" s="2600"/>
      <c r="CF122" s="2600"/>
      <c r="CG122" s="2600"/>
      <c r="CH122" s="2600"/>
      <c r="CI122" s="2600"/>
      <c r="CJ122" s="2600"/>
      <c r="CK122" s="2600"/>
      <c r="CL122" s="2600"/>
      <c r="CM122" s="2600"/>
      <c r="CN122" s="2600"/>
      <c r="CO122" s="2600"/>
      <c r="CP122" s="2600"/>
      <c r="CQ122" s="2600"/>
      <c r="CR122" s="2600"/>
      <c r="CS122" s="2600"/>
      <c r="CT122" s="2600"/>
      <c r="CU122" s="2600"/>
      <c r="CV122" s="2600"/>
      <c r="CW122" s="2600"/>
      <c r="CX122" s="2600"/>
      <c r="CY122" s="2600"/>
      <c r="CZ122" s="2600"/>
    </row>
    <row r="123" s="135" customFormat="true" ht="15" customHeight="true" x14ac:dyDescent="0.2">
      <c r="A123" s="3059"/>
      <c r="B123" s="1468" t="s">
        <v>52</v>
      </c>
      <c r="C123" s="1378">
        <f>100-C122</f>
        <v>88.76377641876617</v>
      </c>
      <c r="D123" s="1379">
        <f t="shared" ref="D123:Z123" si="7">100-D122</f>
        <v>88.428712763409379</v>
      </c>
      <c r="E123" s="1379">
        <f t="shared" si="7"/>
        <v>86.958197664798377</v>
      </c>
      <c r="F123" s="1379">
        <f t="shared" si="7"/>
        <v>75.148729601117566</v>
      </c>
      <c r="G123" s="1380">
        <f t="shared" si="7"/>
        <v>49.407125648292713</v>
      </c>
      <c r="H123" s="1381">
        <f t="shared" si="7"/>
        <v>64.340794427219734</v>
      </c>
      <c r="I123" s="1379">
        <f t="shared" si="7"/>
        <v>57.154359030346626</v>
      </c>
      <c r="J123" s="1379">
        <f t="shared" si="7"/>
        <v>43.534372084931533</v>
      </c>
      <c r="K123" s="1379">
        <f t="shared" si="7"/>
        <v>42.183428451156026</v>
      </c>
      <c r="L123" s="1382">
        <f t="shared" si="7"/>
        <v>34.510266703533745</v>
      </c>
      <c r="M123" s="1378">
        <f t="shared" si="7"/>
        <v>94.122018305915915</v>
      </c>
      <c r="N123" s="1379">
        <f t="shared" si="7"/>
        <v>94.381405013550349</v>
      </c>
      <c r="O123" s="1379">
        <f t="shared" si="7"/>
        <v>93.608867622268434</v>
      </c>
      <c r="P123" s="1379">
        <f t="shared" si="7"/>
        <v>93.583950745733389</v>
      </c>
      <c r="Q123" s="1380">
        <f t="shared" si="7"/>
        <v>91.44021021987048</v>
      </c>
      <c r="R123" s="1381">
        <f t="shared" si="7"/>
        <v>55.69881514815814</v>
      </c>
      <c r="S123" s="1379">
        <f t="shared" si="7"/>
        <v>93.007784004714395</v>
      </c>
      <c r="T123" s="1379">
        <f t="shared" si="7"/>
        <v>74.332769962541022</v>
      </c>
      <c r="U123" s="1379">
        <f t="shared" si="7"/>
        <v>81.714064002991378</v>
      </c>
      <c r="V123" s="1379">
        <f t="shared" si="7"/>
        <v>55.427225844958826</v>
      </c>
      <c r="W123" s="1379">
        <f t="shared" si="7"/>
        <v>81.746100688652959</v>
      </c>
      <c r="X123" s="1379">
        <f t="shared" si="7"/>
        <v>72.956193048164778</v>
      </c>
      <c r="Y123" s="1379">
        <f t="shared" si="7"/>
        <v>35.647417099030264</v>
      </c>
      <c r="Z123" s="1382">
        <f t="shared" si="7"/>
        <v>74.977462410631489</v>
      </c>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108"/>
      <c r="BA123" s="3025"/>
      <c r="BB123" s="170" t="s">
        <v>52</v>
      </c>
      <c r="BC123" s="1569" t="s">
        <v>36</v>
      </c>
      <c r="BD123" s="1589" t="s">
        <v>36</v>
      </c>
      <c r="BE123" s="1589" t="s">
        <v>36</v>
      </c>
      <c r="BF123" s="1589" t="s">
        <v>36</v>
      </c>
      <c r="BG123" s="1610" t="s">
        <v>36</v>
      </c>
      <c r="BH123" s="1631" t="s">
        <v>36</v>
      </c>
      <c r="BI123" s="1589" t="s">
        <v>36</v>
      </c>
      <c r="BJ123" s="1589" t="s">
        <v>36</v>
      </c>
      <c r="BK123" s="1589" t="s">
        <v>36</v>
      </c>
      <c r="BL123" s="1610" t="s">
        <v>36</v>
      </c>
      <c r="BM123" s="1631" t="s">
        <v>36</v>
      </c>
      <c r="BN123" s="1589" t="s">
        <v>36</v>
      </c>
      <c r="BO123" s="1589" t="s">
        <v>36</v>
      </c>
      <c r="BP123" s="1589" t="s">
        <v>36</v>
      </c>
      <c r="BQ123" s="1610" t="s">
        <v>36</v>
      </c>
      <c r="BR123" s="1631" t="s">
        <v>36</v>
      </c>
      <c r="BS123" s="1589" t="s">
        <v>36</v>
      </c>
      <c r="BT123" s="1589" t="s">
        <v>36</v>
      </c>
      <c r="BU123" s="1589" t="s">
        <v>36</v>
      </c>
      <c r="BV123" s="1589" t="s">
        <v>36</v>
      </c>
      <c r="BW123" s="1589" t="s">
        <v>36</v>
      </c>
      <c r="BX123" s="1589" t="s">
        <v>36</v>
      </c>
      <c r="BY123" s="1650" t="s">
        <v>36</v>
      </c>
      <c r="BZ123" s="1650" t="s">
        <v>36</v>
      </c>
      <c r="CA123" s="2601"/>
      <c r="CB123" s="2601"/>
      <c r="CC123" s="2601"/>
      <c r="CD123" s="2601"/>
      <c r="CE123" s="2601"/>
      <c r="CF123" s="2601"/>
      <c r="CG123" s="2601"/>
      <c r="CH123" s="2601"/>
      <c r="CI123" s="2601"/>
      <c r="CJ123" s="2601"/>
      <c r="CK123" s="2601"/>
      <c r="CL123" s="2601"/>
      <c r="CM123" s="2601"/>
      <c r="CN123" s="2601"/>
      <c r="CO123" s="2601"/>
      <c r="CP123" s="2601"/>
      <c r="CQ123" s="2601"/>
      <c r="CR123" s="2601"/>
      <c r="CS123" s="2601"/>
      <c r="CT123" s="2601"/>
      <c r="CU123" s="2601"/>
      <c r="CV123" s="2601"/>
      <c r="CW123" s="2601"/>
      <c r="CX123" s="2601"/>
      <c r="CY123" s="2601"/>
      <c r="CZ123" s="2601"/>
    </row>
    <row r="124" s="135" customFormat="true" ht="15" customHeight="true" x14ac:dyDescent="0.2">
      <c r="A124" s="3059" t="s">
        <v>51</v>
      </c>
      <c r="B124" s="1468" t="s">
        <v>15</v>
      </c>
      <c r="C124" s="1383">
        <v>7.7698356074235839</v>
      </c>
      <c r="D124" s="1384">
        <v>8.0589429881043699</v>
      </c>
      <c r="E124" s="1384">
        <v>9.0766265777401944</v>
      </c>
      <c r="F124" s="1384">
        <v>10.226008669142681</v>
      </c>
      <c r="G124" s="1385">
        <v>24.586861876192728</v>
      </c>
      <c r="H124" s="1386">
        <v>16.467118321721575</v>
      </c>
      <c r="I124" s="1384">
        <v>10.370711401976475</v>
      </c>
      <c r="J124" s="1384">
        <v>12.146855538691698</v>
      </c>
      <c r="K124" s="1384">
        <v>23.787626363505979</v>
      </c>
      <c r="L124" s="1387">
        <v>49.79751073316168</v>
      </c>
      <c r="M124" s="1383">
        <v>4.2840133240222205</v>
      </c>
      <c r="N124" s="1384">
        <v>4.1083032167419367</v>
      </c>
      <c r="O124" s="1384">
        <v>4.4255041734827048</v>
      </c>
      <c r="P124" s="1384">
        <v>4.4105559612960281</v>
      </c>
      <c r="Q124" s="1385">
        <v>5.8453106983571992</v>
      </c>
      <c r="R124" s="1386">
        <v>33.240527105098593</v>
      </c>
      <c r="S124" s="1384">
        <v>3.4411695959311119</v>
      </c>
      <c r="T124" s="1384">
        <v>11.424024022655324</v>
      </c>
      <c r="U124" s="1384">
        <v>11.689752100705405</v>
      </c>
      <c r="V124" s="1384">
        <v>36.073561238192177</v>
      </c>
      <c r="W124" s="1384">
        <v>10.714803336331823</v>
      </c>
      <c r="X124" s="1384">
        <v>18.858859645747067</v>
      </c>
      <c r="Y124" s="1384">
        <v>22.40425228265735</v>
      </c>
      <c r="Z124" s="1387">
        <v>14.68480182479901</v>
      </c>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108"/>
      <c r="BA124" s="3025" t="s">
        <v>51</v>
      </c>
      <c r="BB124" s="170" t="s">
        <v>15</v>
      </c>
      <c r="BC124" s="1569" t="s">
        <v>36</v>
      </c>
      <c r="BD124" s="1589" t="s">
        <v>36</v>
      </c>
      <c r="BE124" s="1589" t="s">
        <v>36</v>
      </c>
      <c r="BF124" s="1589" t="s">
        <v>36</v>
      </c>
      <c r="BG124" s="1610" t="s">
        <v>36</v>
      </c>
      <c r="BH124" s="1631" t="s">
        <v>36</v>
      </c>
      <c r="BI124" s="1589" t="s">
        <v>36</v>
      </c>
      <c r="BJ124" s="1589" t="s">
        <v>36</v>
      </c>
      <c r="BK124" s="1589" t="s">
        <v>36</v>
      </c>
      <c r="BL124" s="1610" t="s">
        <v>36</v>
      </c>
      <c r="BM124" s="1631" t="s">
        <v>36</v>
      </c>
      <c r="BN124" s="1589" t="s">
        <v>36</v>
      </c>
      <c r="BO124" s="1589" t="s">
        <v>36</v>
      </c>
      <c r="BP124" s="1589" t="s">
        <v>36</v>
      </c>
      <c r="BQ124" s="1610" t="s">
        <v>36</v>
      </c>
      <c r="BR124" s="1631" t="s">
        <v>36</v>
      </c>
      <c r="BS124" s="1589" t="s">
        <v>36</v>
      </c>
      <c r="BT124" s="1589" t="s">
        <v>36</v>
      </c>
      <c r="BU124" s="1589" t="s">
        <v>36</v>
      </c>
      <c r="BV124" s="1589" t="s">
        <v>36</v>
      </c>
      <c r="BW124" s="1589" t="s">
        <v>36</v>
      </c>
      <c r="BX124" s="1589" t="s">
        <v>36</v>
      </c>
      <c r="BY124" s="1650" t="s">
        <v>36</v>
      </c>
      <c r="BZ124" s="1650" t="s">
        <v>36</v>
      </c>
      <c r="CA124" s="2601"/>
      <c r="CB124" s="2601"/>
      <c r="CC124" s="2601"/>
      <c r="CD124" s="2601"/>
      <c r="CE124" s="2601"/>
      <c r="CF124" s="2601"/>
      <c r="CG124" s="2601"/>
      <c r="CH124" s="2601"/>
      <c r="CI124" s="2601"/>
      <c r="CJ124" s="2601"/>
      <c r="CK124" s="2601"/>
      <c r="CL124" s="2601"/>
      <c r="CM124" s="2601"/>
      <c r="CN124" s="2601"/>
      <c r="CO124" s="2601"/>
      <c r="CP124" s="2601"/>
      <c r="CQ124" s="2601"/>
      <c r="CR124" s="2601"/>
      <c r="CS124" s="2601"/>
      <c r="CT124" s="2601"/>
      <c r="CU124" s="2601"/>
      <c r="CV124" s="2601"/>
      <c r="CW124" s="2601"/>
      <c r="CX124" s="2601"/>
      <c r="CY124" s="2601"/>
      <c r="CZ124" s="2601"/>
    </row>
    <row r="125" s="135" customFormat="true" ht="15" customHeight="true" x14ac:dyDescent="0.2">
      <c r="A125" s="3059"/>
      <c r="B125" s="1468" t="s">
        <v>16</v>
      </c>
      <c r="C125" s="1383">
        <v>3.3428524474025512</v>
      </c>
      <c r="D125" s="1384">
        <v>3.3595359219588108</v>
      </c>
      <c r="E125" s="1384">
        <v>3.838922627343178</v>
      </c>
      <c r="F125" s="1384">
        <v>14.3799396326291</v>
      </c>
      <c r="G125" s="1385">
        <v>25.833072861820416</v>
      </c>
      <c r="H125" s="1386">
        <v>18.879369652621037</v>
      </c>
      <c r="I125" s="1384">
        <v>32.122980919348265</v>
      </c>
      <c r="J125" s="1384">
        <v>43.748300688136695</v>
      </c>
      <c r="K125" s="1384">
        <v>33.566608129549181</v>
      </c>
      <c r="L125" s="1387">
        <v>15.692222563304639</v>
      </c>
      <c r="M125" s="1383">
        <v>1.5385114997887515</v>
      </c>
      <c r="N125" s="1384">
        <v>1.4389817248760448</v>
      </c>
      <c r="O125" s="1384">
        <v>1.8628425466061131</v>
      </c>
      <c r="P125" s="1384">
        <v>1.9670083822085656</v>
      </c>
      <c r="Q125" s="1385">
        <v>2.6398418306047593</v>
      </c>
      <c r="R125" s="1386">
        <v>10.483454800582452</v>
      </c>
      <c r="S125" s="1384">
        <v>3.503019744247557</v>
      </c>
      <c r="T125" s="1384">
        <v>13.852334968061136</v>
      </c>
      <c r="U125" s="1384">
        <v>6.288869481758061</v>
      </c>
      <c r="V125" s="1384">
        <v>8.3340734457603673</v>
      </c>
      <c r="W125" s="1384">
        <v>7.4219347363723429</v>
      </c>
      <c r="X125" s="1384">
        <v>8.0943034174145208</v>
      </c>
      <c r="Y125" s="1384">
        <v>41.485013282118764</v>
      </c>
      <c r="Z125" s="1387">
        <v>10.276225258427555</v>
      </c>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108"/>
      <c r="BA125" s="3025"/>
      <c r="BB125" s="170" t="s">
        <v>16</v>
      </c>
      <c r="BC125" s="1569" t="s">
        <v>36</v>
      </c>
      <c r="BD125" s="1589" t="s">
        <v>36</v>
      </c>
      <c r="BE125" s="1589" t="s">
        <v>36</v>
      </c>
      <c r="BF125" s="1589" t="s">
        <v>36</v>
      </c>
      <c r="BG125" s="1610" t="s">
        <v>36</v>
      </c>
      <c r="BH125" s="1631" t="s">
        <v>36</v>
      </c>
      <c r="BI125" s="1589" t="s">
        <v>36</v>
      </c>
      <c r="BJ125" s="1589" t="s">
        <v>36</v>
      </c>
      <c r="BK125" s="1589" t="s">
        <v>36</v>
      </c>
      <c r="BL125" s="1610" t="s">
        <v>36</v>
      </c>
      <c r="BM125" s="1631" t="s">
        <v>36</v>
      </c>
      <c r="BN125" s="1589" t="s">
        <v>36</v>
      </c>
      <c r="BO125" s="1589" t="s">
        <v>36</v>
      </c>
      <c r="BP125" s="1589" t="s">
        <v>36</v>
      </c>
      <c r="BQ125" s="1610" t="s">
        <v>36</v>
      </c>
      <c r="BR125" s="1631" t="s">
        <v>36</v>
      </c>
      <c r="BS125" s="1589" t="s">
        <v>36</v>
      </c>
      <c r="BT125" s="1589" t="s">
        <v>36</v>
      </c>
      <c r="BU125" s="1589" t="s">
        <v>36</v>
      </c>
      <c r="BV125" s="1589" t="s">
        <v>36</v>
      </c>
      <c r="BW125" s="1589" t="s">
        <v>36</v>
      </c>
      <c r="BX125" s="1589" t="s">
        <v>36</v>
      </c>
      <c r="BY125" s="1650" t="s">
        <v>36</v>
      </c>
      <c r="BZ125" s="1650" t="s">
        <v>36</v>
      </c>
      <c r="CA125" s="2601"/>
      <c r="CB125" s="2601"/>
      <c r="CC125" s="2601"/>
      <c r="CD125" s="2601"/>
      <c r="CE125" s="2601"/>
      <c r="CF125" s="2601"/>
      <c r="CG125" s="2601"/>
      <c r="CH125" s="2601"/>
      <c r="CI125" s="2601"/>
      <c r="CJ125" s="2601"/>
      <c r="CK125" s="2601"/>
      <c r="CL125" s="2601"/>
      <c r="CM125" s="2601"/>
      <c r="CN125" s="2601"/>
      <c r="CO125" s="2601"/>
      <c r="CP125" s="2601"/>
      <c r="CQ125" s="2601"/>
      <c r="CR125" s="2601"/>
      <c r="CS125" s="2601"/>
      <c r="CT125" s="2601"/>
      <c r="CU125" s="2601"/>
      <c r="CV125" s="2601"/>
      <c r="CW125" s="2601"/>
      <c r="CX125" s="2601"/>
      <c r="CY125" s="2601"/>
      <c r="CZ125" s="2601"/>
    </row>
    <row r="126" s="135" customFormat="true" ht="15" customHeight="true" x14ac:dyDescent="0.2">
      <c r="A126" s="3059"/>
      <c r="B126" s="1468" t="s">
        <v>22</v>
      </c>
      <c r="C126" s="1383">
        <f>100-C124-C125-C127</f>
        <v>32.924217451838466</v>
      </c>
      <c r="D126" s="1384">
        <f t="shared" ref="D126:Z126" si="8">100-D124-D125-D127</f>
        <v>33.890713985283647</v>
      </c>
      <c r="E126" s="1384">
        <f t="shared" si="8"/>
        <v>34.411700740010666</v>
      </c>
      <c r="F126" s="1384">
        <f t="shared" si="8"/>
        <v>55.06577243338856</v>
      </c>
      <c r="G126" s="1385">
        <f t="shared" si="8"/>
        <v>48.233980118989557</v>
      </c>
      <c r="H126" s="1386">
        <f t="shared" si="8"/>
        <v>49.72939869318769</v>
      </c>
      <c r="I126" s="1384">
        <f t="shared" si="8"/>
        <v>53.050923005000328</v>
      </c>
      <c r="J126" s="1384">
        <f t="shared" si="8"/>
        <v>43.539807240810447</v>
      </c>
      <c r="K126" s="1384">
        <f t="shared" si="8"/>
        <v>40.687099599696964</v>
      </c>
      <c r="L126" s="1387">
        <f t="shared" si="8"/>
        <v>33.479786992867275</v>
      </c>
      <c r="M126" s="1383">
        <f t="shared" si="8"/>
        <v>37.046828655770227</v>
      </c>
      <c r="N126" s="1384">
        <f t="shared" si="8"/>
        <v>34.922147299635164</v>
      </c>
      <c r="O126" s="1384">
        <f t="shared" si="8"/>
        <v>40.884880375951177</v>
      </c>
      <c r="P126" s="1384">
        <f t="shared" si="8"/>
        <v>35.506852607547096</v>
      </c>
      <c r="Q126" s="1385">
        <f t="shared" si="8"/>
        <v>42.397511209887703</v>
      </c>
      <c r="R126" s="1386">
        <f t="shared" si="8"/>
        <v>44.05123965544329</v>
      </c>
      <c r="S126" s="1384">
        <f t="shared" si="8"/>
        <v>7.1686754119589153</v>
      </c>
      <c r="T126" s="1384">
        <f t="shared" si="8"/>
        <v>25.51699758265125</v>
      </c>
      <c r="U126" s="1384">
        <f t="shared" si="8"/>
        <v>15.828241503467481</v>
      </c>
      <c r="V126" s="1384">
        <f t="shared" si="8"/>
        <v>43.264811271654494</v>
      </c>
      <c r="W126" s="1384">
        <f t="shared" si="8"/>
        <v>17.843246847092942</v>
      </c>
      <c r="X126" s="1384">
        <f t="shared" si="8"/>
        <v>23.886128331538217</v>
      </c>
      <c r="Y126" s="1384">
        <f t="shared" si="8"/>
        <v>34.4414359917319</v>
      </c>
      <c r="Z126" s="1387">
        <f t="shared" si="8"/>
        <v>22.585844341221787</v>
      </c>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108"/>
      <c r="BA126" s="3025"/>
      <c r="BB126" s="170" t="s">
        <v>22</v>
      </c>
      <c r="BC126" s="1569" t="s">
        <v>36</v>
      </c>
      <c r="BD126" s="1589" t="s">
        <v>36</v>
      </c>
      <c r="BE126" s="1589" t="s">
        <v>36</v>
      </c>
      <c r="BF126" s="1589" t="s">
        <v>36</v>
      </c>
      <c r="BG126" s="1610" t="s">
        <v>36</v>
      </c>
      <c r="BH126" s="1631" t="s">
        <v>36</v>
      </c>
      <c r="BI126" s="1589" t="s">
        <v>36</v>
      </c>
      <c r="BJ126" s="1589" t="s">
        <v>36</v>
      </c>
      <c r="BK126" s="1589" t="s">
        <v>36</v>
      </c>
      <c r="BL126" s="1610" t="s">
        <v>36</v>
      </c>
      <c r="BM126" s="1631" t="s">
        <v>36</v>
      </c>
      <c r="BN126" s="1589" t="s">
        <v>36</v>
      </c>
      <c r="BO126" s="1589" t="s">
        <v>36</v>
      </c>
      <c r="BP126" s="1589" t="s">
        <v>36</v>
      </c>
      <c r="BQ126" s="1610" t="s">
        <v>36</v>
      </c>
      <c r="BR126" s="1631" t="s">
        <v>36</v>
      </c>
      <c r="BS126" s="1589" t="s">
        <v>36</v>
      </c>
      <c r="BT126" s="1589" t="s">
        <v>36</v>
      </c>
      <c r="BU126" s="1589" t="s">
        <v>36</v>
      </c>
      <c r="BV126" s="1589" t="s">
        <v>36</v>
      </c>
      <c r="BW126" s="1589" t="s">
        <v>36</v>
      </c>
      <c r="BX126" s="1589" t="s">
        <v>36</v>
      </c>
      <c r="BY126" s="1650" t="s">
        <v>36</v>
      </c>
      <c r="BZ126" s="1650" t="s">
        <v>36</v>
      </c>
      <c r="CA126" s="2601"/>
      <c r="CB126" s="2601"/>
      <c r="CC126" s="2601"/>
      <c r="CD126" s="2601"/>
      <c r="CE126" s="2601"/>
      <c r="CF126" s="2601"/>
      <c r="CG126" s="2601"/>
      <c r="CH126" s="2601"/>
      <c r="CI126" s="2601"/>
      <c r="CJ126" s="2601"/>
      <c r="CK126" s="2601"/>
      <c r="CL126" s="2601"/>
      <c r="CM126" s="2601"/>
      <c r="CN126" s="2601"/>
      <c r="CO126" s="2601"/>
      <c r="CP126" s="2601"/>
      <c r="CQ126" s="2601"/>
      <c r="CR126" s="2601"/>
      <c r="CS126" s="2601"/>
      <c r="CT126" s="2601"/>
      <c r="CU126" s="2601"/>
      <c r="CV126" s="2601"/>
      <c r="CW126" s="2601"/>
      <c r="CX126" s="2601"/>
      <c r="CY126" s="2601"/>
      <c r="CZ126" s="2601"/>
    </row>
    <row r="127" s="135" customFormat="true" ht="15" customHeight="true" x14ac:dyDescent="0.2">
      <c r="A127" s="3059"/>
      <c r="B127" s="1468" t="s">
        <v>19</v>
      </c>
      <c r="C127" s="1378">
        <f>C157+C159</f>
        <v>55.963094493335397</v>
      </c>
      <c r="D127" s="1379">
        <f t="shared" ref="D127:Z127" si="9">D157+D159</f>
        <v>54.690807104653167</v>
      </c>
      <c r="E127" s="1379">
        <f t="shared" si="9"/>
        <v>52.672750054905954</v>
      </c>
      <c r="F127" s="1379">
        <f t="shared" si="9"/>
        <v>20.328279264839654</v>
      </c>
      <c r="G127" s="1380">
        <f t="shared" si="9"/>
        <v>1.3460851429973044</v>
      </c>
      <c r="H127" s="1381">
        <f t="shared" si="9"/>
        <v>14.924113332469702</v>
      </c>
      <c r="I127" s="1379">
        <f t="shared" si="9"/>
        <v>4.4553846736749287</v>
      </c>
      <c r="J127" s="1379">
        <f t="shared" si="9"/>
        <v>0.56503653236116358</v>
      </c>
      <c r="K127" s="1379">
        <f t="shared" si="9"/>
        <v>1.9586659072478789</v>
      </c>
      <c r="L127" s="1382">
        <f t="shared" si="9"/>
        <v>1.0304797106664088</v>
      </c>
      <c r="M127" s="1378">
        <f t="shared" si="9"/>
        <v>57.130646520418793</v>
      </c>
      <c r="N127" s="1379">
        <f t="shared" si="9"/>
        <v>59.530567758746862</v>
      </c>
      <c r="O127" s="1379">
        <f t="shared" si="9"/>
        <v>52.826772903959998</v>
      </c>
      <c r="P127" s="1379">
        <f t="shared" si="9"/>
        <v>58.115583048948317</v>
      </c>
      <c r="Q127" s="1380">
        <f t="shared" si="9"/>
        <v>49.117336261150335</v>
      </c>
      <c r="R127" s="1381">
        <f t="shared" si="9"/>
        <v>12.224778438875667</v>
      </c>
      <c r="S127" s="1379">
        <f t="shared" si="9"/>
        <v>85.887135247862417</v>
      </c>
      <c r="T127" s="1379">
        <f t="shared" si="9"/>
        <v>49.20664342663229</v>
      </c>
      <c r="U127" s="1379">
        <f t="shared" si="9"/>
        <v>66.193136914069058</v>
      </c>
      <c r="V127" s="1379">
        <f t="shared" si="9"/>
        <v>12.32755404439296</v>
      </c>
      <c r="W127" s="1379">
        <f t="shared" si="9"/>
        <v>64.020015080202896</v>
      </c>
      <c r="X127" s="1379">
        <f t="shared" si="9"/>
        <v>49.160708605300201</v>
      </c>
      <c r="Y127" s="1379">
        <f t="shared" si="9"/>
        <v>1.6692984434919835</v>
      </c>
      <c r="Z127" s="1382">
        <f t="shared" si="9"/>
        <v>52.453128575551645</v>
      </c>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108"/>
      <c r="BA127" s="3025"/>
      <c r="BB127" s="170" t="s">
        <v>19</v>
      </c>
      <c r="BC127" s="1569" t="s">
        <v>36</v>
      </c>
      <c r="BD127" s="1589" t="s">
        <v>36</v>
      </c>
      <c r="BE127" s="1589" t="s">
        <v>36</v>
      </c>
      <c r="BF127" s="1589" t="s">
        <v>36</v>
      </c>
      <c r="BG127" s="1610" t="s">
        <v>36</v>
      </c>
      <c r="BH127" s="1631" t="s">
        <v>36</v>
      </c>
      <c r="BI127" s="1589" t="s">
        <v>36</v>
      </c>
      <c r="BJ127" s="1589" t="s">
        <v>36</v>
      </c>
      <c r="BK127" s="1589" t="s">
        <v>36</v>
      </c>
      <c r="BL127" s="1610" t="s">
        <v>36</v>
      </c>
      <c r="BM127" s="1631" t="s">
        <v>36</v>
      </c>
      <c r="BN127" s="1589" t="s">
        <v>36</v>
      </c>
      <c r="BO127" s="1589" t="s">
        <v>36</v>
      </c>
      <c r="BP127" s="1589" t="s">
        <v>36</v>
      </c>
      <c r="BQ127" s="1610" t="s">
        <v>36</v>
      </c>
      <c r="BR127" s="1631" t="s">
        <v>36</v>
      </c>
      <c r="BS127" s="1589" t="s">
        <v>36</v>
      </c>
      <c r="BT127" s="1589" t="s">
        <v>36</v>
      </c>
      <c r="BU127" s="1589" t="s">
        <v>36</v>
      </c>
      <c r="BV127" s="1589" t="s">
        <v>36</v>
      </c>
      <c r="BW127" s="1589" t="s">
        <v>36</v>
      </c>
      <c r="BX127" s="1589" t="s">
        <v>36</v>
      </c>
      <c r="BY127" s="1650" t="s">
        <v>36</v>
      </c>
      <c r="BZ127" s="1650" t="s">
        <v>36</v>
      </c>
      <c r="CA127" s="2601"/>
      <c r="CB127" s="2601"/>
      <c r="CC127" s="2601"/>
      <c r="CD127" s="2601"/>
      <c r="CE127" s="2601"/>
      <c r="CF127" s="2601"/>
      <c r="CG127" s="2601"/>
      <c r="CH127" s="2601"/>
      <c r="CI127" s="2601"/>
      <c r="CJ127" s="2601"/>
      <c r="CK127" s="2601"/>
      <c r="CL127" s="2601"/>
      <c r="CM127" s="2601"/>
      <c r="CN127" s="2601"/>
      <c r="CO127" s="2601"/>
      <c r="CP127" s="2601"/>
      <c r="CQ127" s="2601"/>
      <c r="CR127" s="2601"/>
      <c r="CS127" s="2601"/>
      <c r="CT127" s="2601"/>
      <c r="CU127" s="2601"/>
      <c r="CV127" s="2601"/>
      <c r="CW127" s="2601"/>
      <c r="CX127" s="2601"/>
      <c r="CY127" s="2601"/>
      <c r="CZ127" s="2601"/>
    </row>
    <row r="128" s="135" customFormat="true" ht="15" customHeight="true" x14ac:dyDescent="0.2">
      <c r="A128" s="3059" t="s">
        <v>183</v>
      </c>
      <c r="B128" s="1468" t="s">
        <v>50</v>
      </c>
      <c r="C128" s="1492" t="s">
        <v>36</v>
      </c>
      <c r="D128" s="1504" t="s">
        <v>36</v>
      </c>
      <c r="E128" s="1504" t="s">
        <v>36</v>
      </c>
      <c r="F128" s="1504" t="s">
        <v>36</v>
      </c>
      <c r="G128" s="1516" t="s">
        <v>36</v>
      </c>
      <c r="H128" s="1528" t="s">
        <v>36</v>
      </c>
      <c r="I128" s="1504" t="s">
        <v>36</v>
      </c>
      <c r="J128" s="1504" t="s">
        <v>36</v>
      </c>
      <c r="K128" s="1504" t="s">
        <v>36</v>
      </c>
      <c r="L128" s="1540" t="s">
        <v>36</v>
      </c>
      <c r="M128" s="1492" t="s">
        <v>36</v>
      </c>
      <c r="N128" s="1504" t="s">
        <v>36</v>
      </c>
      <c r="O128" s="1504" t="s">
        <v>36</v>
      </c>
      <c r="P128" s="1504" t="s">
        <v>36</v>
      </c>
      <c r="Q128" s="1516" t="s">
        <v>36</v>
      </c>
      <c r="R128" s="1528" t="s">
        <v>36</v>
      </c>
      <c r="S128" s="1504" t="s">
        <v>36</v>
      </c>
      <c r="T128" s="1504" t="s">
        <v>36</v>
      </c>
      <c r="U128" s="1504" t="s">
        <v>36</v>
      </c>
      <c r="V128" s="1504" t="s">
        <v>36</v>
      </c>
      <c r="W128" s="1504" t="s">
        <v>36</v>
      </c>
      <c r="X128" s="1504" t="s">
        <v>36</v>
      </c>
      <c r="Y128" s="1504" t="s">
        <v>36</v>
      </c>
      <c r="Z128" s="1540" t="s">
        <v>36</v>
      </c>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1108"/>
      <c r="BA128" s="3025" t="s">
        <v>109</v>
      </c>
      <c r="BB128" s="170" t="s">
        <v>50</v>
      </c>
      <c r="BC128" s="1569" t="s">
        <v>36</v>
      </c>
      <c r="BD128" s="1589" t="s">
        <v>36</v>
      </c>
      <c r="BE128" s="1589" t="s">
        <v>36</v>
      </c>
      <c r="BF128" s="1589" t="s">
        <v>36</v>
      </c>
      <c r="BG128" s="1610" t="s">
        <v>36</v>
      </c>
      <c r="BH128" s="1631" t="s">
        <v>36</v>
      </c>
      <c r="BI128" s="1589" t="s">
        <v>36</v>
      </c>
      <c r="BJ128" s="1589" t="s">
        <v>36</v>
      </c>
      <c r="BK128" s="1589" t="s">
        <v>36</v>
      </c>
      <c r="BL128" s="1610" t="s">
        <v>36</v>
      </c>
      <c r="BM128" s="1631" t="s">
        <v>36</v>
      </c>
      <c r="BN128" s="1589" t="s">
        <v>36</v>
      </c>
      <c r="BO128" s="1589" t="s">
        <v>36</v>
      </c>
      <c r="BP128" s="1589" t="s">
        <v>36</v>
      </c>
      <c r="BQ128" s="1610" t="s">
        <v>36</v>
      </c>
      <c r="BR128" s="1631" t="s">
        <v>36</v>
      </c>
      <c r="BS128" s="1589" t="s">
        <v>36</v>
      </c>
      <c r="BT128" s="1589" t="s">
        <v>36</v>
      </c>
      <c r="BU128" s="1589" t="s">
        <v>36</v>
      </c>
      <c r="BV128" s="1589" t="s">
        <v>36</v>
      </c>
      <c r="BW128" s="1589" t="s">
        <v>36</v>
      </c>
      <c r="BX128" s="1589" t="s">
        <v>36</v>
      </c>
      <c r="BY128" s="1650" t="s">
        <v>36</v>
      </c>
      <c r="BZ128" s="1650" t="s">
        <v>36</v>
      </c>
      <c r="CA128" s="2601"/>
      <c r="CB128" s="2601"/>
      <c r="CC128" s="2601"/>
      <c r="CD128" s="2601"/>
      <c r="CE128" s="2601"/>
      <c r="CF128" s="2601"/>
      <c r="CG128" s="2601"/>
      <c r="CH128" s="2601"/>
      <c r="CI128" s="2601"/>
      <c r="CJ128" s="2601"/>
      <c r="CK128" s="2601"/>
      <c r="CL128" s="2601"/>
      <c r="CM128" s="2601"/>
      <c r="CN128" s="2601"/>
      <c r="CO128" s="2601"/>
      <c r="CP128" s="2601"/>
      <c r="CQ128" s="2601"/>
      <c r="CR128" s="2601"/>
      <c r="CS128" s="2601"/>
      <c r="CT128" s="2601"/>
      <c r="CU128" s="2601"/>
      <c r="CV128" s="2601"/>
      <c r="CW128" s="2601"/>
      <c r="CX128" s="2601"/>
      <c r="CY128" s="2601"/>
      <c r="CZ128" s="2601"/>
    </row>
    <row r="129" s="135" customFormat="true" ht="15" customHeight="true" x14ac:dyDescent="0.2">
      <c r="A129" s="3060"/>
      <c r="B129" s="1469" t="s">
        <v>49</v>
      </c>
      <c r="C129" s="1493" t="s">
        <v>36</v>
      </c>
      <c r="D129" s="1505" t="s">
        <v>36</v>
      </c>
      <c r="E129" s="1505" t="s">
        <v>36</v>
      </c>
      <c r="F129" s="1505" t="s">
        <v>36</v>
      </c>
      <c r="G129" s="1517" t="s">
        <v>36</v>
      </c>
      <c r="H129" s="1529" t="s">
        <v>36</v>
      </c>
      <c r="I129" s="1505" t="s">
        <v>36</v>
      </c>
      <c r="J129" s="1505" t="s">
        <v>36</v>
      </c>
      <c r="K129" s="1505" t="s">
        <v>36</v>
      </c>
      <c r="L129" s="1541" t="s">
        <v>36</v>
      </c>
      <c r="M129" s="1493" t="s">
        <v>36</v>
      </c>
      <c r="N129" s="1505" t="s">
        <v>36</v>
      </c>
      <c r="O129" s="1505" t="s">
        <v>36</v>
      </c>
      <c r="P129" s="1505" t="s">
        <v>36</v>
      </c>
      <c r="Q129" s="1517" t="s">
        <v>36</v>
      </c>
      <c r="R129" s="1529" t="s">
        <v>36</v>
      </c>
      <c r="S129" s="1505" t="s">
        <v>36</v>
      </c>
      <c r="T129" s="1505" t="s">
        <v>36</v>
      </c>
      <c r="U129" s="1505" t="s">
        <v>36</v>
      </c>
      <c r="V129" s="1505" t="s">
        <v>36</v>
      </c>
      <c r="W129" s="1505" t="s">
        <v>36</v>
      </c>
      <c r="X129" s="1505" t="s">
        <v>36</v>
      </c>
      <c r="Y129" s="1505" t="s">
        <v>36</v>
      </c>
      <c r="Z129" s="1541" t="s">
        <v>36</v>
      </c>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1108"/>
      <c r="BA129" s="3026"/>
      <c r="BB129" s="171" t="s">
        <v>49</v>
      </c>
      <c r="BC129" s="1570" t="s">
        <v>36</v>
      </c>
      <c r="BD129" s="1590" t="s">
        <v>36</v>
      </c>
      <c r="BE129" s="1590" t="s">
        <v>36</v>
      </c>
      <c r="BF129" s="1590" t="s">
        <v>36</v>
      </c>
      <c r="BG129" s="1611" t="s">
        <v>36</v>
      </c>
      <c r="BH129" s="1632" t="s">
        <v>36</v>
      </c>
      <c r="BI129" s="1590" t="s">
        <v>36</v>
      </c>
      <c r="BJ129" s="1590" t="s">
        <v>36</v>
      </c>
      <c r="BK129" s="1590" t="s">
        <v>36</v>
      </c>
      <c r="BL129" s="1611" t="s">
        <v>36</v>
      </c>
      <c r="BM129" s="1632" t="s">
        <v>36</v>
      </c>
      <c r="BN129" s="1590" t="s">
        <v>36</v>
      </c>
      <c r="BO129" s="1590" t="s">
        <v>36</v>
      </c>
      <c r="BP129" s="1590" t="s">
        <v>36</v>
      </c>
      <c r="BQ129" s="1611" t="s">
        <v>36</v>
      </c>
      <c r="BR129" s="1632" t="s">
        <v>36</v>
      </c>
      <c r="BS129" s="1590" t="s">
        <v>36</v>
      </c>
      <c r="BT129" s="1590" t="s">
        <v>36</v>
      </c>
      <c r="BU129" s="1590" t="s">
        <v>36</v>
      </c>
      <c r="BV129" s="1590" t="s">
        <v>36</v>
      </c>
      <c r="BW129" s="1590" t="s">
        <v>36</v>
      </c>
      <c r="BX129" s="1590" t="s">
        <v>36</v>
      </c>
      <c r="BY129" s="1651" t="s">
        <v>36</v>
      </c>
      <c r="BZ129" s="1651" t="s">
        <v>36</v>
      </c>
      <c r="CA129" s="2602"/>
      <c r="CB129" s="2602"/>
      <c r="CC129" s="2602"/>
      <c r="CD129" s="2602"/>
      <c r="CE129" s="2602"/>
      <c r="CF129" s="2602"/>
      <c r="CG129" s="2602"/>
      <c r="CH129" s="2602"/>
      <c r="CI129" s="2602"/>
      <c r="CJ129" s="2602"/>
      <c r="CK129" s="2602"/>
      <c r="CL129" s="2602"/>
      <c r="CM129" s="2602"/>
      <c r="CN129" s="2602"/>
      <c r="CO129" s="2602"/>
      <c r="CP129" s="2602"/>
      <c r="CQ129" s="2602"/>
      <c r="CR129" s="2602"/>
      <c r="CS129" s="2602"/>
      <c r="CT129" s="2602"/>
      <c r="CU129" s="2602"/>
      <c r="CV129" s="2602"/>
      <c r="CW129" s="2602"/>
      <c r="CX129" s="2602"/>
      <c r="CY129" s="2602"/>
      <c r="CZ129" s="2602"/>
    </row>
    <row r="130" s="131" customFormat="true" ht="15" hidden="true" customHeight="true" x14ac:dyDescent="0.2">
      <c r="A130" s="3061"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9"/>
      <c r="AA130" s="1069"/>
      <c r="AB130" s="1069"/>
      <c r="AC130" s="1069"/>
      <c r="AD130" s="1069"/>
      <c r="AE130" s="1069"/>
      <c r="AF130" s="1069"/>
      <c r="AG130" s="1069"/>
      <c r="AH130" s="1069"/>
      <c r="AI130" s="1069"/>
      <c r="AJ130" s="1069"/>
      <c r="AK130" s="1069"/>
      <c r="AL130" s="1069"/>
      <c r="AM130" s="1069"/>
      <c r="AN130" s="1069"/>
      <c r="AO130" s="1069"/>
      <c r="AP130" s="1069"/>
      <c r="AQ130" s="1069"/>
      <c r="AR130" s="1069"/>
      <c r="AS130" s="1069"/>
      <c r="AT130" s="1069"/>
      <c r="AU130" s="1069"/>
      <c r="AV130" s="1069"/>
      <c r="AW130" s="1069"/>
      <c r="AX130" s="1069"/>
      <c r="AY130" s="1069"/>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62"/>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4"/>
      <c r="AA131" s="1069"/>
      <c r="AB131" s="1069"/>
      <c r="AC131" s="1069"/>
      <c r="AD131" s="1069"/>
      <c r="AE131" s="1069"/>
      <c r="AF131" s="1069"/>
      <c r="AG131" s="1069"/>
      <c r="AH131" s="1069"/>
      <c r="AI131" s="1069"/>
      <c r="AJ131" s="1069"/>
      <c r="AK131" s="1069"/>
      <c r="AL131" s="1069"/>
      <c r="AM131" s="1069"/>
      <c r="AN131" s="1069"/>
      <c r="AO131" s="1069"/>
      <c r="AP131" s="1069"/>
      <c r="AQ131" s="1069"/>
      <c r="AR131" s="1069"/>
      <c r="AS131" s="1069"/>
      <c r="AT131" s="1069"/>
      <c r="AU131" s="1069"/>
      <c r="AV131" s="1069"/>
      <c r="AW131" s="1069"/>
      <c r="AX131" s="1069"/>
      <c r="AY131" s="1069"/>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63"/>
      <c r="B132" s="274" t="s">
        <v>47</v>
      </c>
      <c r="C132" s="345"/>
      <c r="D132" s="346"/>
      <c r="E132" s="346"/>
      <c r="F132" s="346"/>
      <c r="G132" s="347"/>
      <c r="H132" s="348"/>
      <c r="I132" s="346"/>
      <c r="J132" s="346"/>
      <c r="K132" s="346"/>
      <c r="L132" s="349"/>
      <c r="M132" s="345"/>
      <c r="N132" s="346"/>
      <c r="O132" s="346"/>
      <c r="P132" s="346"/>
      <c r="Q132" s="347"/>
      <c r="R132" s="2510"/>
      <c r="S132" s="2511"/>
      <c r="T132" s="2511"/>
      <c r="U132" s="2511"/>
      <c r="V132" s="2511"/>
      <c r="W132" s="2511"/>
      <c r="X132" s="2511"/>
      <c r="Y132" s="2511"/>
      <c r="Z132" s="2552"/>
      <c r="AA132" s="1069"/>
      <c r="AB132" s="1069"/>
      <c r="AC132" s="1069"/>
      <c r="AD132" s="1069"/>
      <c r="AE132" s="1069"/>
      <c r="AF132" s="1069"/>
      <c r="AG132" s="1069"/>
      <c r="AH132" s="1069"/>
      <c r="AI132" s="1069"/>
      <c r="AJ132" s="1069"/>
      <c r="AK132" s="1069"/>
      <c r="AL132" s="1069"/>
      <c r="AM132" s="1069"/>
      <c r="AN132" s="1069"/>
      <c r="AO132" s="1069"/>
      <c r="AP132" s="1069"/>
      <c r="AQ132" s="1069"/>
      <c r="AR132" s="1069"/>
      <c r="AS132" s="1069"/>
      <c r="AT132" s="1069"/>
      <c r="AU132" s="1069"/>
      <c r="AV132" s="1069"/>
      <c r="AW132" s="1069"/>
      <c r="AX132" s="1069"/>
      <c r="AY132" s="1069"/>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47" t="s">
        <v>115</v>
      </c>
      <c r="D133" s="3048"/>
      <c r="E133" s="3048"/>
      <c r="F133" s="3048"/>
      <c r="G133" s="3049"/>
      <c r="H133" s="3050" t="s">
        <v>39</v>
      </c>
      <c r="I133" s="3051"/>
      <c r="J133" s="3051"/>
      <c r="K133" s="3051"/>
      <c r="L133" s="3052"/>
      <c r="M133" s="3053" t="s">
        <v>38</v>
      </c>
      <c r="N133" s="3051"/>
      <c r="O133" s="3051"/>
      <c r="P133" s="3051"/>
      <c r="Q133" s="3052"/>
      <c r="R133" s="2507" t="s">
        <v>143</v>
      </c>
      <c r="S133" s="2545"/>
      <c r="T133" s="2545"/>
      <c r="U133" s="2545"/>
      <c r="V133" s="2545"/>
      <c r="W133" s="2545"/>
      <c r="X133" s="2545"/>
      <c r="Y133" s="2545"/>
      <c r="Z133" s="2546"/>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108"/>
      <c r="BA133" s="241" t="s">
        <v>131</v>
      </c>
      <c r="BB133" s="116" t="s">
        <v>99</v>
      </c>
      <c r="BC133" s="3027" t="s">
        <v>115</v>
      </c>
      <c r="BD133" s="2976"/>
      <c r="BE133" s="2976"/>
      <c r="BF133" s="2976"/>
      <c r="BG133" s="2977"/>
      <c r="BH133" s="2975" t="s">
        <v>39</v>
      </c>
      <c r="BI133" s="2976"/>
      <c r="BJ133" s="2976"/>
      <c r="BK133" s="2976"/>
      <c r="BL133" s="2977"/>
      <c r="BM133" s="2975" t="s">
        <v>38</v>
      </c>
      <c r="BN133" s="2976"/>
      <c r="BO133" s="2976"/>
      <c r="BP133" s="2976"/>
      <c r="BQ133" s="2978"/>
      <c r="BR133" s="2525" t="s">
        <v>143</v>
      </c>
      <c r="BS133" s="2526"/>
      <c r="BT133" s="2526"/>
      <c r="BU133" s="2526"/>
      <c r="BV133" s="2526"/>
      <c r="BW133" s="2526"/>
      <c r="BX133" s="2526"/>
      <c r="BY133" s="2527"/>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24" x14ac:dyDescent="0.2">
      <c r="A134" s="208" t="s">
        <v>69</v>
      </c>
      <c r="B134" s="280"/>
      <c r="C134" s="414" t="s">
        <v>0</v>
      </c>
      <c r="D134" s="415" t="s">
        <v>1</v>
      </c>
      <c r="E134" s="415" t="s">
        <v>2</v>
      </c>
      <c r="F134" s="415" t="s">
        <v>3</v>
      </c>
      <c r="G134" s="416" t="s">
        <v>4</v>
      </c>
      <c r="H134" s="1226" t="s">
        <v>0</v>
      </c>
      <c r="I134" s="1174" t="s">
        <v>1</v>
      </c>
      <c r="J134" s="1174" t="s">
        <v>2</v>
      </c>
      <c r="K134" s="1174" t="s">
        <v>3</v>
      </c>
      <c r="L134" s="1175" t="s">
        <v>4</v>
      </c>
      <c r="M134" s="1213" t="s">
        <v>0</v>
      </c>
      <c r="N134" s="1174" t="s">
        <v>1</v>
      </c>
      <c r="O134" s="1174" t="s">
        <v>2</v>
      </c>
      <c r="P134" s="1174" t="s">
        <v>3</v>
      </c>
      <c r="Q134" s="1244" t="s">
        <v>4</v>
      </c>
      <c r="R134" s="1226" t="s">
        <v>158</v>
      </c>
      <c r="S134" s="1174" t="s">
        <v>159</v>
      </c>
      <c r="T134" s="1174" t="s">
        <v>160</v>
      </c>
      <c r="U134" s="1174" t="s">
        <v>161</v>
      </c>
      <c r="V134" s="1174" t="s">
        <v>162</v>
      </c>
      <c r="W134" s="1174" t="s">
        <v>163</v>
      </c>
      <c r="X134" s="1174" t="s">
        <v>164</v>
      </c>
      <c r="Y134" s="1174" t="s">
        <v>165</v>
      </c>
      <c r="Z134" s="1176" t="s">
        <v>166</v>
      </c>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108"/>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163</v>
      </c>
      <c r="BX134" s="188" t="s">
        <v>164</v>
      </c>
      <c r="BY134" s="189" t="s">
        <v>165</v>
      </c>
      <c r="BZ134" s="189" t="s">
        <v>166</v>
      </c>
      <c r="CA134" s="2603"/>
      <c r="CB134" s="2603"/>
      <c r="CC134" s="2603"/>
      <c r="CD134" s="2603"/>
      <c r="CE134" s="2603"/>
      <c r="CF134" s="2603"/>
      <c r="CG134" s="2603"/>
      <c r="CH134" s="2603"/>
      <c r="CI134" s="2603"/>
      <c r="CJ134" s="2603"/>
      <c r="CK134" s="2603"/>
      <c r="CL134" s="2603"/>
      <c r="CM134" s="2603"/>
      <c r="CN134" s="2603"/>
      <c r="CO134" s="2603"/>
      <c r="CP134" s="2603"/>
      <c r="CQ134" s="2603"/>
      <c r="CR134" s="2603"/>
      <c r="CS134" s="2603"/>
      <c r="CT134" s="2603"/>
      <c r="CU134" s="2603"/>
      <c r="CV134" s="2603"/>
      <c r="CW134" s="2603"/>
      <c r="CX134" s="2603"/>
      <c r="CY134" s="2603"/>
      <c r="CZ134" s="2603"/>
    </row>
    <row r="135" s="135" customFormat="true" ht="15" customHeight="true" x14ac:dyDescent="0.2">
      <c r="A135" s="3054" t="s">
        <v>46</v>
      </c>
      <c r="B135" s="1470" t="s">
        <v>45</v>
      </c>
      <c r="C135" s="1494" t="s">
        <v>36</v>
      </c>
      <c r="D135" s="1506" t="s">
        <v>36</v>
      </c>
      <c r="E135" s="1506" t="s">
        <v>36</v>
      </c>
      <c r="F135" s="1506" t="s">
        <v>36</v>
      </c>
      <c r="G135" s="1518" t="s">
        <v>36</v>
      </c>
      <c r="H135" s="1530" t="s">
        <v>36</v>
      </c>
      <c r="I135" s="1506" t="s">
        <v>36</v>
      </c>
      <c r="J135" s="1506" t="s">
        <v>36</v>
      </c>
      <c r="K135" s="1506" t="s">
        <v>36</v>
      </c>
      <c r="L135" s="1542" t="s">
        <v>36</v>
      </c>
      <c r="M135" s="1552" t="s">
        <v>36</v>
      </c>
      <c r="N135" s="1506" t="s">
        <v>36</v>
      </c>
      <c r="O135" s="1506" t="s">
        <v>36</v>
      </c>
      <c r="P135" s="1506" t="s">
        <v>36</v>
      </c>
      <c r="Q135" s="1518" t="s">
        <v>36</v>
      </c>
      <c r="R135" s="1530" t="s">
        <v>36</v>
      </c>
      <c r="S135" s="1506" t="s">
        <v>36</v>
      </c>
      <c r="T135" s="1506" t="s">
        <v>36</v>
      </c>
      <c r="U135" s="1506" t="s">
        <v>36</v>
      </c>
      <c r="V135" s="1506" t="s">
        <v>36</v>
      </c>
      <c r="W135" s="1506" t="s">
        <v>36</v>
      </c>
      <c r="X135" s="1506" t="s">
        <v>36</v>
      </c>
      <c r="Y135" s="1506" t="s">
        <v>36</v>
      </c>
      <c r="Z135" s="2564" t="s">
        <v>36</v>
      </c>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108"/>
      <c r="BA135" s="2979" t="s">
        <v>46</v>
      </c>
      <c r="BB135" s="172" t="s">
        <v>45</v>
      </c>
      <c r="BC135" s="1571" t="s">
        <v>36</v>
      </c>
      <c r="BD135" s="1591" t="s">
        <v>36</v>
      </c>
      <c r="BE135" s="1591" t="s">
        <v>36</v>
      </c>
      <c r="BF135" s="1591" t="s">
        <v>36</v>
      </c>
      <c r="BG135" s="1612" t="s">
        <v>36</v>
      </c>
      <c r="BH135" s="1633" t="s">
        <v>36</v>
      </c>
      <c r="BI135" s="1591" t="s">
        <v>36</v>
      </c>
      <c r="BJ135" s="1591" t="s">
        <v>36</v>
      </c>
      <c r="BK135" s="1591" t="s">
        <v>36</v>
      </c>
      <c r="BL135" s="1612" t="s">
        <v>36</v>
      </c>
      <c r="BM135" s="1633" t="s">
        <v>36</v>
      </c>
      <c r="BN135" s="1591" t="s">
        <v>36</v>
      </c>
      <c r="BO135" s="1591" t="s">
        <v>36</v>
      </c>
      <c r="BP135" s="1591" t="s">
        <v>36</v>
      </c>
      <c r="BQ135" s="1612" t="s">
        <v>36</v>
      </c>
      <c r="BR135" s="1633" t="s">
        <v>36</v>
      </c>
      <c r="BS135" s="1591" t="s">
        <v>36</v>
      </c>
      <c r="BT135" s="1591" t="s">
        <v>36</v>
      </c>
      <c r="BU135" s="1591" t="s">
        <v>36</v>
      </c>
      <c r="BV135" s="1591" t="s">
        <v>36</v>
      </c>
      <c r="BW135" s="1591" t="s">
        <v>36</v>
      </c>
      <c r="BX135" s="1591" t="s">
        <v>36</v>
      </c>
      <c r="BY135" s="1652" t="s">
        <v>36</v>
      </c>
      <c r="BZ135" s="1652" t="s">
        <v>36</v>
      </c>
      <c r="CA135" s="2604"/>
      <c r="CB135" s="2604"/>
      <c r="CC135" s="2604"/>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135" customFormat="true" ht="15" customHeight="true" x14ac:dyDescent="0.2">
      <c r="A136" s="3045"/>
      <c r="B136" s="1471" t="s">
        <v>44</v>
      </c>
      <c r="C136" s="1495" t="s">
        <v>36</v>
      </c>
      <c r="D136" s="1507" t="s">
        <v>36</v>
      </c>
      <c r="E136" s="1507" t="s">
        <v>36</v>
      </c>
      <c r="F136" s="1507" t="s">
        <v>36</v>
      </c>
      <c r="G136" s="1519" t="s">
        <v>36</v>
      </c>
      <c r="H136" s="1531" t="s">
        <v>36</v>
      </c>
      <c r="I136" s="1507" t="s">
        <v>36</v>
      </c>
      <c r="J136" s="1507" t="s">
        <v>36</v>
      </c>
      <c r="K136" s="1507" t="s">
        <v>36</v>
      </c>
      <c r="L136" s="1543" t="s">
        <v>36</v>
      </c>
      <c r="M136" s="1553" t="s">
        <v>36</v>
      </c>
      <c r="N136" s="1507" t="s">
        <v>36</v>
      </c>
      <c r="O136" s="1507" t="s">
        <v>36</v>
      </c>
      <c r="P136" s="1507" t="s">
        <v>36</v>
      </c>
      <c r="Q136" s="1519" t="s">
        <v>36</v>
      </c>
      <c r="R136" s="1531" t="s">
        <v>36</v>
      </c>
      <c r="S136" s="1507" t="s">
        <v>36</v>
      </c>
      <c r="T136" s="1507" t="s">
        <v>36</v>
      </c>
      <c r="U136" s="1507" t="s">
        <v>36</v>
      </c>
      <c r="V136" s="1507" t="s">
        <v>36</v>
      </c>
      <c r="W136" s="1507" t="s">
        <v>36</v>
      </c>
      <c r="X136" s="1507" t="s">
        <v>36</v>
      </c>
      <c r="Y136" s="1507" t="s">
        <v>36</v>
      </c>
      <c r="Z136" s="2565" t="s">
        <v>36</v>
      </c>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108"/>
      <c r="BA136" s="2980"/>
      <c r="BB136" s="173" t="s">
        <v>44</v>
      </c>
      <c r="BC136" s="1572" t="s">
        <v>36</v>
      </c>
      <c r="BD136" s="1592" t="s">
        <v>36</v>
      </c>
      <c r="BE136" s="1592" t="s">
        <v>36</v>
      </c>
      <c r="BF136" s="1592" t="s">
        <v>36</v>
      </c>
      <c r="BG136" s="1613" t="s">
        <v>36</v>
      </c>
      <c r="BH136" s="1634" t="s">
        <v>36</v>
      </c>
      <c r="BI136" s="1592" t="s">
        <v>36</v>
      </c>
      <c r="BJ136" s="1592" t="s">
        <v>36</v>
      </c>
      <c r="BK136" s="1592" t="s">
        <v>36</v>
      </c>
      <c r="BL136" s="1613" t="s">
        <v>36</v>
      </c>
      <c r="BM136" s="1634" t="s">
        <v>36</v>
      </c>
      <c r="BN136" s="1592" t="s">
        <v>36</v>
      </c>
      <c r="BO136" s="1592" t="s">
        <v>36</v>
      </c>
      <c r="BP136" s="1592" t="s">
        <v>36</v>
      </c>
      <c r="BQ136" s="1613" t="s">
        <v>36</v>
      </c>
      <c r="BR136" s="1634" t="s">
        <v>36</v>
      </c>
      <c r="BS136" s="1592" t="s">
        <v>36</v>
      </c>
      <c r="BT136" s="1592" t="s">
        <v>36</v>
      </c>
      <c r="BU136" s="1592" t="s">
        <v>36</v>
      </c>
      <c r="BV136" s="1592" t="s">
        <v>36</v>
      </c>
      <c r="BW136" s="1592" t="s">
        <v>36</v>
      </c>
      <c r="BX136" s="1592" t="s">
        <v>36</v>
      </c>
      <c r="BY136" s="1653" t="s">
        <v>36</v>
      </c>
      <c r="BZ136" s="1653" t="s">
        <v>36</v>
      </c>
      <c r="CA136" s="2605"/>
      <c r="CB136" s="2605"/>
      <c r="CC136" s="2605"/>
      <c r="CD136" s="2605"/>
      <c r="CE136" s="2605"/>
      <c r="CF136" s="2605"/>
      <c r="CG136" s="2605"/>
      <c r="CH136" s="2605"/>
      <c r="CI136" s="2605"/>
      <c r="CJ136" s="2605"/>
      <c r="CK136" s="2605"/>
      <c r="CL136" s="2605"/>
      <c r="CM136" s="2605"/>
      <c r="CN136" s="2605"/>
      <c r="CO136" s="2605"/>
      <c r="CP136" s="2605"/>
      <c r="CQ136" s="2605"/>
      <c r="CR136" s="2605"/>
      <c r="CS136" s="2605"/>
      <c r="CT136" s="2605"/>
      <c r="CU136" s="2605"/>
      <c r="CV136" s="2605"/>
      <c r="CW136" s="2605"/>
      <c r="CX136" s="2605"/>
      <c r="CY136" s="2605"/>
      <c r="CZ136" s="2605"/>
    </row>
    <row r="137" s="135" customFormat="true" ht="15" customHeight="true" x14ac:dyDescent="0.2">
      <c r="A137" s="3045"/>
      <c r="B137" s="1471" t="s">
        <v>43</v>
      </c>
      <c r="C137" s="1495" t="s">
        <v>36</v>
      </c>
      <c r="D137" s="1507" t="s">
        <v>36</v>
      </c>
      <c r="E137" s="1507" t="s">
        <v>36</v>
      </c>
      <c r="F137" s="1507" t="s">
        <v>36</v>
      </c>
      <c r="G137" s="1519" t="s">
        <v>36</v>
      </c>
      <c r="H137" s="1531" t="s">
        <v>36</v>
      </c>
      <c r="I137" s="1507" t="s">
        <v>36</v>
      </c>
      <c r="J137" s="1507" t="s">
        <v>36</v>
      </c>
      <c r="K137" s="1507" t="s">
        <v>36</v>
      </c>
      <c r="L137" s="1543" t="s">
        <v>36</v>
      </c>
      <c r="M137" s="1553" t="s">
        <v>36</v>
      </c>
      <c r="N137" s="1507" t="s">
        <v>36</v>
      </c>
      <c r="O137" s="1507" t="s">
        <v>36</v>
      </c>
      <c r="P137" s="1507" t="s">
        <v>36</v>
      </c>
      <c r="Q137" s="1519" t="s">
        <v>36</v>
      </c>
      <c r="R137" s="1531" t="s">
        <v>36</v>
      </c>
      <c r="S137" s="1507" t="s">
        <v>36</v>
      </c>
      <c r="T137" s="1507" t="s">
        <v>36</v>
      </c>
      <c r="U137" s="1507" t="s">
        <v>36</v>
      </c>
      <c r="V137" s="1507" t="s">
        <v>36</v>
      </c>
      <c r="W137" s="1507" t="s">
        <v>36</v>
      </c>
      <c r="X137" s="1507" t="s">
        <v>36</v>
      </c>
      <c r="Y137" s="1507" t="s">
        <v>36</v>
      </c>
      <c r="Z137" s="2565" t="s">
        <v>36</v>
      </c>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108"/>
      <c r="BA137" s="2980"/>
      <c r="BB137" s="173" t="s">
        <v>43</v>
      </c>
      <c r="BC137" s="1572" t="s">
        <v>36</v>
      </c>
      <c r="BD137" s="1592" t="s">
        <v>36</v>
      </c>
      <c r="BE137" s="1592" t="s">
        <v>36</v>
      </c>
      <c r="BF137" s="1592" t="s">
        <v>36</v>
      </c>
      <c r="BG137" s="1613" t="s">
        <v>36</v>
      </c>
      <c r="BH137" s="1634" t="s">
        <v>36</v>
      </c>
      <c r="BI137" s="1592" t="s">
        <v>36</v>
      </c>
      <c r="BJ137" s="1592" t="s">
        <v>36</v>
      </c>
      <c r="BK137" s="1592" t="s">
        <v>36</v>
      </c>
      <c r="BL137" s="1613" t="s">
        <v>36</v>
      </c>
      <c r="BM137" s="1634" t="s">
        <v>36</v>
      </c>
      <c r="BN137" s="1592" t="s">
        <v>36</v>
      </c>
      <c r="BO137" s="1592" t="s">
        <v>36</v>
      </c>
      <c r="BP137" s="1592" t="s">
        <v>36</v>
      </c>
      <c r="BQ137" s="1613" t="s">
        <v>36</v>
      </c>
      <c r="BR137" s="1634" t="s">
        <v>36</v>
      </c>
      <c r="BS137" s="1592" t="s">
        <v>36</v>
      </c>
      <c r="BT137" s="1592" t="s">
        <v>36</v>
      </c>
      <c r="BU137" s="1592" t="s">
        <v>36</v>
      </c>
      <c r="BV137" s="1592" t="s">
        <v>36</v>
      </c>
      <c r="BW137" s="1592" t="s">
        <v>36</v>
      </c>
      <c r="BX137" s="1592" t="s">
        <v>36</v>
      </c>
      <c r="BY137" s="1653" t="s">
        <v>36</v>
      </c>
      <c r="BZ137" s="1653" t="s">
        <v>36</v>
      </c>
      <c r="CA137" s="2605"/>
      <c r="CB137" s="2605"/>
      <c r="CC137" s="2605"/>
      <c r="CD137" s="2605"/>
      <c r="CE137" s="2605"/>
      <c r="CF137" s="2605"/>
      <c r="CG137" s="2605"/>
      <c r="CH137" s="2605"/>
      <c r="CI137" s="2605"/>
      <c r="CJ137" s="2605"/>
      <c r="CK137" s="2605"/>
      <c r="CL137" s="2605"/>
      <c r="CM137" s="2605"/>
      <c r="CN137" s="2605"/>
      <c r="CO137" s="2605"/>
      <c r="CP137" s="2605"/>
      <c r="CQ137" s="2605"/>
      <c r="CR137" s="2605"/>
      <c r="CS137" s="2605"/>
      <c r="CT137" s="2605"/>
      <c r="CU137" s="2605"/>
      <c r="CV137" s="2605"/>
      <c r="CW137" s="2605"/>
      <c r="CX137" s="2605"/>
      <c r="CY137" s="2605"/>
      <c r="CZ137" s="2605"/>
    </row>
    <row r="138" s="135" customFormat="true" ht="15" customHeight="true" x14ac:dyDescent="0.2">
      <c r="A138" s="3045"/>
      <c r="B138" s="1471" t="s">
        <v>42</v>
      </c>
      <c r="C138" s="1495" t="s">
        <v>36</v>
      </c>
      <c r="D138" s="1507" t="s">
        <v>36</v>
      </c>
      <c r="E138" s="1507" t="s">
        <v>36</v>
      </c>
      <c r="F138" s="1507" t="s">
        <v>36</v>
      </c>
      <c r="G138" s="1519" t="s">
        <v>36</v>
      </c>
      <c r="H138" s="1531" t="s">
        <v>36</v>
      </c>
      <c r="I138" s="1507" t="s">
        <v>36</v>
      </c>
      <c r="J138" s="1507" t="s">
        <v>36</v>
      </c>
      <c r="K138" s="1507" t="s">
        <v>36</v>
      </c>
      <c r="L138" s="1543" t="s">
        <v>36</v>
      </c>
      <c r="M138" s="1553" t="s">
        <v>36</v>
      </c>
      <c r="N138" s="1507" t="s">
        <v>36</v>
      </c>
      <c r="O138" s="1507" t="s">
        <v>36</v>
      </c>
      <c r="P138" s="1507" t="s">
        <v>36</v>
      </c>
      <c r="Q138" s="1519" t="s">
        <v>36</v>
      </c>
      <c r="R138" s="1531" t="s">
        <v>36</v>
      </c>
      <c r="S138" s="1507" t="s">
        <v>36</v>
      </c>
      <c r="T138" s="1507" t="s">
        <v>36</v>
      </c>
      <c r="U138" s="1507" t="s">
        <v>36</v>
      </c>
      <c r="V138" s="1507" t="s">
        <v>36</v>
      </c>
      <c r="W138" s="1507" t="s">
        <v>36</v>
      </c>
      <c r="X138" s="1507" t="s">
        <v>36</v>
      </c>
      <c r="Y138" s="1507" t="s">
        <v>36</v>
      </c>
      <c r="Z138" s="2565" t="s">
        <v>36</v>
      </c>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108"/>
      <c r="BA138" s="2980"/>
      <c r="BB138" s="173" t="s">
        <v>42</v>
      </c>
      <c r="BC138" s="1572" t="s">
        <v>36</v>
      </c>
      <c r="BD138" s="1592" t="s">
        <v>36</v>
      </c>
      <c r="BE138" s="1592" t="s">
        <v>36</v>
      </c>
      <c r="BF138" s="1592" t="s">
        <v>36</v>
      </c>
      <c r="BG138" s="1613" t="s">
        <v>36</v>
      </c>
      <c r="BH138" s="1634" t="s">
        <v>36</v>
      </c>
      <c r="BI138" s="1592" t="s">
        <v>36</v>
      </c>
      <c r="BJ138" s="1592" t="s">
        <v>36</v>
      </c>
      <c r="BK138" s="1592" t="s">
        <v>36</v>
      </c>
      <c r="BL138" s="1613" t="s">
        <v>36</v>
      </c>
      <c r="BM138" s="1634" t="s">
        <v>36</v>
      </c>
      <c r="BN138" s="1592" t="s">
        <v>36</v>
      </c>
      <c r="BO138" s="1592" t="s">
        <v>36</v>
      </c>
      <c r="BP138" s="1592" t="s">
        <v>36</v>
      </c>
      <c r="BQ138" s="1613" t="s">
        <v>36</v>
      </c>
      <c r="BR138" s="1634" t="s">
        <v>36</v>
      </c>
      <c r="BS138" s="1592" t="s">
        <v>36</v>
      </c>
      <c r="BT138" s="1592" t="s">
        <v>36</v>
      </c>
      <c r="BU138" s="1592" t="s">
        <v>36</v>
      </c>
      <c r="BV138" s="1592" t="s">
        <v>36</v>
      </c>
      <c r="BW138" s="1592" t="s">
        <v>36</v>
      </c>
      <c r="BX138" s="1592" t="s">
        <v>36</v>
      </c>
      <c r="BY138" s="1653" t="s">
        <v>36</v>
      </c>
      <c r="BZ138" s="1653" t="s">
        <v>36</v>
      </c>
      <c r="CA138" s="2605"/>
      <c r="CB138" s="2605"/>
      <c r="CC138" s="2605"/>
      <c r="CD138" s="2605"/>
      <c r="CE138" s="2605"/>
      <c r="CF138" s="2605"/>
      <c r="CG138" s="2605"/>
      <c r="CH138" s="2605"/>
      <c r="CI138" s="2605"/>
      <c r="CJ138" s="2605"/>
      <c r="CK138" s="2605"/>
      <c r="CL138" s="2605"/>
      <c r="CM138" s="2605"/>
      <c r="CN138" s="2605"/>
      <c r="CO138" s="2605"/>
      <c r="CP138" s="2605"/>
      <c r="CQ138" s="2605"/>
      <c r="CR138" s="2605"/>
      <c r="CS138" s="2605"/>
      <c r="CT138" s="2605"/>
      <c r="CU138" s="2605"/>
      <c r="CV138" s="2605"/>
      <c r="CW138" s="2605"/>
      <c r="CX138" s="2605"/>
      <c r="CY138" s="2605"/>
      <c r="CZ138" s="2605"/>
    </row>
    <row r="139" s="135" customFormat="true" ht="15" customHeight="true" x14ac:dyDescent="0.2">
      <c r="A139" s="3045"/>
      <c r="B139" s="1471" t="s">
        <v>19</v>
      </c>
      <c r="C139" s="1495" t="s">
        <v>36</v>
      </c>
      <c r="D139" s="1507" t="s">
        <v>36</v>
      </c>
      <c r="E139" s="1507" t="s">
        <v>36</v>
      </c>
      <c r="F139" s="1507" t="s">
        <v>36</v>
      </c>
      <c r="G139" s="1519" t="s">
        <v>36</v>
      </c>
      <c r="H139" s="1531" t="s">
        <v>36</v>
      </c>
      <c r="I139" s="1507" t="s">
        <v>36</v>
      </c>
      <c r="J139" s="1507" t="s">
        <v>36</v>
      </c>
      <c r="K139" s="1507" t="s">
        <v>36</v>
      </c>
      <c r="L139" s="1543" t="s">
        <v>36</v>
      </c>
      <c r="M139" s="1553" t="s">
        <v>36</v>
      </c>
      <c r="N139" s="1507" t="s">
        <v>36</v>
      </c>
      <c r="O139" s="1507" t="s">
        <v>36</v>
      </c>
      <c r="P139" s="1507" t="s">
        <v>36</v>
      </c>
      <c r="Q139" s="1519" t="s">
        <v>36</v>
      </c>
      <c r="R139" s="1531" t="s">
        <v>36</v>
      </c>
      <c r="S139" s="1507" t="s">
        <v>36</v>
      </c>
      <c r="T139" s="1507" t="s">
        <v>36</v>
      </c>
      <c r="U139" s="1507" t="s">
        <v>36</v>
      </c>
      <c r="V139" s="1507" t="s">
        <v>36</v>
      </c>
      <c r="W139" s="1507" t="s">
        <v>36</v>
      </c>
      <c r="X139" s="1507" t="s">
        <v>36</v>
      </c>
      <c r="Y139" s="1507" t="s">
        <v>36</v>
      </c>
      <c r="Z139" s="2565" t="s">
        <v>36</v>
      </c>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108"/>
      <c r="BA139" s="2980"/>
      <c r="BB139" s="173" t="s">
        <v>19</v>
      </c>
      <c r="BC139" s="1572" t="s">
        <v>36</v>
      </c>
      <c r="BD139" s="1592" t="s">
        <v>36</v>
      </c>
      <c r="BE139" s="1592" t="s">
        <v>36</v>
      </c>
      <c r="BF139" s="1592" t="s">
        <v>36</v>
      </c>
      <c r="BG139" s="1613" t="s">
        <v>36</v>
      </c>
      <c r="BH139" s="1634" t="s">
        <v>36</v>
      </c>
      <c r="BI139" s="1592" t="s">
        <v>36</v>
      </c>
      <c r="BJ139" s="1592" t="s">
        <v>36</v>
      </c>
      <c r="BK139" s="1592" t="s">
        <v>36</v>
      </c>
      <c r="BL139" s="1613" t="s">
        <v>36</v>
      </c>
      <c r="BM139" s="1634" t="s">
        <v>36</v>
      </c>
      <c r="BN139" s="1592" t="s">
        <v>36</v>
      </c>
      <c r="BO139" s="1592" t="s">
        <v>36</v>
      </c>
      <c r="BP139" s="1592" t="s">
        <v>36</v>
      </c>
      <c r="BQ139" s="1613" t="s">
        <v>36</v>
      </c>
      <c r="BR139" s="1634" t="s">
        <v>36</v>
      </c>
      <c r="BS139" s="1592" t="s">
        <v>36</v>
      </c>
      <c r="BT139" s="1592" t="s">
        <v>36</v>
      </c>
      <c r="BU139" s="1592" t="s">
        <v>36</v>
      </c>
      <c r="BV139" s="1592" t="s">
        <v>36</v>
      </c>
      <c r="BW139" s="1592" t="s">
        <v>36</v>
      </c>
      <c r="BX139" s="1592" t="s">
        <v>36</v>
      </c>
      <c r="BY139" s="1653" t="s">
        <v>36</v>
      </c>
      <c r="BZ139" s="1653" t="s">
        <v>36</v>
      </c>
      <c r="CA139" s="2605"/>
      <c r="CB139" s="2605"/>
      <c r="CC139" s="2605"/>
      <c r="CD139" s="2605"/>
      <c r="CE139" s="2605"/>
      <c r="CF139" s="2605"/>
      <c r="CG139" s="2605"/>
      <c r="CH139" s="2605"/>
      <c r="CI139" s="2605"/>
      <c r="CJ139" s="2605"/>
      <c r="CK139" s="2605"/>
      <c r="CL139" s="2605"/>
      <c r="CM139" s="2605"/>
      <c r="CN139" s="2605"/>
      <c r="CO139" s="2605"/>
      <c r="CP139" s="2605"/>
      <c r="CQ139" s="2605"/>
      <c r="CR139" s="2605"/>
      <c r="CS139" s="2605"/>
      <c r="CT139" s="2605"/>
      <c r="CU139" s="2605"/>
      <c r="CV139" s="2605"/>
      <c r="CW139" s="2605"/>
      <c r="CX139" s="2605"/>
      <c r="CY139" s="2605"/>
      <c r="CZ139" s="2605"/>
    </row>
    <row r="140" s="130" customFormat="true" ht="15" customHeight="true" x14ac:dyDescent="0.2">
      <c r="A140" s="2998" t="s">
        <v>107</v>
      </c>
      <c r="B140" s="300" t="s">
        <v>64</v>
      </c>
      <c r="C140" s="1496" t="s">
        <v>36</v>
      </c>
      <c r="D140" s="1508" t="s">
        <v>36</v>
      </c>
      <c r="E140" s="1508" t="s">
        <v>36</v>
      </c>
      <c r="F140" s="1508" t="s">
        <v>36</v>
      </c>
      <c r="G140" s="1520" t="s">
        <v>36</v>
      </c>
      <c r="H140" s="1532" t="s">
        <v>36</v>
      </c>
      <c r="I140" s="1508" t="s">
        <v>36</v>
      </c>
      <c r="J140" s="1508" t="s">
        <v>36</v>
      </c>
      <c r="K140" s="1508" t="s">
        <v>36</v>
      </c>
      <c r="L140" s="1544" t="s">
        <v>36</v>
      </c>
      <c r="M140" s="1554" t="s">
        <v>36</v>
      </c>
      <c r="N140" s="1508" t="s">
        <v>36</v>
      </c>
      <c r="O140" s="1508" t="s">
        <v>36</v>
      </c>
      <c r="P140" s="1508" t="s">
        <v>36</v>
      </c>
      <c r="Q140" s="1520" t="s">
        <v>36</v>
      </c>
      <c r="R140" s="1532" t="s">
        <v>36</v>
      </c>
      <c r="S140" s="1508" t="s">
        <v>36</v>
      </c>
      <c r="T140" s="1508" t="s">
        <v>36</v>
      </c>
      <c r="U140" s="1508" t="s">
        <v>36</v>
      </c>
      <c r="V140" s="1508" t="s">
        <v>36</v>
      </c>
      <c r="W140" s="1508" t="s">
        <v>36</v>
      </c>
      <c r="X140" s="1508" t="s">
        <v>36</v>
      </c>
      <c r="Y140" s="1560" t="s">
        <v>36</v>
      </c>
      <c r="Z140" s="2566" t="s">
        <v>36</v>
      </c>
      <c r="AA140" s="2586"/>
      <c r="AB140" s="2586"/>
      <c r="AC140" s="2586"/>
      <c r="AD140" s="2586"/>
      <c r="AE140" s="2586"/>
      <c r="AF140" s="2586"/>
      <c r="AG140" s="2586"/>
      <c r="AH140" s="2586"/>
      <c r="AI140" s="2586"/>
      <c r="AJ140" s="2586"/>
      <c r="AK140" s="2586"/>
      <c r="AL140" s="2586"/>
      <c r="AM140" s="2586"/>
      <c r="AN140" s="2586"/>
      <c r="AO140" s="2586"/>
      <c r="AP140" s="2586"/>
      <c r="AQ140" s="2586"/>
      <c r="AR140" s="2586"/>
      <c r="AS140" s="2586"/>
      <c r="AT140" s="2586"/>
      <c r="AU140" s="2586"/>
      <c r="AV140" s="2586"/>
      <c r="AW140" s="2586"/>
      <c r="AX140" s="2586"/>
      <c r="AY140" s="2586"/>
      <c r="AZ140" s="239"/>
      <c r="BA140" s="2980" t="s">
        <v>107</v>
      </c>
      <c r="BB140" s="173" t="s">
        <v>64</v>
      </c>
      <c r="BC140" s="1572" t="s">
        <v>36</v>
      </c>
      <c r="BD140" s="1592" t="s">
        <v>36</v>
      </c>
      <c r="BE140" s="1592" t="s">
        <v>36</v>
      </c>
      <c r="BF140" s="1592" t="s">
        <v>36</v>
      </c>
      <c r="BG140" s="1613" t="s">
        <v>36</v>
      </c>
      <c r="BH140" s="1634" t="s">
        <v>36</v>
      </c>
      <c r="BI140" s="1592" t="s">
        <v>36</v>
      </c>
      <c r="BJ140" s="1592" t="s">
        <v>36</v>
      </c>
      <c r="BK140" s="1592" t="s">
        <v>36</v>
      </c>
      <c r="BL140" s="1613" t="s">
        <v>36</v>
      </c>
      <c r="BM140" s="1634" t="s">
        <v>36</v>
      </c>
      <c r="BN140" s="1592" t="s">
        <v>36</v>
      </c>
      <c r="BO140" s="1592" t="s">
        <v>36</v>
      </c>
      <c r="BP140" s="1592" t="s">
        <v>36</v>
      </c>
      <c r="BQ140" s="1613" t="s">
        <v>36</v>
      </c>
      <c r="BR140" s="1634" t="s">
        <v>36</v>
      </c>
      <c r="BS140" s="1592" t="s">
        <v>36</v>
      </c>
      <c r="BT140" s="1592" t="s">
        <v>36</v>
      </c>
      <c r="BU140" s="1592" t="s">
        <v>36</v>
      </c>
      <c r="BV140" s="1592" t="s">
        <v>36</v>
      </c>
      <c r="BW140" s="1592" t="s">
        <v>36</v>
      </c>
      <c r="BX140" s="1592" t="s">
        <v>36</v>
      </c>
      <c r="BY140" s="1653" t="s">
        <v>36</v>
      </c>
      <c r="BZ140" s="1653" t="s">
        <v>36</v>
      </c>
      <c r="CA140" s="2605"/>
      <c r="CB140" s="2605"/>
      <c r="CC140" s="2605"/>
      <c r="CD140" s="2605"/>
      <c r="CE140" s="2605"/>
      <c r="CF140" s="2605"/>
      <c r="CG140" s="2605"/>
      <c r="CH140" s="2605"/>
      <c r="CI140" s="2605"/>
      <c r="CJ140" s="2605"/>
      <c r="CK140" s="2605"/>
      <c r="CL140" s="2605"/>
      <c r="CM140" s="2605"/>
      <c r="CN140" s="2605"/>
      <c r="CO140" s="2605"/>
      <c r="CP140" s="2605"/>
      <c r="CQ140" s="2605"/>
      <c r="CR140" s="2605"/>
      <c r="CS140" s="2605"/>
      <c r="CT140" s="2605"/>
      <c r="CU140" s="2605"/>
      <c r="CV140" s="2605"/>
      <c r="CW140" s="2605"/>
      <c r="CX140" s="2605"/>
      <c r="CY140" s="2605"/>
      <c r="CZ140" s="2605"/>
    </row>
    <row r="141" s="130" customFormat="true" ht="15" customHeight="true" x14ac:dyDescent="0.2">
      <c r="A141" s="2998"/>
      <c r="B141" s="300" t="s">
        <v>65</v>
      </c>
      <c r="C141" s="1496" t="s">
        <v>36</v>
      </c>
      <c r="D141" s="1508" t="s">
        <v>36</v>
      </c>
      <c r="E141" s="1508" t="s">
        <v>36</v>
      </c>
      <c r="F141" s="1508" t="s">
        <v>36</v>
      </c>
      <c r="G141" s="1520" t="s">
        <v>36</v>
      </c>
      <c r="H141" s="1532" t="s">
        <v>36</v>
      </c>
      <c r="I141" s="1508" t="s">
        <v>36</v>
      </c>
      <c r="J141" s="1508" t="s">
        <v>36</v>
      </c>
      <c r="K141" s="1508" t="s">
        <v>36</v>
      </c>
      <c r="L141" s="1544" t="s">
        <v>36</v>
      </c>
      <c r="M141" s="1554" t="s">
        <v>36</v>
      </c>
      <c r="N141" s="1508" t="s">
        <v>36</v>
      </c>
      <c r="O141" s="1508" t="s">
        <v>36</v>
      </c>
      <c r="P141" s="1508" t="s">
        <v>36</v>
      </c>
      <c r="Q141" s="1520" t="s">
        <v>36</v>
      </c>
      <c r="R141" s="1532" t="s">
        <v>36</v>
      </c>
      <c r="S141" s="1508" t="s">
        <v>36</v>
      </c>
      <c r="T141" s="1508" t="s">
        <v>36</v>
      </c>
      <c r="U141" s="1508" t="s">
        <v>36</v>
      </c>
      <c r="V141" s="1508" t="s">
        <v>36</v>
      </c>
      <c r="W141" s="1508" t="s">
        <v>36</v>
      </c>
      <c r="X141" s="1508" t="s">
        <v>36</v>
      </c>
      <c r="Y141" s="1560" t="s">
        <v>36</v>
      </c>
      <c r="Z141" s="2566" t="s">
        <v>36</v>
      </c>
      <c r="AA141" s="2586"/>
      <c r="AB141" s="2586"/>
      <c r="AC141" s="2586"/>
      <c r="AD141" s="2586"/>
      <c r="AE141" s="2586"/>
      <c r="AF141" s="2586"/>
      <c r="AG141" s="2586"/>
      <c r="AH141" s="2586"/>
      <c r="AI141" s="2586"/>
      <c r="AJ141" s="2586"/>
      <c r="AK141" s="2586"/>
      <c r="AL141" s="2586"/>
      <c r="AM141" s="2586"/>
      <c r="AN141" s="2586"/>
      <c r="AO141" s="2586"/>
      <c r="AP141" s="2586"/>
      <c r="AQ141" s="2586"/>
      <c r="AR141" s="2586"/>
      <c r="AS141" s="2586"/>
      <c r="AT141" s="2586"/>
      <c r="AU141" s="2586"/>
      <c r="AV141" s="2586"/>
      <c r="AW141" s="2586"/>
      <c r="AX141" s="2586"/>
      <c r="AY141" s="2586"/>
      <c r="AZ141" s="239"/>
      <c r="BA141" s="2980"/>
      <c r="BB141" s="173" t="s">
        <v>65</v>
      </c>
      <c r="BC141" s="1572" t="s">
        <v>36</v>
      </c>
      <c r="BD141" s="1592" t="s">
        <v>36</v>
      </c>
      <c r="BE141" s="1592" t="s">
        <v>36</v>
      </c>
      <c r="BF141" s="1592" t="s">
        <v>36</v>
      </c>
      <c r="BG141" s="1613" t="s">
        <v>36</v>
      </c>
      <c r="BH141" s="1634" t="s">
        <v>36</v>
      </c>
      <c r="BI141" s="1592" t="s">
        <v>36</v>
      </c>
      <c r="BJ141" s="1592" t="s">
        <v>36</v>
      </c>
      <c r="BK141" s="1592" t="s">
        <v>36</v>
      </c>
      <c r="BL141" s="1613" t="s">
        <v>36</v>
      </c>
      <c r="BM141" s="1634" t="s">
        <v>36</v>
      </c>
      <c r="BN141" s="1592" t="s">
        <v>36</v>
      </c>
      <c r="BO141" s="1592" t="s">
        <v>36</v>
      </c>
      <c r="BP141" s="1592" t="s">
        <v>36</v>
      </c>
      <c r="BQ141" s="1613" t="s">
        <v>36</v>
      </c>
      <c r="BR141" s="1634" t="s">
        <v>36</v>
      </c>
      <c r="BS141" s="1592" t="s">
        <v>36</v>
      </c>
      <c r="BT141" s="1592" t="s">
        <v>36</v>
      </c>
      <c r="BU141" s="1592" t="s">
        <v>36</v>
      </c>
      <c r="BV141" s="1592" t="s">
        <v>36</v>
      </c>
      <c r="BW141" s="1592" t="s">
        <v>36</v>
      </c>
      <c r="BX141" s="1592" t="s">
        <v>36</v>
      </c>
      <c r="BY141" s="1653" t="s">
        <v>36</v>
      </c>
      <c r="BZ141" s="1653" t="s">
        <v>36</v>
      </c>
      <c r="CA141" s="2605"/>
      <c r="CB141" s="2605"/>
      <c r="CC141" s="2605"/>
      <c r="CD141" s="2605"/>
      <c r="CE141" s="2605"/>
      <c r="CF141" s="2605"/>
      <c r="CG141" s="2605"/>
      <c r="CH141" s="2605"/>
      <c r="CI141" s="2605"/>
      <c r="CJ141" s="2605"/>
      <c r="CK141" s="2605"/>
      <c r="CL141" s="2605"/>
      <c r="CM141" s="2605"/>
      <c r="CN141" s="2605"/>
      <c r="CO141" s="2605"/>
      <c r="CP141" s="2605"/>
      <c r="CQ141" s="2605"/>
      <c r="CR141" s="2605"/>
      <c r="CS141" s="2605"/>
      <c r="CT141" s="2605"/>
      <c r="CU141" s="2605"/>
      <c r="CV141" s="2605"/>
      <c r="CW141" s="2605"/>
      <c r="CX141" s="2605"/>
      <c r="CY141" s="2605"/>
      <c r="CZ141" s="2605"/>
    </row>
    <row r="142" s="130" customFormat="true" ht="15" customHeight="true" x14ac:dyDescent="0.2">
      <c r="A142" s="2998"/>
      <c r="B142" s="300" t="s">
        <v>66</v>
      </c>
      <c r="C142" s="1496" t="s">
        <v>36</v>
      </c>
      <c r="D142" s="1508" t="s">
        <v>36</v>
      </c>
      <c r="E142" s="1508" t="s">
        <v>36</v>
      </c>
      <c r="F142" s="1508" t="s">
        <v>36</v>
      </c>
      <c r="G142" s="1520" t="s">
        <v>36</v>
      </c>
      <c r="H142" s="1532" t="s">
        <v>36</v>
      </c>
      <c r="I142" s="1508" t="s">
        <v>36</v>
      </c>
      <c r="J142" s="1508" t="s">
        <v>36</v>
      </c>
      <c r="K142" s="1508" t="s">
        <v>36</v>
      </c>
      <c r="L142" s="1544" t="s">
        <v>36</v>
      </c>
      <c r="M142" s="1554" t="s">
        <v>36</v>
      </c>
      <c r="N142" s="1508" t="s">
        <v>36</v>
      </c>
      <c r="O142" s="1508" t="s">
        <v>36</v>
      </c>
      <c r="P142" s="1508" t="s">
        <v>36</v>
      </c>
      <c r="Q142" s="1520" t="s">
        <v>36</v>
      </c>
      <c r="R142" s="1532" t="s">
        <v>36</v>
      </c>
      <c r="S142" s="1508" t="s">
        <v>36</v>
      </c>
      <c r="T142" s="1508" t="s">
        <v>36</v>
      </c>
      <c r="U142" s="1508" t="s">
        <v>36</v>
      </c>
      <c r="V142" s="1508" t="s">
        <v>36</v>
      </c>
      <c r="W142" s="1508" t="s">
        <v>36</v>
      </c>
      <c r="X142" s="1508" t="s">
        <v>36</v>
      </c>
      <c r="Y142" s="1560" t="s">
        <v>36</v>
      </c>
      <c r="Z142" s="2566" t="s">
        <v>36</v>
      </c>
      <c r="AA142" s="2586"/>
      <c r="AB142" s="2586"/>
      <c r="AC142" s="2586"/>
      <c r="AD142" s="2586"/>
      <c r="AE142" s="2586"/>
      <c r="AF142" s="2586"/>
      <c r="AG142" s="2586"/>
      <c r="AH142" s="2586"/>
      <c r="AI142" s="2586"/>
      <c r="AJ142" s="2586"/>
      <c r="AK142" s="2586"/>
      <c r="AL142" s="2586"/>
      <c r="AM142" s="2586"/>
      <c r="AN142" s="2586"/>
      <c r="AO142" s="2586"/>
      <c r="AP142" s="2586"/>
      <c r="AQ142" s="2586"/>
      <c r="AR142" s="2586"/>
      <c r="AS142" s="2586"/>
      <c r="AT142" s="2586"/>
      <c r="AU142" s="2586"/>
      <c r="AV142" s="2586"/>
      <c r="AW142" s="2586"/>
      <c r="AX142" s="2586"/>
      <c r="AY142" s="2586"/>
      <c r="AZ142" s="239"/>
      <c r="BA142" s="2980"/>
      <c r="BB142" s="173" t="s">
        <v>66</v>
      </c>
      <c r="BC142" s="1572" t="s">
        <v>36</v>
      </c>
      <c r="BD142" s="1592" t="s">
        <v>36</v>
      </c>
      <c r="BE142" s="1592" t="s">
        <v>36</v>
      </c>
      <c r="BF142" s="1592" t="s">
        <v>36</v>
      </c>
      <c r="BG142" s="1613" t="s">
        <v>36</v>
      </c>
      <c r="BH142" s="1634" t="s">
        <v>36</v>
      </c>
      <c r="BI142" s="1592" t="s">
        <v>36</v>
      </c>
      <c r="BJ142" s="1592" t="s">
        <v>36</v>
      </c>
      <c r="BK142" s="1592" t="s">
        <v>36</v>
      </c>
      <c r="BL142" s="1613" t="s">
        <v>36</v>
      </c>
      <c r="BM142" s="1634" t="s">
        <v>36</v>
      </c>
      <c r="BN142" s="1592" t="s">
        <v>36</v>
      </c>
      <c r="BO142" s="1592" t="s">
        <v>36</v>
      </c>
      <c r="BP142" s="1592" t="s">
        <v>36</v>
      </c>
      <c r="BQ142" s="1613" t="s">
        <v>36</v>
      </c>
      <c r="BR142" s="1634" t="s">
        <v>36</v>
      </c>
      <c r="BS142" s="1592" t="s">
        <v>36</v>
      </c>
      <c r="BT142" s="1592" t="s">
        <v>36</v>
      </c>
      <c r="BU142" s="1592" t="s">
        <v>36</v>
      </c>
      <c r="BV142" s="1592" t="s">
        <v>36</v>
      </c>
      <c r="BW142" s="1592" t="s">
        <v>36</v>
      </c>
      <c r="BX142" s="1592" t="s">
        <v>36</v>
      </c>
      <c r="BY142" s="1653" t="s">
        <v>36</v>
      </c>
      <c r="BZ142" s="1653" t="s">
        <v>36</v>
      </c>
      <c r="CA142" s="2605"/>
      <c r="CB142" s="2605"/>
      <c r="CC142" s="2605"/>
      <c r="CD142" s="2605"/>
      <c r="CE142" s="2605"/>
      <c r="CF142" s="2605"/>
      <c r="CG142" s="2605"/>
      <c r="CH142" s="2605"/>
      <c r="CI142" s="2605"/>
      <c r="CJ142" s="2605"/>
      <c r="CK142" s="2605"/>
      <c r="CL142" s="2605"/>
      <c r="CM142" s="2605"/>
      <c r="CN142" s="2605"/>
      <c r="CO142" s="2605"/>
      <c r="CP142" s="2605"/>
      <c r="CQ142" s="2605"/>
      <c r="CR142" s="2605"/>
      <c r="CS142" s="2605"/>
      <c r="CT142" s="2605"/>
      <c r="CU142" s="2605"/>
      <c r="CV142" s="2605"/>
      <c r="CW142" s="2605"/>
      <c r="CX142" s="2605"/>
      <c r="CY142" s="2605"/>
      <c r="CZ142" s="2605"/>
    </row>
    <row r="143" s="130" customFormat="true" ht="15" customHeight="true" x14ac:dyDescent="0.2">
      <c r="A143" s="2998"/>
      <c r="B143" s="300" t="s">
        <v>67</v>
      </c>
      <c r="C143" s="1496" t="s">
        <v>36</v>
      </c>
      <c r="D143" s="1508" t="s">
        <v>36</v>
      </c>
      <c r="E143" s="1508" t="s">
        <v>36</v>
      </c>
      <c r="F143" s="1508" t="s">
        <v>36</v>
      </c>
      <c r="G143" s="1520" t="s">
        <v>36</v>
      </c>
      <c r="H143" s="1532" t="s">
        <v>36</v>
      </c>
      <c r="I143" s="1508" t="s">
        <v>36</v>
      </c>
      <c r="J143" s="1508" t="s">
        <v>36</v>
      </c>
      <c r="K143" s="1508" t="s">
        <v>36</v>
      </c>
      <c r="L143" s="1544" t="s">
        <v>36</v>
      </c>
      <c r="M143" s="1554" t="s">
        <v>36</v>
      </c>
      <c r="N143" s="1508" t="s">
        <v>36</v>
      </c>
      <c r="O143" s="1508" t="s">
        <v>36</v>
      </c>
      <c r="P143" s="1508" t="s">
        <v>36</v>
      </c>
      <c r="Q143" s="1520" t="s">
        <v>36</v>
      </c>
      <c r="R143" s="1532" t="s">
        <v>36</v>
      </c>
      <c r="S143" s="1508" t="s">
        <v>36</v>
      </c>
      <c r="T143" s="1508" t="s">
        <v>36</v>
      </c>
      <c r="U143" s="1508" t="s">
        <v>36</v>
      </c>
      <c r="V143" s="1508" t="s">
        <v>36</v>
      </c>
      <c r="W143" s="1508" t="s">
        <v>36</v>
      </c>
      <c r="X143" s="1508" t="s">
        <v>36</v>
      </c>
      <c r="Y143" s="1560" t="s">
        <v>36</v>
      </c>
      <c r="Z143" s="2566" t="s">
        <v>36</v>
      </c>
      <c r="AA143" s="2586"/>
      <c r="AB143" s="2586"/>
      <c r="AC143" s="2586"/>
      <c r="AD143" s="2586"/>
      <c r="AE143" s="2586"/>
      <c r="AF143" s="2586"/>
      <c r="AG143" s="2586"/>
      <c r="AH143" s="2586"/>
      <c r="AI143" s="2586"/>
      <c r="AJ143" s="2586"/>
      <c r="AK143" s="2586"/>
      <c r="AL143" s="2586"/>
      <c r="AM143" s="2586"/>
      <c r="AN143" s="2586"/>
      <c r="AO143" s="2586"/>
      <c r="AP143" s="2586"/>
      <c r="AQ143" s="2586"/>
      <c r="AR143" s="2586"/>
      <c r="AS143" s="2586"/>
      <c r="AT143" s="2586"/>
      <c r="AU143" s="2586"/>
      <c r="AV143" s="2586"/>
      <c r="AW143" s="2586"/>
      <c r="AX143" s="2586"/>
      <c r="AY143" s="2586"/>
      <c r="AZ143" s="239"/>
      <c r="BA143" s="2980"/>
      <c r="BB143" s="173" t="s">
        <v>67</v>
      </c>
      <c r="BC143" s="1572" t="s">
        <v>36</v>
      </c>
      <c r="BD143" s="1592" t="s">
        <v>36</v>
      </c>
      <c r="BE143" s="1592" t="s">
        <v>36</v>
      </c>
      <c r="BF143" s="1592" t="s">
        <v>36</v>
      </c>
      <c r="BG143" s="1613" t="s">
        <v>36</v>
      </c>
      <c r="BH143" s="1634" t="s">
        <v>36</v>
      </c>
      <c r="BI143" s="1592" t="s">
        <v>36</v>
      </c>
      <c r="BJ143" s="1592" t="s">
        <v>36</v>
      </c>
      <c r="BK143" s="1592" t="s">
        <v>36</v>
      </c>
      <c r="BL143" s="1613" t="s">
        <v>36</v>
      </c>
      <c r="BM143" s="1634" t="s">
        <v>36</v>
      </c>
      <c r="BN143" s="1592" t="s">
        <v>36</v>
      </c>
      <c r="BO143" s="1592" t="s">
        <v>36</v>
      </c>
      <c r="BP143" s="1592" t="s">
        <v>36</v>
      </c>
      <c r="BQ143" s="1613" t="s">
        <v>36</v>
      </c>
      <c r="BR143" s="1634" t="s">
        <v>36</v>
      </c>
      <c r="BS143" s="1592" t="s">
        <v>36</v>
      </c>
      <c r="BT143" s="1592" t="s">
        <v>36</v>
      </c>
      <c r="BU143" s="1592" t="s">
        <v>36</v>
      </c>
      <c r="BV143" s="1592" t="s">
        <v>36</v>
      </c>
      <c r="BW143" s="1592" t="s">
        <v>36</v>
      </c>
      <c r="BX143" s="1592" t="s">
        <v>36</v>
      </c>
      <c r="BY143" s="1653" t="s">
        <v>36</v>
      </c>
      <c r="BZ143" s="1653" t="s">
        <v>36</v>
      </c>
      <c r="CA143" s="2605"/>
      <c r="CB143" s="2605"/>
      <c r="CC143" s="2605"/>
      <c r="CD143" s="2605"/>
      <c r="CE143" s="2605"/>
      <c r="CF143" s="2605"/>
      <c r="CG143" s="2605"/>
      <c r="CH143" s="2605"/>
      <c r="CI143" s="2605"/>
      <c r="CJ143" s="2605"/>
      <c r="CK143" s="2605"/>
      <c r="CL143" s="2605"/>
      <c r="CM143" s="2605"/>
      <c r="CN143" s="2605"/>
      <c r="CO143" s="2605"/>
      <c r="CP143" s="2605"/>
      <c r="CQ143" s="2605"/>
      <c r="CR143" s="2605"/>
      <c r="CS143" s="2605"/>
      <c r="CT143" s="2605"/>
      <c r="CU143" s="2605"/>
      <c r="CV143" s="2605"/>
      <c r="CW143" s="2605"/>
      <c r="CX143" s="2605"/>
      <c r="CY143" s="2605"/>
      <c r="CZ143" s="2605"/>
    </row>
    <row r="144" s="130" customFormat="true" ht="15" customHeight="true" x14ac:dyDescent="0.2">
      <c r="A144" s="2998" t="s">
        <v>108</v>
      </c>
      <c r="B144" s="300" t="s">
        <v>64</v>
      </c>
      <c r="C144" s="1496" t="s">
        <v>36</v>
      </c>
      <c r="D144" s="1508" t="s">
        <v>36</v>
      </c>
      <c r="E144" s="1508" t="s">
        <v>36</v>
      </c>
      <c r="F144" s="1508" t="s">
        <v>36</v>
      </c>
      <c r="G144" s="1520" t="s">
        <v>36</v>
      </c>
      <c r="H144" s="1532" t="s">
        <v>36</v>
      </c>
      <c r="I144" s="1508" t="s">
        <v>36</v>
      </c>
      <c r="J144" s="1508" t="s">
        <v>36</v>
      </c>
      <c r="K144" s="1508" t="s">
        <v>36</v>
      </c>
      <c r="L144" s="1544" t="s">
        <v>36</v>
      </c>
      <c r="M144" s="1554" t="s">
        <v>36</v>
      </c>
      <c r="N144" s="1508" t="s">
        <v>36</v>
      </c>
      <c r="O144" s="1508" t="s">
        <v>36</v>
      </c>
      <c r="P144" s="1508" t="s">
        <v>36</v>
      </c>
      <c r="Q144" s="1520" t="s">
        <v>36</v>
      </c>
      <c r="R144" s="1532" t="s">
        <v>36</v>
      </c>
      <c r="S144" s="1508" t="s">
        <v>36</v>
      </c>
      <c r="T144" s="1508" t="s">
        <v>36</v>
      </c>
      <c r="U144" s="1508" t="s">
        <v>36</v>
      </c>
      <c r="V144" s="1508" t="s">
        <v>36</v>
      </c>
      <c r="W144" s="1508" t="s">
        <v>36</v>
      </c>
      <c r="X144" s="1508" t="s">
        <v>36</v>
      </c>
      <c r="Y144" s="1560" t="s">
        <v>36</v>
      </c>
      <c r="Z144" s="2566" t="s">
        <v>36</v>
      </c>
      <c r="AA144" s="2586"/>
      <c r="AB144" s="2586"/>
      <c r="AC144" s="2586"/>
      <c r="AD144" s="2586"/>
      <c r="AE144" s="2586"/>
      <c r="AF144" s="2586"/>
      <c r="AG144" s="2586"/>
      <c r="AH144" s="2586"/>
      <c r="AI144" s="2586"/>
      <c r="AJ144" s="2586"/>
      <c r="AK144" s="2586"/>
      <c r="AL144" s="2586"/>
      <c r="AM144" s="2586"/>
      <c r="AN144" s="2586"/>
      <c r="AO144" s="2586"/>
      <c r="AP144" s="2586"/>
      <c r="AQ144" s="2586"/>
      <c r="AR144" s="2586"/>
      <c r="AS144" s="2586"/>
      <c r="AT144" s="2586"/>
      <c r="AU144" s="2586"/>
      <c r="AV144" s="2586"/>
      <c r="AW144" s="2586"/>
      <c r="AX144" s="2586"/>
      <c r="AY144" s="2586"/>
      <c r="AZ144" s="239"/>
      <c r="BA144" s="2980" t="s">
        <v>108</v>
      </c>
      <c r="BB144" s="173" t="s">
        <v>64</v>
      </c>
      <c r="BC144" s="1572" t="s">
        <v>36</v>
      </c>
      <c r="BD144" s="1592" t="s">
        <v>36</v>
      </c>
      <c r="BE144" s="1592" t="s">
        <v>36</v>
      </c>
      <c r="BF144" s="1592" t="s">
        <v>36</v>
      </c>
      <c r="BG144" s="1613" t="s">
        <v>36</v>
      </c>
      <c r="BH144" s="1634" t="s">
        <v>36</v>
      </c>
      <c r="BI144" s="1592" t="s">
        <v>36</v>
      </c>
      <c r="BJ144" s="1592" t="s">
        <v>36</v>
      </c>
      <c r="BK144" s="1592" t="s">
        <v>36</v>
      </c>
      <c r="BL144" s="1613" t="s">
        <v>36</v>
      </c>
      <c r="BM144" s="1634" t="s">
        <v>36</v>
      </c>
      <c r="BN144" s="1592" t="s">
        <v>36</v>
      </c>
      <c r="BO144" s="1592" t="s">
        <v>36</v>
      </c>
      <c r="BP144" s="1592" t="s">
        <v>36</v>
      </c>
      <c r="BQ144" s="1613" t="s">
        <v>36</v>
      </c>
      <c r="BR144" s="1634" t="s">
        <v>36</v>
      </c>
      <c r="BS144" s="1592" t="s">
        <v>36</v>
      </c>
      <c r="BT144" s="1592" t="s">
        <v>36</v>
      </c>
      <c r="BU144" s="1592" t="s">
        <v>36</v>
      </c>
      <c r="BV144" s="1592" t="s">
        <v>36</v>
      </c>
      <c r="BW144" s="1592" t="s">
        <v>36</v>
      </c>
      <c r="BX144" s="1592" t="s">
        <v>36</v>
      </c>
      <c r="BY144" s="1653" t="s">
        <v>36</v>
      </c>
      <c r="BZ144" s="1653" t="s">
        <v>36</v>
      </c>
      <c r="CA144" s="2605"/>
      <c r="CB144" s="2605"/>
      <c r="CC144" s="2605"/>
      <c r="CD144" s="2605"/>
      <c r="CE144" s="2605"/>
      <c r="CF144" s="2605"/>
      <c r="CG144" s="2605"/>
      <c r="CH144" s="2605"/>
      <c r="CI144" s="2605"/>
      <c r="CJ144" s="2605"/>
      <c r="CK144" s="2605"/>
      <c r="CL144" s="2605"/>
      <c r="CM144" s="2605"/>
      <c r="CN144" s="2605"/>
      <c r="CO144" s="2605"/>
      <c r="CP144" s="2605"/>
      <c r="CQ144" s="2605"/>
      <c r="CR144" s="2605"/>
      <c r="CS144" s="2605"/>
      <c r="CT144" s="2605"/>
      <c r="CU144" s="2605"/>
      <c r="CV144" s="2605"/>
      <c r="CW144" s="2605"/>
      <c r="CX144" s="2605"/>
      <c r="CY144" s="2605"/>
      <c r="CZ144" s="2605"/>
    </row>
    <row r="145" s="130" customFormat="true" ht="15" customHeight="true" x14ac:dyDescent="0.2">
      <c r="A145" s="2998"/>
      <c r="B145" s="300" t="s">
        <v>65</v>
      </c>
      <c r="C145" s="1496" t="s">
        <v>36</v>
      </c>
      <c r="D145" s="1508" t="s">
        <v>36</v>
      </c>
      <c r="E145" s="1508" t="s">
        <v>36</v>
      </c>
      <c r="F145" s="1508" t="s">
        <v>36</v>
      </c>
      <c r="G145" s="1520" t="s">
        <v>36</v>
      </c>
      <c r="H145" s="1532" t="s">
        <v>36</v>
      </c>
      <c r="I145" s="1508" t="s">
        <v>36</v>
      </c>
      <c r="J145" s="1508" t="s">
        <v>36</v>
      </c>
      <c r="K145" s="1508" t="s">
        <v>36</v>
      </c>
      <c r="L145" s="1544" t="s">
        <v>36</v>
      </c>
      <c r="M145" s="1554" t="s">
        <v>36</v>
      </c>
      <c r="N145" s="1508" t="s">
        <v>36</v>
      </c>
      <c r="O145" s="1508" t="s">
        <v>36</v>
      </c>
      <c r="P145" s="1508" t="s">
        <v>36</v>
      </c>
      <c r="Q145" s="1520" t="s">
        <v>36</v>
      </c>
      <c r="R145" s="1532" t="s">
        <v>36</v>
      </c>
      <c r="S145" s="1508" t="s">
        <v>36</v>
      </c>
      <c r="T145" s="1508" t="s">
        <v>36</v>
      </c>
      <c r="U145" s="1508" t="s">
        <v>36</v>
      </c>
      <c r="V145" s="1508" t="s">
        <v>36</v>
      </c>
      <c r="W145" s="1508" t="s">
        <v>36</v>
      </c>
      <c r="X145" s="1508" t="s">
        <v>36</v>
      </c>
      <c r="Y145" s="1560" t="s">
        <v>36</v>
      </c>
      <c r="Z145" s="2566" t="s">
        <v>36</v>
      </c>
      <c r="AA145" s="2586"/>
      <c r="AB145" s="2586"/>
      <c r="AC145" s="2586"/>
      <c r="AD145" s="2586"/>
      <c r="AE145" s="2586"/>
      <c r="AF145" s="2586"/>
      <c r="AG145" s="2586"/>
      <c r="AH145" s="2586"/>
      <c r="AI145" s="2586"/>
      <c r="AJ145" s="2586"/>
      <c r="AK145" s="2586"/>
      <c r="AL145" s="2586"/>
      <c r="AM145" s="2586"/>
      <c r="AN145" s="2586"/>
      <c r="AO145" s="2586"/>
      <c r="AP145" s="2586"/>
      <c r="AQ145" s="2586"/>
      <c r="AR145" s="2586"/>
      <c r="AS145" s="2586"/>
      <c r="AT145" s="2586"/>
      <c r="AU145" s="2586"/>
      <c r="AV145" s="2586"/>
      <c r="AW145" s="2586"/>
      <c r="AX145" s="2586"/>
      <c r="AY145" s="2586"/>
      <c r="AZ145" s="239"/>
      <c r="BA145" s="2980"/>
      <c r="BB145" s="173" t="s">
        <v>65</v>
      </c>
      <c r="BC145" s="1572" t="s">
        <v>36</v>
      </c>
      <c r="BD145" s="1592" t="s">
        <v>36</v>
      </c>
      <c r="BE145" s="1592" t="s">
        <v>36</v>
      </c>
      <c r="BF145" s="1592" t="s">
        <v>36</v>
      </c>
      <c r="BG145" s="1613" t="s">
        <v>36</v>
      </c>
      <c r="BH145" s="1634" t="s">
        <v>36</v>
      </c>
      <c r="BI145" s="1592" t="s">
        <v>36</v>
      </c>
      <c r="BJ145" s="1592" t="s">
        <v>36</v>
      </c>
      <c r="BK145" s="1592" t="s">
        <v>36</v>
      </c>
      <c r="BL145" s="1613" t="s">
        <v>36</v>
      </c>
      <c r="BM145" s="1634" t="s">
        <v>36</v>
      </c>
      <c r="BN145" s="1592" t="s">
        <v>36</v>
      </c>
      <c r="BO145" s="1592" t="s">
        <v>36</v>
      </c>
      <c r="BP145" s="1592" t="s">
        <v>36</v>
      </c>
      <c r="BQ145" s="1613" t="s">
        <v>36</v>
      </c>
      <c r="BR145" s="1634" t="s">
        <v>36</v>
      </c>
      <c r="BS145" s="1592" t="s">
        <v>36</v>
      </c>
      <c r="BT145" s="1592" t="s">
        <v>36</v>
      </c>
      <c r="BU145" s="1592" t="s">
        <v>36</v>
      </c>
      <c r="BV145" s="1592" t="s">
        <v>36</v>
      </c>
      <c r="BW145" s="1592" t="s">
        <v>36</v>
      </c>
      <c r="BX145" s="1592" t="s">
        <v>36</v>
      </c>
      <c r="BY145" s="1653" t="s">
        <v>36</v>
      </c>
      <c r="BZ145" s="1653" t="s">
        <v>36</v>
      </c>
      <c r="CA145" s="2605"/>
      <c r="CB145" s="2605"/>
      <c r="CC145" s="2605"/>
      <c r="CD145" s="2605"/>
      <c r="CE145" s="2605"/>
      <c r="CF145" s="2605"/>
      <c r="CG145" s="2605"/>
      <c r="CH145" s="2605"/>
      <c r="CI145" s="2605"/>
      <c r="CJ145" s="2605"/>
      <c r="CK145" s="2605"/>
      <c r="CL145" s="2605"/>
      <c r="CM145" s="2605"/>
      <c r="CN145" s="2605"/>
      <c r="CO145" s="2605"/>
      <c r="CP145" s="2605"/>
      <c r="CQ145" s="2605"/>
      <c r="CR145" s="2605"/>
      <c r="CS145" s="2605"/>
      <c r="CT145" s="2605"/>
      <c r="CU145" s="2605"/>
      <c r="CV145" s="2605"/>
      <c r="CW145" s="2605"/>
      <c r="CX145" s="2605"/>
      <c r="CY145" s="2605"/>
      <c r="CZ145" s="2605"/>
    </row>
    <row r="146" s="130" customFormat="true" ht="15" customHeight="true" x14ac:dyDescent="0.2">
      <c r="A146" s="2998"/>
      <c r="B146" s="300" t="s">
        <v>66</v>
      </c>
      <c r="C146" s="1496" t="s">
        <v>36</v>
      </c>
      <c r="D146" s="1508" t="s">
        <v>36</v>
      </c>
      <c r="E146" s="1508" t="s">
        <v>36</v>
      </c>
      <c r="F146" s="1508" t="s">
        <v>36</v>
      </c>
      <c r="G146" s="1520" t="s">
        <v>36</v>
      </c>
      <c r="H146" s="1532" t="s">
        <v>36</v>
      </c>
      <c r="I146" s="1508" t="s">
        <v>36</v>
      </c>
      <c r="J146" s="1508" t="s">
        <v>36</v>
      </c>
      <c r="K146" s="1508" t="s">
        <v>36</v>
      </c>
      <c r="L146" s="1544" t="s">
        <v>36</v>
      </c>
      <c r="M146" s="1554" t="s">
        <v>36</v>
      </c>
      <c r="N146" s="1508" t="s">
        <v>36</v>
      </c>
      <c r="O146" s="1508" t="s">
        <v>36</v>
      </c>
      <c r="P146" s="1508" t="s">
        <v>36</v>
      </c>
      <c r="Q146" s="1520" t="s">
        <v>36</v>
      </c>
      <c r="R146" s="1532" t="s">
        <v>36</v>
      </c>
      <c r="S146" s="1508" t="s">
        <v>36</v>
      </c>
      <c r="T146" s="1508" t="s">
        <v>36</v>
      </c>
      <c r="U146" s="1508" t="s">
        <v>36</v>
      </c>
      <c r="V146" s="1508" t="s">
        <v>36</v>
      </c>
      <c r="W146" s="1508" t="s">
        <v>36</v>
      </c>
      <c r="X146" s="1508" t="s">
        <v>36</v>
      </c>
      <c r="Y146" s="1560" t="s">
        <v>36</v>
      </c>
      <c r="Z146" s="2566" t="s">
        <v>36</v>
      </c>
      <c r="AA146" s="2586"/>
      <c r="AB146" s="2586"/>
      <c r="AC146" s="2586"/>
      <c r="AD146" s="2586"/>
      <c r="AE146" s="2586"/>
      <c r="AF146" s="2586"/>
      <c r="AG146" s="2586"/>
      <c r="AH146" s="2586"/>
      <c r="AI146" s="2586"/>
      <c r="AJ146" s="2586"/>
      <c r="AK146" s="2586"/>
      <c r="AL146" s="2586"/>
      <c r="AM146" s="2586"/>
      <c r="AN146" s="2586"/>
      <c r="AO146" s="2586"/>
      <c r="AP146" s="2586"/>
      <c r="AQ146" s="2586"/>
      <c r="AR146" s="2586"/>
      <c r="AS146" s="2586"/>
      <c r="AT146" s="2586"/>
      <c r="AU146" s="2586"/>
      <c r="AV146" s="2586"/>
      <c r="AW146" s="2586"/>
      <c r="AX146" s="2586"/>
      <c r="AY146" s="2586"/>
      <c r="AZ146" s="239"/>
      <c r="BA146" s="2980"/>
      <c r="BB146" s="173" t="s">
        <v>66</v>
      </c>
      <c r="BC146" s="1572" t="s">
        <v>36</v>
      </c>
      <c r="BD146" s="1592" t="s">
        <v>36</v>
      </c>
      <c r="BE146" s="1592" t="s">
        <v>36</v>
      </c>
      <c r="BF146" s="1592" t="s">
        <v>36</v>
      </c>
      <c r="BG146" s="1613" t="s">
        <v>36</v>
      </c>
      <c r="BH146" s="1634" t="s">
        <v>36</v>
      </c>
      <c r="BI146" s="1592" t="s">
        <v>36</v>
      </c>
      <c r="BJ146" s="1592" t="s">
        <v>36</v>
      </c>
      <c r="BK146" s="1592" t="s">
        <v>36</v>
      </c>
      <c r="BL146" s="1613" t="s">
        <v>36</v>
      </c>
      <c r="BM146" s="1634" t="s">
        <v>36</v>
      </c>
      <c r="BN146" s="1592" t="s">
        <v>36</v>
      </c>
      <c r="BO146" s="1592" t="s">
        <v>36</v>
      </c>
      <c r="BP146" s="1592" t="s">
        <v>36</v>
      </c>
      <c r="BQ146" s="1613" t="s">
        <v>36</v>
      </c>
      <c r="BR146" s="1634" t="s">
        <v>36</v>
      </c>
      <c r="BS146" s="1592" t="s">
        <v>36</v>
      </c>
      <c r="BT146" s="1592" t="s">
        <v>36</v>
      </c>
      <c r="BU146" s="1592" t="s">
        <v>36</v>
      </c>
      <c r="BV146" s="1592" t="s">
        <v>36</v>
      </c>
      <c r="BW146" s="1592" t="s">
        <v>36</v>
      </c>
      <c r="BX146" s="1592" t="s">
        <v>36</v>
      </c>
      <c r="BY146" s="1653" t="s">
        <v>36</v>
      </c>
      <c r="BZ146" s="1653" t="s">
        <v>36</v>
      </c>
      <c r="CA146" s="2605"/>
      <c r="CB146" s="2605"/>
      <c r="CC146" s="2605"/>
      <c r="CD146" s="2605"/>
      <c r="CE146" s="2605"/>
      <c r="CF146" s="2605"/>
      <c r="CG146" s="2605"/>
      <c r="CH146" s="2605"/>
      <c r="CI146" s="2605"/>
      <c r="CJ146" s="2605"/>
      <c r="CK146" s="2605"/>
      <c r="CL146" s="2605"/>
      <c r="CM146" s="2605"/>
      <c r="CN146" s="2605"/>
      <c r="CO146" s="2605"/>
      <c r="CP146" s="2605"/>
      <c r="CQ146" s="2605"/>
      <c r="CR146" s="2605"/>
      <c r="CS146" s="2605"/>
      <c r="CT146" s="2605"/>
      <c r="CU146" s="2605"/>
      <c r="CV146" s="2605"/>
      <c r="CW146" s="2605"/>
      <c r="CX146" s="2605"/>
      <c r="CY146" s="2605"/>
      <c r="CZ146" s="2605"/>
    </row>
    <row r="147" s="130" customFormat="true" ht="15" customHeight="true" x14ac:dyDescent="0.2">
      <c r="A147" s="2998"/>
      <c r="B147" s="300" t="s">
        <v>67</v>
      </c>
      <c r="C147" s="1496" t="s">
        <v>36</v>
      </c>
      <c r="D147" s="1508" t="s">
        <v>36</v>
      </c>
      <c r="E147" s="1508" t="s">
        <v>36</v>
      </c>
      <c r="F147" s="1508" t="s">
        <v>36</v>
      </c>
      <c r="G147" s="1520" t="s">
        <v>36</v>
      </c>
      <c r="H147" s="1532" t="s">
        <v>36</v>
      </c>
      <c r="I147" s="1508" t="s">
        <v>36</v>
      </c>
      <c r="J147" s="1508" t="s">
        <v>36</v>
      </c>
      <c r="K147" s="1508" t="s">
        <v>36</v>
      </c>
      <c r="L147" s="1544" t="s">
        <v>36</v>
      </c>
      <c r="M147" s="1554" t="s">
        <v>36</v>
      </c>
      <c r="N147" s="1508" t="s">
        <v>36</v>
      </c>
      <c r="O147" s="1508" t="s">
        <v>36</v>
      </c>
      <c r="P147" s="1508" t="s">
        <v>36</v>
      </c>
      <c r="Q147" s="1520" t="s">
        <v>36</v>
      </c>
      <c r="R147" s="1532" t="s">
        <v>36</v>
      </c>
      <c r="S147" s="1508" t="s">
        <v>36</v>
      </c>
      <c r="T147" s="1508" t="s">
        <v>36</v>
      </c>
      <c r="U147" s="1508" t="s">
        <v>36</v>
      </c>
      <c r="V147" s="1508" t="s">
        <v>36</v>
      </c>
      <c r="W147" s="1508" t="s">
        <v>36</v>
      </c>
      <c r="X147" s="1508" t="s">
        <v>36</v>
      </c>
      <c r="Y147" s="1560" t="s">
        <v>36</v>
      </c>
      <c r="Z147" s="2566" t="s">
        <v>36</v>
      </c>
      <c r="AA147" s="2586"/>
      <c r="AB147" s="2586"/>
      <c r="AC147" s="2586"/>
      <c r="AD147" s="2586"/>
      <c r="AE147" s="2586"/>
      <c r="AF147" s="2586"/>
      <c r="AG147" s="2586"/>
      <c r="AH147" s="2586"/>
      <c r="AI147" s="2586"/>
      <c r="AJ147" s="2586"/>
      <c r="AK147" s="2586"/>
      <c r="AL147" s="2586"/>
      <c r="AM147" s="2586"/>
      <c r="AN147" s="2586"/>
      <c r="AO147" s="2586"/>
      <c r="AP147" s="2586"/>
      <c r="AQ147" s="2586"/>
      <c r="AR147" s="2586"/>
      <c r="AS147" s="2586"/>
      <c r="AT147" s="2586"/>
      <c r="AU147" s="2586"/>
      <c r="AV147" s="2586"/>
      <c r="AW147" s="2586"/>
      <c r="AX147" s="2586"/>
      <c r="AY147" s="2586"/>
      <c r="AZ147" s="239"/>
      <c r="BA147" s="2980"/>
      <c r="BB147" s="173" t="s">
        <v>67</v>
      </c>
      <c r="BC147" s="1572" t="s">
        <v>36</v>
      </c>
      <c r="BD147" s="1592" t="s">
        <v>36</v>
      </c>
      <c r="BE147" s="1592" t="s">
        <v>36</v>
      </c>
      <c r="BF147" s="1592" t="s">
        <v>36</v>
      </c>
      <c r="BG147" s="1613" t="s">
        <v>36</v>
      </c>
      <c r="BH147" s="1634" t="s">
        <v>36</v>
      </c>
      <c r="BI147" s="1592" t="s">
        <v>36</v>
      </c>
      <c r="BJ147" s="1592" t="s">
        <v>36</v>
      </c>
      <c r="BK147" s="1592" t="s">
        <v>36</v>
      </c>
      <c r="BL147" s="1613" t="s">
        <v>36</v>
      </c>
      <c r="BM147" s="1634" t="s">
        <v>36</v>
      </c>
      <c r="BN147" s="1592" t="s">
        <v>36</v>
      </c>
      <c r="BO147" s="1592" t="s">
        <v>36</v>
      </c>
      <c r="BP147" s="1592" t="s">
        <v>36</v>
      </c>
      <c r="BQ147" s="1613" t="s">
        <v>36</v>
      </c>
      <c r="BR147" s="1634" t="s">
        <v>36</v>
      </c>
      <c r="BS147" s="1592" t="s">
        <v>36</v>
      </c>
      <c r="BT147" s="1592" t="s">
        <v>36</v>
      </c>
      <c r="BU147" s="1592" t="s">
        <v>36</v>
      </c>
      <c r="BV147" s="1592" t="s">
        <v>36</v>
      </c>
      <c r="BW147" s="1592" t="s">
        <v>36</v>
      </c>
      <c r="BX147" s="1592" t="s">
        <v>36</v>
      </c>
      <c r="BY147" s="1653" t="s">
        <v>36</v>
      </c>
      <c r="BZ147" s="1653" t="s">
        <v>36</v>
      </c>
      <c r="CA147" s="2605"/>
      <c r="CB147" s="2605"/>
      <c r="CC147" s="2605"/>
      <c r="CD147" s="2605"/>
      <c r="CE147" s="2605"/>
      <c r="CF147" s="2605"/>
      <c r="CG147" s="2605"/>
      <c r="CH147" s="2605"/>
      <c r="CI147" s="2605"/>
      <c r="CJ147" s="2605"/>
      <c r="CK147" s="2605"/>
      <c r="CL147" s="2605"/>
      <c r="CM147" s="2605"/>
      <c r="CN147" s="2605"/>
      <c r="CO147" s="2605"/>
      <c r="CP147" s="2605"/>
      <c r="CQ147" s="2605"/>
      <c r="CR147" s="2605"/>
      <c r="CS147" s="2605"/>
      <c r="CT147" s="2605"/>
      <c r="CU147" s="2605"/>
      <c r="CV147" s="2605"/>
      <c r="CW147" s="2605"/>
      <c r="CX147" s="2605"/>
      <c r="CY147" s="2605"/>
      <c r="CZ147" s="2605"/>
    </row>
    <row r="148" s="130" customFormat="true" ht="15" customHeight="true" x14ac:dyDescent="0.2">
      <c r="A148" s="2998" t="s">
        <v>109</v>
      </c>
      <c r="B148" s="300" t="s">
        <v>50</v>
      </c>
      <c r="C148" s="1496" t="s">
        <v>36</v>
      </c>
      <c r="D148" s="1508" t="s">
        <v>36</v>
      </c>
      <c r="E148" s="1508" t="s">
        <v>36</v>
      </c>
      <c r="F148" s="1508" t="s">
        <v>36</v>
      </c>
      <c r="G148" s="1520" t="s">
        <v>36</v>
      </c>
      <c r="H148" s="1532" t="s">
        <v>36</v>
      </c>
      <c r="I148" s="1508" t="s">
        <v>36</v>
      </c>
      <c r="J148" s="1508" t="s">
        <v>36</v>
      </c>
      <c r="K148" s="1508" t="s">
        <v>36</v>
      </c>
      <c r="L148" s="1544" t="s">
        <v>36</v>
      </c>
      <c r="M148" s="1554" t="s">
        <v>36</v>
      </c>
      <c r="N148" s="1508" t="s">
        <v>36</v>
      </c>
      <c r="O148" s="1508" t="s">
        <v>36</v>
      </c>
      <c r="P148" s="1508" t="s">
        <v>36</v>
      </c>
      <c r="Q148" s="1520" t="s">
        <v>36</v>
      </c>
      <c r="R148" s="1532" t="s">
        <v>36</v>
      </c>
      <c r="S148" s="1508" t="s">
        <v>36</v>
      </c>
      <c r="T148" s="1508" t="s">
        <v>36</v>
      </c>
      <c r="U148" s="1508" t="s">
        <v>36</v>
      </c>
      <c r="V148" s="1508" t="s">
        <v>36</v>
      </c>
      <c r="W148" s="1508" t="s">
        <v>36</v>
      </c>
      <c r="X148" s="1508" t="s">
        <v>36</v>
      </c>
      <c r="Y148" s="1560" t="s">
        <v>36</v>
      </c>
      <c r="Z148" s="2566" t="s">
        <v>36</v>
      </c>
      <c r="AA148" s="2586"/>
      <c r="AB148" s="2586"/>
      <c r="AC148" s="2586"/>
      <c r="AD148" s="2586"/>
      <c r="AE148" s="2586"/>
      <c r="AF148" s="2586"/>
      <c r="AG148" s="2586"/>
      <c r="AH148" s="2586"/>
      <c r="AI148" s="2586"/>
      <c r="AJ148" s="2586"/>
      <c r="AK148" s="2586"/>
      <c r="AL148" s="2586"/>
      <c r="AM148" s="2586"/>
      <c r="AN148" s="2586"/>
      <c r="AO148" s="2586"/>
      <c r="AP148" s="2586"/>
      <c r="AQ148" s="2586"/>
      <c r="AR148" s="2586"/>
      <c r="AS148" s="2586"/>
      <c r="AT148" s="2586"/>
      <c r="AU148" s="2586"/>
      <c r="AV148" s="2586"/>
      <c r="AW148" s="2586"/>
      <c r="AX148" s="2586"/>
      <c r="AY148" s="2586"/>
      <c r="AZ148" s="239"/>
      <c r="BA148" s="2980" t="s">
        <v>109</v>
      </c>
      <c r="BB148" s="173" t="s">
        <v>50</v>
      </c>
      <c r="BC148" s="1572" t="s">
        <v>36</v>
      </c>
      <c r="BD148" s="1592" t="s">
        <v>36</v>
      </c>
      <c r="BE148" s="1592" t="s">
        <v>36</v>
      </c>
      <c r="BF148" s="1592" t="s">
        <v>36</v>
      </c>
      <c r="BG148" s="1613" t="s">
        <v>36</v>
      </c>
      <c r="BH148" s="1634" t="s">
        <v>36</v>
      </c>
      <c r="BI148" s="1592" t="s">
        <v>36</v>
      </c>
      <c r="BJ148" s="1592" t="s">
        <v>36</v>
      </c>
      <c r="BK148" s="1592" t="s">
        <v>36</v>
      </c>
      <c r="BL148" s="1613" t="s">
        <v>36</v>
      </c>
      <c r="BM148" s="1634" t="s">
        <v>36</v>
      </c>
      <c r="BN148" s="1592" t="s">
        <v>36</v>
      </c>
      <c r="BO148" s="1592" t="s">
        <v>36</v>
      </c>
      <c r="BP148" s="1592" t="s">
        <v>36</v>
      </c>
      <c r="BQ148" s="1613" t="s">
        <v>36</v>
      </c>
      <c r="BR148" s="1634" t="s">
        <v>36</v>
      </c>
      <c r="BS148" s="1592" t="s">
        <v>36</v>
      </c>
      <c r="BT148" s="1592" t="s">
        <v>36</v>
      </c>
      <c r="BU148" s="1592" t="s">
        <v>36</v>
      </c>
      <c r="BV148" s="1592" t="s">
        <v>36</v>
      </c>
      <c r="BW148" s="1592" t="s">
        <v>36</v>
      </c>
      <c r="BX148" s="1592" t="s">
        <v>36</v>
      </c>
      <c r="BY148" s="1653" t="s">
        <v>36</v>
      </c>
      <c r="BZ148" s="1653" t="s">
        <v>36</v>
      </c>
      <c r="CA148" s="2605"/>
      <c r="CB148" s="2605"/>
      <c r="CC148" s="2605"/>
      <c r="CD148" s="2605"/>
      <c r="CE148" s="2605"/>
      <c r="CF148" s="2605"/>
      <c r="CG148" s="2605"/>
      <c r="CH148" s="2605"/>
      <c r="CI148" s="2605"/>
      <c r="CJ148" s="2605"/>
      <c r="CK148" s="2605"/>
      <c r="CL148" s="2605"/>
      <c r="CM148" s="2605"/>
      <c r="CN148" s="2605"/>
      <c r="CO148" s="2605"/>
      <c r="CP148" s="2605"/>
      <c r="CQ148" s="2605"/>
      <c r="CR148" s="2605"/>
      <c r="CS148" s="2605"/>
      <c r="CT148" s="2605"/>
      <c r="CU148" s="2605"/>
      <c r="CV148" s="2605"/>
      <c r="CW148" s="2605"/>
      <c r="CX148" s="2605"/>
      <c r="CY148" s="2605"/>
      <c r="CZ148" s="2605"/>
    </row>
    <row r="149" s="130" customFormat="true" ht="15" customHeight="true" x14ac:dyDescent="0.2">
      <c r="A149" s="2998"/>
      <c r="B149" s="300" t="s">
        <v>49</v>
      </c>
      <c r="C149" s="1496" t="s">
        <v>36</v>
      </c>
      <c r="D149" s="1508" t="s">
        <v>36</v>
      </c>
      <c r="E149" s="1508" t="s">
        <v>36</v>
      </c>
      <c r="F149" s="1508" t="s">
        <v>36</v>
      </c>
      <c r="G149" s="1520" t="s">
        <v>36</v>
      </c>
      <c r="H149" s="1532" t="s">
        <v>36</v>
      </c>
      <c r="I149" s="1508" t="s">
        <v>36</v>
      </c>
      <c r="J149" s="1508" t="s">
        <v>36</v>
      </c>
      <c r="K149" s="1508" t="s">
        <v>36</v>
      </c>
      <c r="L149" s="1544" t="s">
        <v>36</v>
      </c>
      <c r="M149" s="1554" t="s">
        <v>36</v>
      </c>
      <c r="N149" s="1508" t="s">
        <v>36</v>
      </c>
      <c r="O149" s="1508" t="s">
        <v>36</v>
      </c>
      <c r="P149" s="1508" t="s">
        <v>36</v>
      </c>
      <c r="Q149" s="1520" t="s">
        <v>36</v>
      </c>
      <c r="R149" s="1532" t="s">
        <v>36</v>
      </c>
      <c r="S149" s="1508" t="s">
        <v>36</v>
      </c>
      <c r="T149" s="1508" t="s">
        <v>36</v>
      </c>
      <c r="U149" s="1508" t="s">
        <v>36</v>
      </c>
      <c r="V149" s="1508" t="s">
        <v>36</v>
      </c>
      <c r="W149" s="1508" t="s">
        <v>36</v>
      </c>
      <c r="X149" s="1508" t="s">
        <v>36</v>
      </c>
      <c r="Y149" s="1560" t="s">
        <v>36</v>
      </c>
      <c r="Z149" s="2566" t="s">
        <v>36</v>
      </c>
      <c r="AA149" s="2586"/>
      <c r="AB149" s="2586"/>
      <c r="AC149" s="2586"/>
      <c r="AD149" s="2586"/>
      <c r="AE149" s="2586"/>
      <c r="AF149" s="2586"/>
      <c r="AG149" s="2586"/>
      <c r="AH149" s="2586"/>
      <c r="AI149" s="2586"/>
      <c r="AJ149" s="2586"/>
      <c r="AK149" s="2586"/>
      <c r="AL149" s="2586"/>
      <c r="AM149" s="2586"/>
      <c r="AN149" s="2586"/>
      <c r="AO149" s="2586"/>
      <c r="AP149" s="2586"/>
      <c r="AQ149" s="2586"/>
      <c r="AR149" s="2586"/>
      <c r="AS149" s="2586"/>
      <c r="AT149" s="2586"/>
      <c r="AU149" s="2586"/>
      <c r="AV149" s="2586"/>
      <c r="AW149" s="2586"/>
      <c r="AX149" s="2586"/>
      <c r="AY149" s="2586"/>
      <c r="AZ149" s="239"/>
      <c r="BA149" s="2980"/>
      <c r="BB149" s="173" t="s">
        <v>49</v>
      </c>
      <c r="BC149" s="1572" t="s">
        <v>36</v>
      </c>
      <c r="BD149" s="1592" t="s">
        <v>36</v>
      </c>
      <c r="BE149" s="1592" t="s">
        <v>36</v>
      </c>
      <c r="BF149" s="1592" t="s">
        <v>36</v>
      </c>
      <c r="BG149" s="1613" t="s">
        <v>36</v>
      </c>
      <c r="BH149" s="1634" t="s">
        <v>36</v>
      </c>
      <c r="BI149" s="1592" t="s">
        <v>36</v>
      </c>
      <c r="BJ149" s="1592" t="s">
        <v>36</v>
      </c>
      <c r="BK149" s="1592" t="s">
        <v>36</v>
      </c>
      <c r="BL149" s="1613" t="s">
        <v>36</v>
      </c>
      <c r="BM149" s="1634" t="s">
        <v>36</v>
      </c>
      <c r="BN149" s="1592" t="s">
        <v>36</v>
      </c>
      <c r="BO149" s="1592" t="s">
        <v>36</v>
      </c>
      <c r="BP149" s="1592" t="s">
        <v>36</v>
      </c>
      <c r="BQ149" s="1613" t="s">
        <v>36</v>
      </c>
      <c r="BR149" s="1634" t="s">
        <v>36</v>
      </c>
      <c r="BS149" s="1592" t="s">
        <v>36</v>
      </c>
      <c r="BT149" s="1592" t="s">
        <v>36</v>
      </c>
      <c r="BU149" s="1592" t="s">
        <v>36</v>
      </c>
      <c r="BV149" s="1592" t="s">
        <v>36</v>
      </c>
      <c r="BW149" s="1592" t="s">
        <v>36</v>
      </c>
      <c r="BX149" s="1592" t="s">
        <v>36</v>
      </c>
      <c r="BY149" s="1653" t="s">
        <v>36</v>
      </c>
      <c r="BZ149" s="1653" t="s">
        <v>36</v>
      </c>
      <c r="CA149" s="2605"/>
      <c r="CB149" s="2605"/>
      <c r="CC149" s="2605"/>
      <c r="CD149" s="2605"/>
      <c r="CE149" s="2605"/>
      <c r="CF149" s="2605"/>
      <c r="CG149" s="2605"/>
      <c r="CH149" s="2605"/>
      <c r="CI149" s="2605"/>
      <c r="CJ149" s="2605"/>
      <c r="CK149" s="2605"/>
      <c r="CL149" s="2605"/>
      <c r="CM149" s="2605"/>
      <c r="CN149" s="2605"/>
      <c r="CO149" s="2605"/>
      <c r="CP149" s="2605"/>
      <c r="CQ149" s="2605"/>
      <c r="CR149" s="2605"/>
      <c r="CS149" s="2605"/>
      <c r="CT149" s="2605"/>
      <c r="CU149" s="2605"/>
      <c r="CV149" s="2605"/>
      <c r="CW149" s="2605"/>
      <c r="CX149" s="2605"/>
      <c r="CY149" s="2605"/>
      <c r="CZ149" s="2605"/>
    </row>
    <row r="150" s="130" customFormat="true" ht="15" customHeight="true" x14ac:dyDescent="0.2">
      <c r="A150" s="2998"/>
      <c r="B150" s="300" t="s">
        <v>111</v>
      </c>
      <c r="C150" s="1496" t="s">
        <v>36</v>
      </c>
      <c r="D150" s="1508" t="s">
        <v>36</v>
      </c>
      <c r="E150" s="1508" t="s">
        <v>36</v>
      </c>
      <c r="F150" s="1508" t="s">
        <v>36</v>
      </c>
      <c r="G150" s="1520" t="s">
        <v>36</v>
      </c>
      <c r="H150" s="1532" t="s">
        <v>36</v>
      </c>
      <c r="I150" s="1508" t="s">
        <v>36</v>
      </c>
      <c r="J150" s="1508" t="s">
        <v>36</v>
      </c>
      <c r="K150" s="1508" t="s">
        <v>36</v>
      </c>
      <c r="L150" s="1544" t="s">
        <v>36</v>
      </c>
      <c r="M150" s="1554" t="s">
        <v>36</v>
      </c>
      <c r="N150" s="1508" t="s">
        <v>36</v>
      </c>
      <c r="O150" s="1508" t="s">
        <v>36</v>
      </c>
      <c r="P150" s="1508" t="s">
        <v>36</v>
      </c>
      <c r="Q150" s="1520" t="s">
        <v>36</v>
      </c>
      <c r="R150" s="1532" t="s">
        <v>36</v>
      </c>
      <c r="S150" s="1508" t="s">
        <v>36</v>
      </c>
      <c r="T150" s="1508" t="s">
        <v>36</v>
      </c>
      <c r="U150" s="1508" t="s">
        <v>36</v>
      </c>
      <c r="V150" s="1508" t="s">
        <v>36</v>
      </c>
      <c r="W150" s="1508" t="s">
        <v>36</v>
      </c>
      <c r="X150" s="1508" t="s">
        <v>36</v>
      </c>
      <c r="Y150" s="1560" t="s">
        <v>36</v>
      </c>
      <c r="Z150" s="2566" t="s">
        <v>36</v>
      </c>
      <c r="AA150" s="2586"/>
      <c r="AB150" s="2586"/>
      <c r="AC150" s="2586"/>
      <c r="AD150" s="2586"/>
      <c r="AE150" s="2586"/>
      <c r="AF150" s="2586"/>
      <c r="AG150" s="2586"/>
      <c r="AH150" s="2586"/>
      <c r="AI150" s="2586"/>
      <c r="AJ150" s="2586"/>
      <c r="AK150" s="2586"/>
      <c r="AL150" s="2586"/>
      <c r="AM150" s="2586"/>
      <c r="AN150" s="2586"/>
      <c r="AO150" s="2586"/>
      <c r="AP150" s="2586"/>
      <c r="AQ150" s="2586"/>
      <c r="AR150" s="2586"/>
      <c r="AS150" s="2586"/>
      <c r="AT150" s="2586"/>
      <c r="AU150" s="2586"/>
      <c r="AV150" s="2586"/>
      <c r="AW150" s="2586"/>
      <c r="AX150" s="2586"/>
      <c r="AY150" s="2586"/>
      <c r="AZ150" s="239"/>
      <c r="BA150" s="2980"/>
      <c r="BB150" s="173" t="s">
        <v>111</v>
      </c>
      <c r="BC150" s="1572" t="s">
        <v>36</v>
      </c>
      <c r="BD150" s="1592" t="s">
        <v>36</v>
      </c>
      <c r="BE150" s="1592" t="s">
        <v>36</v>
      </c>
      <c r="BF150" s="1592" t="s">
        <v>36</v>
      </c>
      <c r="BG150" s="1613" t="s">
        <v>36</v>
      </c>
      <c r="BH150" s="1634" t="s">
        <v>36</v>
      </c>
      <c r="BI150" s="1592" t="s">
        <v>36</v>
      </c>
      <c r="BJ150" s="1592" t="s">
        <v>36</v>
      </c>
      <c r="BK150" s="1592" t="s">
        <v>36</v>
      </c>
      <c r="BL150" s="1613" t="s">
        <v>36</v>
      </c>
      <c r="BM150" s="1634" t="s">
        <v>36</v>
      </c>
      <c r="BN150" s="1592" t="s">
        <v>36</v>
      </c>
      <c r="BO150" s="1592" t="s">
        <v>36</v>
      </c>
      <c r="BP150" s="1592" t="s">
        <v>36</v>
      </c>
      <c r="BQ150" s="1613" t="s">
        <v>36</v>
      </c>
      <c r="BR150" s="1634" t="s">
        <v>36</v>
      </c>
      <c r="BS150" s="1592" t="s">
        <v>36</v>
      </c>
      <c r="BT150" s="1592" t="s">
        <v>36</v>
      </c>
      <c r="BU150" s="1592" t="s">
        <v>36</v>
      </c>
      <c r="BV150" s="1592" t="s">
        <v>36</v>
      </c>
      <c r="BW150" s="1592" t="s">
        <v>36</v>
      </c>
      <c r="BX150" s="1592" t="s">
        <v>36</v>
      </c>
      <c r="BY150" s="1653" t="s">
        <v>36</v>
      </c>
      <c r="BZ150" s="1653" t="s">
        <v>36</v>
      </c>
      <c r="CA150" s="2605"/>
      <c r="CB150" s="2605"/>
      <c r="CC150" s="2605"/>
      <c r="CD150" s="2605"/>
      <c r="CE150" s="2605"/>
      <c r="CF150" s="2605"/>
      <c r="CG150" s="2605"/>
      <c r="CH150" s="2605"/>
      <c r="CI150" s="2605"/>
      <c r="CJ150" s="2605"/>
      <c r="CK150" s="2605"/>
      <c r="CL150" s="2605"/>
      <c r="CM150" s="2605"/>
      <c r="CN150" s="2605"/>
      <c r="CO150" s="2605"/>
      <c r="CP150" s="2605"/>
      <c r="CQ150" s="2605"/>
      <c r="CR150" s="2605"/>
      <c r="CS150" s="2605"/>
      <c r="CT150" s="2605"/>
      <c r="CU150" s="2605"/>
      <c r="CV150" s="2605"/>
      <c r="CW150" s="2605"/>
      <c r="CX150" s="2605"/>
      <c r="CY150" s="2605"/>
      <c r="CZ150" s="2605"/>
    </row>
    <row r="151" s="130" customFormat="true" ht="15" customHeight="true" x14ac:dyDescent="0.2">
      <c r="A151" s="2998" t="s">
        <v>110</v>
      </c>
      <c r="B151" s="300" t="s">
        <v>50</v>
      </c>
      <c r="C151" s="1496" t="s">
        <v>36</v>
      </c>
      <c r="D151" s="1508" t="s">
        <v>36</v>
      </c>
      <c r="E151" s="1508" t="s">
        <v>36</v>
      </c>
      <c r="F151" s="1508" t="s">
        <v>36</v>
      </c>
      <c r="G151" s="1520" t="s">
        <v>36</v>
      </c>
      <c r="H151" s="1532" t="s">
        <v>36</v>
      </c>
      <c r="I151" s="1508" t="s">
        <v>36</v>
      </c>
      <c r="J151" s="1508" t="s">
        <v>36</v>
      </c>
      <c r="K151" s="1508" t="s">
        <v>36</v>
      </c>
      <c r="L151" s="1544" t="s">
        <v>36</v>
      </c>
      <c r="M151" s="1554" t="s">
        <v>36</v>
      </c>
      <c r="N151" s="1508" t="s">
        <v>36</v>
      </c>
      <c r="O151" s="1508" t="s">
        <v>36</v>
      </c>
      <c r="P151" s="1508" t="s">
        <v>36</v>
      </c>
      <c r="Q151" s="1520" t="s">
        <v>36</v>
      </c>
      <c r="R151" s="1532" t="s">
        <v>36</v>
      </c>
      <c r="S151" s="1508" t="s">
        <v>36</v>
      </c>
      <c r="T151" s="1508" t="s">
        <v>36</v>
      </c>
      <c r="U151" s="1508" t="s">
        <v>36</v>
      </c>
      <c r="V151" s="1508" t="s">
        <v>36</v>
      </c>
      <c r="W151" s="1508" t="s">
        <v>36</v>
      </c>
      <c r="X151" s="1508" t="s">
        <v>36</v>
      </c>
      <c r="Y151" s="1560" t="s">
        <v>36</v>
      </c>
      <c r="Z151" s="2566" t="s">
        <v>36</v>
      </c>
      <c r="AA151" s="2586"/>
      <c r="AB151" s="2586"/>
      <c r="AC151" s="2586"/>
      <c r="AD151" s="2586"/>
      <c r="AE151" s="2586"/>
      <c r="AF151" s="2586"/>
      <c r="AG151" s="2586"/>
      <c r="AH151" s="2586"/>
      <c r="AI151" s="2586"/>
      <c r="AJ151" s="2586"/>
      <c r="AK151" s="2586"/>
      <c r="AL151" s="2586"/>
      <c r="AM151" s="2586"/>
      <c r="AN151" s="2586"/>
      <c r="AO151" s="2586"/>
      <c r="AP151" s="2586"/>
      <c r="AQ151" s="2586"/>
      <c r="AR151" s="2586"/>
      <c r="AS151" s="2586"/>
      <c r="AT151" s="2586"/>
      <c r="AU151" s="2586"/>
      <c r="AV151" s="2586"/>
      <c r="AW151" s="2586"/>
      <c r="AX151" s="2586"/>
      <c r="AY151" s="2586"/>
      <c r="AZ151" s="239"/>
      <c r="BA151" s="2980" t="s">
        <v>110</v>
      </c>
      <c r="BB151" s="173" t="s">
        <v>50</v>
      </c>
      <c r="BC151" s="1572" t="s">
        <v>36</v>
      </c>
      <c r="BD151" s="1592" t="s">
        <v>36</v>
      </c>
      <c r="BE151" s="1592" t="s">
        <v>36</v>
      </c>
      <c r="BF151" s="1592" t="s">
        <v>36</v>
      </c>
      <c r="BG151" s="1613" t="s">
        <v>36</v>
      </c>
      <c r="BH151" s="1634" t="s">
        <v>36</v>
      </c>
      <c r="BI151" s="1592" t="s">
        <v>36</v>
      </c>
      <c r="BJ151" s="1592" t="s">
        <v>36</v>
      </c>
      <c r="BK151" s="1592" t="s">
        <v>36</v>
      </c>
      <c r="BL151" s="1613" t="s">
        <v>36</v>
      </c>
      <c r="BM151" s="1634" t="s">
        <v>36</v>
      </c>
      <c r="BN151" s="1592" t="s">
        <v>36</v>
      </c>
      <c r="BO151" s="1592" t="s">
        <v>36</v>
      </c>
      <c r="BP151" s="1592" t="s">
        <v>36</v>
      </c>
      <c r="BQ151" s="1613" t="s">
        <v>36</v>
      </c>
      <c r="BR151" s="1634" t="s">
        <v>36</v>
      </c>
      <c r="BS151" s="1592" t="s">
        <v>36</v>
      </c>
      <c r="BT151" s="1592" t="s">
        <v>36</v>
      </c>
      <c r="BU151" s="1592" t="s">
        <v>36</v>
      </c>
      <c r="BV151" s="1592" t="s">
        <v>36</v>
      </c>
      <c r="BW151" s="1592" t="s">
        <v>36</v>
      </c>
      <c r="BX151" s="1592" t="s">
        <v>36</v>
      </c>
      <c r="BY151" s="1653" t="s">
        <v>36</v>
      </c>
      <c r="BZ151" s="1653" t="s">
        <v>36</v>
      </c>
      <c r="CA151" s="2605"/>
      <c r="CB151" s="2605"/>
      <c r="CC151" s="2605"/>
      <c r="CD151" s="2605"/>
      <c r="CE151" s="2605"/>
      <c r="CF151" s="2605"/>
      <c r="CG151" s="2605"/>
      <c r="CH151" s="2605"/>
      <c r="CI151" s="2605"/>
      <c r="CJ151" s="2605"/>
      <c r="CK151" s="2605"/>
      <c r="CL151" s="2605"/>
      <c r="CM151" s="2605"/>
      <c r="CN151" s="2605"/>
      <c r="CO151" s="2605"/>
      <c r="CP151" s="2605"/>
      <c r="CQ151" s="2605"/>
      <c r="CR151" s="2605"/>
      <c r="CS151" s="2605"/>
      <c r="CT151" s="2605"/>
      <c r="CU151" s="2605"/>
      <c r="CV151" s="2605"/>
      <c r="CW151" s="2605"/>
      <c r="CX151" s="2605"/>
      <c r="CY151" s="2605"/>
      <c r="CZ151" s="2605"/>
    </row>
    <row r="152" s="130" customFormat="true" ht="15" customHeight="true" x14ac:dyDescent="0.2">
      <c r="A152" s="2999"/>
      <c r="B152" s="301" t="s">
        <v>49</v>
      </c>
      <c r="C152" s="1497" t="s">
        <v>36</v>
      </c>
      <c r="D152" s="1509" t="s">
        <v>36</v>
      </c>
      <c r="E152" s="1509" t="s">
        <v>36</v>
      </c>
      <c r="F152" s="1509" t="s">
        <v>36</v>
      </c>
      <c r="G152" s="1521" t="s">
        <v>36</v>
      </c>
      <c r="H152" s="1533" t="s">
        <v>36</v>
      </c>
      <c r="I152" s="1509" t="s">
        <v>36</v>
      </c>
      <c r="J152" s="1509" t="s">
        <v>36</v>
      </c>
      <c r="K152" s="1509" t="s">
        <v>36</v>
      </c>
      <c r="L152" s="1545" t="s">
        <v>36</v>
      </c>
      <c r="M152" s="1555" t="s">
        <v>36</v>
      </c>
      <c r="N152" s="1509" t="s">
        <v>36</v>
      </c>
      <c r="O152" s="1509" t="s">
        <v>36</v>
      </c>
      <c r="P152" s="1509" t="s">
        <v>36</v>
      </c>
      <c r="Q152" s="1521" t="s">
        <v>36</v>
      </c>
      <c r="R152" s="1533" t="s">
        <v>36</v>
      </c>
      <c r="S152" s="1509" t="s">
        <v>36</v>
      </c>
      <c r="T152" s="1509" t="s">
        <v>36</v>
      </c>
      <c r="U152" s="1509" t="s">
        <v>36</v>
      </c>
      <c r="V152" s="1509" t="s">
        <v>36</v>
      </c>
      <c r="W152" s="1509" t="s">
        <v>36</v>
      </c>
      <c r="X152" s="1509" t="s">
        <v>36</v>
      </c>
      <c r="Y152" s="1561" t="s">
        <v>36</v>
      </c>
      <c r="Z152" s="2567" t="s">
        <v>36</v>
      </c>
      <c r="AA152" s="2587"/>
      <c r="AB152" s="2587"/>
      <c r="AC152" s="2587"/>
      <c r="AD152" s="2587"/>
      <c r="AE152" s="2587"/>
      <c r="AF152" s="2587"/>
      <c r="AG152" s="2587"/>
      <c r="AH152" s="2587"/>
      <c r="AI152" s="2587"/>
      <c r="AJ152" s="2587"/>
      <c r="AK152" s="2587"/>
      <c r="AL152" s="2587"/>
      <c r="AM152" s="2587"/>
      <c r="AN152" s="2587"/>
      <c r="AO152" s="2587"/>
      <c r="AP152" s="2587"/>
      <c r="AQ152" s="2587"/>
      <c r="AR152" s="2587"/>
      <c r="AS152" s="2587"/>
      <c r="AT152" s="2587"/>
      <c r="AU152" s="2587"/>
      <c r="AV152" s="2587"/>
      <c r="AW152" s="2587"/>
      <c r="AX152" s="2587"/>
      <c r="AY152" s="2587"/>
      <c r="AZ152" s="239"/>
      <c r="BA152" s="3000"/>
      <c r="BB152" s="265" t="s">
        <v>49</v>
      </c>
      <c r="BC152" s="1573" t="s">
        <v>36</v>
      </c>
      <c r="BD152" s="1593" t="s">
        <v>36</v>
      </c>
      <c r="BE152" s="1593" t="s">
        <v>36</v>
      </c>
      <c r="BF152" s="1593" t="s">
        <v>36</v>
      </c>
      <c r="BG152" s="1614" t="s">
        <v>36</v>
      </c>
      <c r="BH152" s="1635" t="s">
        <v>36</v>
      </c>
      <c r="BI152" s="1593" t="s">
        <v>36</v>
      </c>
      <c r="BJ152" s="1593" t="s">
        <v>36</v>
      </c>
      <c r="BK152" s="1593" t="s">
        <v>36</v>
      </c>
      <c r="BL152" s="1614" t="s">
        <v>36</v>
      </c>
      <c r="BM152" s="1635" t="s">
        <v>36</v>
      </c>
      <c r="BN152" s="1593" t="s">
        <v>36</v>
      </c>
      <c r="BO152" s="1593" t="s">
        <v>36</v>
      </c>
      <c r="BP152" s="1593" t="s">
        <v>36</v>
      </c>
      <c r="BQ152" s="1614" t="s">
        <v>36</v>
      </c>
      <c r="BR152" s="1635" t="s">
        <v>36</v>
      </c>
      <c r="BS152" s="1593" t="s">
        <v>36</v>
      </c>
      <c r="BT152" s="1593" t="s">
        <v>36</v>
      </c>
      <c r="BU152" s="1593" t="s">
        <v>36</v>
      </c>
      <c r="BV152" s="1593" t="s">
        <v>36</v>
      </c>
      <c r="BW152" s="1593" t="s">
        <v>36</v>
      </c>
      <c r="BX152" s="1593" t="s">
        <v>36</v>
      </c>
      <c r="BY152" s="1654" t="s">
        <v>36</v>
      </c>
      <c r="BZ152" s="1654" t="s">
        <v>36</v>
      </c>
      <c r="CA152" s="2606"/>
      <c r="CB152" s="2606"/>
      <c r="CC152" s="2606"/>
      <c r="CD152" s="2606"/>
      <c r="CE152" s="2606"/>
      <c r="CF152" s="2606"/>
      <c r="CG152" s="2606"/>
      <c r="CH152" s="2606"/>
      <c r="CI152" s="2606"/>
      <c r="CJ152" s="2606"/>
      <c r="CK152" s="2606"/>
      <c r="CL152" s="2606"/>
      <c r="CM152" s="2606"/>
      <c r="CN152" s="2606"/>
      <c r="CO152" s="2606"/>
      <c r="CP152" s="2606"/>
      <c r="CQ152" s="2606"/>
      <c r="CR152" s="2606"/>
      <c r="CS152" s="2606"/>
      <c r="CT152" s="2606"/>
      <c r="CU152" s="2606"/>
      <c r="CV152" s="2606"/>
      <c r="CW152" s="2606"/>
      <c r="CX152" s="2606"/>
      <c r="CY152" s="2606"/>
      <c r="CZ152" s="2606"/>
    </row>
    <row r="153" s="135" customFormat="true" ht="15" customHeight="true" x14ac:dyDescent="0.2">
      <c r="A153" s="3045" t="s">
        <v>184</v>
      </c>
      <c r="B153" s="1471" t="s">
        <v>185</v>
      </c>
      <c r="C153" s="1388">
        <v>9.01962019766544E-2</v>
      </c>
      <c r="D153" s="1389">
        <v>0.12975950229581201</v>
      </c>
      <c r="E153" s="1389">
        <v>0.7769239098783185</v>
      </c>
      <c r="F153" s="1389">
        <v>4.4944224415176173</v>
      </c>
      <c r="G153" s="1390">
        <v>23.619407595172678</v>
      </c>
      <c r="H153" s="1391">
        <v>0.60983121334524537</v>
      </c>
      <c r="I153" s="1389">
        <v>6.9814117921003795</v>
      </c>
      <c r="J153" s="1389">
        <v>16.00936841689963</v>
      </c>
      <c r="K153" s="1389">
        <v>19.796672770211206</v>
      </c>
      <c r="L153" s="1392">
        <v>34.016590259074569</v>
      </c>
      <c r="M153" s="1393">
        <v>0.14128883808728115</v>
      </c>
      <c r="N153" s="1389">
        <v>0.20360123953934031</v>
      </c>
      <c r="O153" s="1389">
        <v>0</v>
      </c>
      <c r="P153" s="1389">
        <v>1.0211018867138135</v>
      </c>
      <c r="Q153" s="1390">
        <v>0.50142507112911727</v>
      </c>
      <c r="R153" s="1391">
        <v>0.28288988854720332</v>
      </c>
      <c r="S153" s="1389">
        <v>0</v>
      </c>
      <c r="T153" s="1389">
        <v>0.92023764157856303</v>
      </c>
      <c r="U153" s="1389">
        <v>0.70959343359759597</v>
      </c>
      <c r="V153" s="1389">
        <v>0.44776455910221236</v>
      </c>
      <c r="W153" s="1389">
        <v>9.9331714709469582E-2</v>
      </c>
      <c r="X153" s="1389">
        <v>1.9364219766697659</v>
      </c>
      <c r="Y153" s="1389">
        <v>22.366343334085173</v>
      </c>
      <c r="Z153" s="2568">
        <v>0.35596944723808049</v>
      </c>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108"/>
      <c r="BA153" s="2972" t="s">
        <v>184</v>
      </c>
      <c r="BB153" s="1486" t="s">
        <v>185</v>
      </c>
      <c r="BC153" s="511">
        <v>6.3236880000000006</v>
      </c>
      <c r="BD153" s="443">
        <v>9.0871680000000001</v>
      </c>
      <c r="BE153" s="443">
        <v>54.337372000000002</v>
      </c>
      <c r="BF153" s="443">
        <v>314.13773299999991</v>
      </c>
      <c r="BG153" s="512">
        <v>1660.088935</v>
      </c>
      <c r="BH153" s="523">
        <v>15.453856999999999</v>
      </c>
      <c r="BI153" s="443">
        <v>177.36231899999996</v>
      </c>
      <c r="BJ153" s="443">
        <v>411.90702499999992</v>
      </c>
      <c r="BK153" s="443">
        <v>491.38085099999989</v>
      </c>
      <c r="BL153" s="512">
        <v>864.38148200000001</v>
      </c>
      <c r="BM153" s="523">
        <v>6.3236880000000006</v>
      </c>
      <c r="BN153" s="443">
        <v>9.0871680000000001</v>
      </c>
      <c r="BO153" s="443">
        <v>0</v>
      </c>
      <c r="BP153" s="443">
        <v>45.674571</v>
      </c>
      <c r="BQ153" s="512">
        <v>22.403934999999997</v>
      </c>
      <c r="BR153" s="523">
        <v>11.621258999999998</v>
      </c>
      <c r="BS153" s="443">
        <v>0</v>
      </c>
      <c r="BT153" s="443">
        <v>10.818275</v>
      </c>
      <c r="BU153" s="443">
        <v>35.723290000000006</v>
      </c>
      <c r="BV153" s="443">
        <v>15.902544000000001</v>
      </c>
      <c r="BW153" s="443">
        <v>6.3236880000000006</v>
      </c>
      <c r="BX153" s="443">
        <v>33.01332</v>
      </c>
      <c r="BY153" s="444">
        <v>1921.9097190000009</v>
      </c>
      <c r="BZ153" s="444">
        <v>8.662801</v>
      </c>
      <c r="CA153" s="2607"/>
      <c r="CB153" s="2607"/>
      <c r="CC153" s="2607"/>
      <c r="CD153" s="2607"/>
      <c r="CE153" s="2607"/>
      <c r="CF153" s="2607"/>
      <c r="CG153" s="2607"/>
      <c r="CH153" s="2607"/>
      <c r="CI153" s="2607"/>
      <c r="CJ153" s="2607"/>
      <c r="CK153" s="2607"/>
      <c r="CL153" s="2607"/>
      <c r="CM153" s="2607"/>
      <c r="CN153" s="2607"/>
      <c r="CO153" s="2607"/>
      <c r="CP153" s="2607"/>
      <c r="CQ153" s="2607"/>
      <c r="CR153" s="2607"/>
      <c r="CS153" s="2607"/>
      <c r="CT153" s="2607"/>
      <c r="CU153" s="2607"/>
      <c r="CV153" s="2607"/>
      <c r="CW153" s="2607"/>
      <c r="CX153" s="2607"/>
      <c r="CY153" s="2607"/>
      <c r="CZ153" s="2607"/>
    </row>
    <row r="154" s="135" customFormat="true" ht="15" customHeight="true" x14ac:dyDescent="0.2">
      <c r="A154" s="3045"/>
      <c r="B154" s="1471" t="s">
        <v>186</v>
      </c>
      <c r="C154" s="1388">
        <v>0.20010047622367103</v>
      </c>
      <c r="D154" s="1389">
        <v>0.2431877158756339</v>
      </c>
      <c r="E154" s="1389">
        <v>0.28976984491998881</v>
      </c>
      <c r="F154" s="1389">
        <v>0.75106637419501998</v>
      </c>
      <c r="G154" s="1390">
        <v>5.8442263222850759</v>
      </c>
      <c r="H154" s="1391">
        <v>0.41757317944608985</v>
      </c>
      <c r="I154" s="1389">
        <v>0.75591680621241741</v>
      </c>
      <c r="J154" s="1389">
        <v>6.4345127360086334</v>
      </c>
      <c r="K154" s="1389">
        <v>4.6465563306807374</v>
      </c>
      <c r="L154" s="1392">
        <v>5.4028522451570229</v>
      </c>
      <c r="M154" s="1393">
        <v>0</v>
      </c>
      <c r="N154" s="1389">
        <v>0.31432734678628066</v>
      </c>
      <c r="O154" s="1389">
        <v>0.29725615545559858</v>
      </c>
      <c r="P154" s="1389">
        <v>9.5076332401005673E-2</v>
      </c>
      <c r="Q154" s="1390">
        <v>0.78410579702207894</v>
      </c>
      <c r="R154" s="1391">
        <v>0.28497569551442231</v>
      </c>
      <c r="S154" s="1389">
        <v>0</v>
      </c>
      <c r="T154" s="1389">
        <v>1.0618126633598801</v>
      </c>
      <c r="U154" s="1389">
        <v>0.81807856911507293</v>
      </c>
      <c r="V154" s="1389">
        <v>0.71373284589965558</v>
      </c>
      <c r="W154" s="1389">
        <v>0.21521871520385075</v>
      </c>
      <c r="X154" s="1389">
        <v>0.21865008871680605</v>
      </c>
      <c r="Y154" s="1389">
        <v>4.3988269794721191</v>
      </c>
      <c r="Z154" s="2568">
        <v>1.1688876018065351</v>
      </c>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108"/>
      <c r="BA154" s="2973"/>
      <c r="BB154" s="1487" t="s">
        <v>186</v>
      </c>
      <c r="BC154" s="513">
        <v>14.029116000000002</v>
      </c>
      <c r="BD154" s="445">
        <v>17.030642</v>
      </c>
      <c r="BE154" s="445">
        <v>20.266247</v>
      </c>
      <c r="BF154" s="445">
        <v>52.495797000000003</v>
      </c>
      <c r="BG154" s="514">
        <v>410.76116799999994</v>
      </c>
      <c r="BH154" s="524">
        <v>10.581807000000001</v>
      </c>
      <c r="BI154" s="445">
        <v>19.204017999999998</v>
      </c>
      <c r="BJ154" s="445">
        <v>165.55437599999999</v>
      </c>
      <c r="BK154" s="445">
        <v>115.333967</v>
      </c>
      <c r="BL154" s="514">
        <v>137.28964000000002</v>
      </c>
      <c r="BM154" s="524">
        <v>0</v>
      </c>
      <c r="BN154" s="445">
        <v>14.029116000000002</v>
      </c>
      <c r="BO154" s="445">
        <v>13.302960000000001</v>
      </c>
      <c r="BP154" s="445">
        <v>4.2528280000000001</v>
      </c>
      <c r="BQ154" s="514">
        <v>35.034258000000001</v>
      </c>
      <c r="BR154" s="524">
        <v>11.706944999999999</v>
      </c>
      <c r="BS154" s="445">
        <v>0</v>
      </c>
      <c r="BT154" s="445">
        <v>12.482624999999999</v>
      </c>
      <c r="BU154" s="445">
        <v>41.184792000000002</v>
      </c>
      <c r="BV154" s="445">
        <v>25.348517999999999</v>
      </c>
      <c r="BW154" s="445">
        <v>13.701324000000001</v>
      </c>
      <c r="BX154" s="445">
        <v>3.7276820000000006</v>
      </c>
      <c r="BY154" s="446">
        <v>377.98526999999996</v>
      </c>
      <c r="BZ154" s="446">
        <v>28.445814000000002</v>
      </c>
      <c r="CA154" s="2607"/>
      <c r="CB154" s="2607"/>
      <c r="CC154" s="2607"/>
      <c r="CD154" s="2607"/>
      <c r="CE154" s="2607"/>
      <c r="CF154" s="2607"/>
      <c r="CG154" s="2607"/>
      <c r="CH154" s="2607"/>
      <c r="CI154" s="2607"/>
      <c r="CJ154" s="2607"/>
      <c r="CK154" s="2607"/>
      <c r="CL154" s="2607"/>
      <c r="CM154" s="2607"/>
      <c r="CN154" s="2607"/>
      <c r="CO154" s="2607"/>
      <c r="CP154" s="2607"/>
      <c r="CQ154" s="2607"/>
      <c r="CR154" s="2607"/>
      <c r="CS154" s="2607"/>
      <c r="CT154" s="2607"/>
      <c r="CU154" s="2607"/>
      <c r="CV154" s="2607"/>
      <c r="CW154" s="2607"/>
      <c r="CX154" s="2607"/>
      <c r="CY154" s="2607"/>
      <c r="CZ154" s="2607"/>
    </row>
    <row r="155" s="135" customFormat="true" ht="15" customHeight="true" x14ac:dyDescent="0.2">
      <c r="A155" s="3045"/>
      <c r="B155" s="1471" t="s">
        <v>187</v>
      </c>
      <c r="C155" s="1388">
        <v>0.14733925645737986</v>
      </c>
      <c r="D155" s="1389">
        <v>0</v>
      </c>
      <c r="E155" s="1389">
        <v>0.60623979827872199</v>
      </c>
      <c r="F155" s="1389">
        <v>1.468451992583611</v>
      </c>
      <c r="G155" s="1390">
        <v>5.141069054365043</v>
      </c>
      <c r="H155" s="1391">
        <v>1.6873471168222391</v>
      </c>
      <c r="I155" s="1389">
        <v>0.72484603305960249</v>
      </c>
      <c r="J155" s="1389">
        <v>5.5513122038478011</v>
      </c>
      <c r="K155" s="1389">
        <v>6.5568340853466118</v>
      </c>
      <c r="L155" s="1392">
        <v>3.7504327969897977</v>
      </c>
      <c r="M155" s="1393">
        <v>0.23080120773705448</v>
      </c>
      <c r="N155" s="1389">
        <v>0</v>
      </c>
      <c r="O155" s="1389">
        <v>0</v>
      </c>
      <c r="P155" s="1389">
        <v>0</v>
      </c>
      <c r="Q155" s="1390">
        <v>0.99198187226279422</v>
      </c>
      <c r="R155" s="1391">
        <v>0.41644360769065908</v>
      </c>
      <c r="S155" s="1389">
        <v>0.96504602940358808</v>
      </c>
      <c r="T155" s="1389">
        <v>1.1326001742505389</v>
      </c>
      <c r="U155" s="1389">
        <v>1.2733498454091563</v>
      </c>
      <c r="V155" s="1389">
        <v>0.31160494947328066</v>
      </c>
      <c r="W155" s="1389">
        <v>0.21326327298393849</v>
      </c>
      <c r="X155" s="1389">
        <v>1.0932504435840305</v>
      </c>
      <c r="Y155" s="1389">
        <v>3.9025490638393676</v>
      </c>
      <c r="Z155" s="2568">
        <v>0.9733467052440018</v>
      </c>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108"/>
      <c r="BA155" s="2973"/>
      <c r="BB155" s="1487" t="s">
        <v>187</v>
      </c>
      <c r="BC155" s="513">
        <v>10.330007999999999</v>
      </c>
      <c r="BD155" s="445">
        <v>0</v>
      </c>
      <c r="BE155" s="445">
        <v>42.399875999999999</v>
      </c>
      <c r="BF155" s="445">
        <v>102.637477</v>
      </c>
      <c r="BG155" s="514">
        <v>361.33979299999993</v>
      </c>
      <c r="BH155" s="524">
        <v>42.759407000000003</v>
      </c>
      <c r="BI155" s="445">
        <v>18.414667000000001</v>
      </c>
      <c r="BJ155" s="445">
        <v>142.8304</v>
      </c>
      <c r="BK155" s="445">
        <v>162.74970799999997</v>
      </c>
      <c r="BL155" s="514">
        <v>95.300694000000021</v>
      </c>
      <c r="BM155" s="524">
        <v>10.330007999999999</v>
      </c>
      <c r="BN155" s="445">
        <v>0</v>
      </c>
      <c r="BO155" s="445">
        <v>0</v>
      </c>
      <c r="BP155" s="445">
        <v>0</v>
      </c>
      <c r="BQ155" s="514">
        <v>44.322270000000003</v>
      </c>
      <c r="BR155" s="524">
        <v>17.107712999999997</v>
      </c>
      <c r="BS155" s="445">
        <v>19.870007999999999</v>
      </c>
      <c r="BT155" s="445">
        <v>13.3148</v>
      </c>
      <c r="BU155" s="445">
        <v>64.104659999999996</v>
      </c>
      <c r="BV155" s="445">
        <v>11.066779</v>
      </c>
      <c r="BW155" s="445">
        <v>13.576836</v>
      </c>
      <c r="BX155" s="445">
        <v>18.638410000000004</v>
      </c>
      <c r="BY155" s="446">
        <v>335.34077799999994</v>
      </c>
      <c r="BZ155" s="446">
        <v>23.687170000000002</v>
      </c>
      <c r="CA155" s="2607"/>
      <c r="CB155" s="2607"/>
      <c r="CC155" s="2607"/>
      <c r="CD155" s="2607"/>
      <c r="CE155" s="2607"/>
      <c r="CF155" s="2607"/>
      <c r="CG155" s="2607"/>
      <c r="CH155" s="2607"/>
      <c r="CI155" s="2607"/>
      <c r="CJ155" s="2607"/>
      <c r="CK155" s="2607"/>
      <c r="CL155" s="2607"/>
      <c r="CM155" s="2607"/>
      <c r="CN155" s="2607"/>
      <c r="CO155" s="2607"/>
      <c r="CP155" s="2607"/>
      <c r="CQ155" s="2607"/>
      <c r="CR155" s="2607"/>
      <c r="CS155" s="2607"/>
      <c r="CT155" s="2607"/>
      <c r="CU155" s="2607"/>
      <c r="CV155" s="2607"/>
      <c r="CW155" s="2607"/>
      <c r="CX155" s="2607"/>
      <c r="CY155" s="2607"/>
      <c r="CZ155" s="2607"/>
    </row>
    <row r="156" s="135" customFormat="true" ht="15" customHeight="true" x14ac:dyDescent="0.2">
      <c r="A156" s="3045"/>
      <c r="B156" s="1471" t="s">
        <v>188</v>
      </c>
      <c r="C156" s="1388">
        <v>43.194350586304495</v>
      </c>
      <c r="D156" s="1389">
        <v>44.793360073676702</v>
      </c>
      <c r="E156" s="1389">
        <v>45.475475128498374</v>
      </c>
      <c r="F156" s="1389">
        <v>72.549318362344735</v>
      </c>
      <c r="G156" s="1390">
        <v>63.952685519537965</v>
      </c>
      <c r="H156" s="1391">
        <v>82.361135157916721</v>
      </c>
      <c r="I156" s="1389">
        <v>85.958665845702427</v>
      </c>
      <c r="J156" s="1389">
        <v>71.176086395780999</v>
      </c>
      <c r="K156" s="1389">
        <v>67.041270906513546</v>
      </c>
      <c r="L156" s="1392">
        <v>55.799644988112142</v>
      </c>
      <c r="M156" s="1393">
        <v>42.353012678921154</v>
      </c>
      <c r="N156" s="1389">
        <v>39.235895385569478</v>
      </c>
      <c r="O156" s="1389">
        <v>46.875970940584402</v>
      </c>
      <c r="P156" s="1389">
        <v>40.768238731936826</v>
      </c>
      <c r="Q156" s="1390">
        <v>48.325207997811738</v>
      </c>
      <c r="R156" s="1391">
        <v>86.633751320179158</v>
      </c>
      <c r="S156" s="1389">
        <v>12.054339931764021</v>
      </c>
      <c r="T156" s="1389">
        <v>45.10515911653998</v>
      </c>
      <c r="U156" s="1389">
        <v>30.969828297773599</v>
      </c>
      <c r="V156" s="1389">
        <v>86.199343601132057</v>
      </c>
      <c r="W156" s="1389">
        <v>35.452171216899572</v>
      </c>
      <c r="X156" s="1389">
        <v>47.590968885729232</v>
      </c>
      <c r="Y156" s="1389">
        <v>67.369727047146142</v>
      </c>
      <c r="Z156" s="2568">
        <v>45.048667670159794</v>
      </c>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108"/>
      <c r="BA156" s="2973"/>
      <c r="BB156" s="1487" t="s">
        <v>188</v>
      </c>
      <c r="BC156" s="513">
        <v>3028.3713779999948</v>
      </c>
      <c r="BD156" s="445">
        <v>3136.9169969999953</v>
      </c>
      <c r="BE156" s="445">
        <v>3180.5145619999953</v>
      </c>
      <c r="BF156" s="445">
        <v>5070.8358409999964</v>
      </c>
      <c r="BG156" s="514">
        <v>4494.9114479999953</v>
      </c>
      <c r="BH156" s="524">
        <v>2087.1303029999963</v>
      </c>
      <c r="BI156" s="445">
        <v>2183.7743950000004</v>
      </c>
      <c r="BJ156" s="445">
        <v>1831.2983519999987</v>
      </c>
      <c r="BK156" s="445">
        <v>1664.0572449999995</v>
      </c>
      <c r="BL156" s="514">
        <v>1417.9016609999999</v>
      </c>
      <c r="BM156" s="524">
        <v>1895.6008250000002</v>
      </c>
      <c r="BN156" s="445">
        <v>1751.1837050000006</v>
      </c>
      <c r="BO156" s="445">
        <v>2097.8175050000023</v>
      </c>
      <c r="BP156" s="445">
        <v>1823.5906120000009</v>
      </c>
      <c r="BQ156" s="514">
        <v>2159.195623000001</v>
      </c>
      <c r="BR156" s="524">
        <v>3558.9581069999931</v>
      </c>
      <c r="BS156" s="445">
        <v>248.19523999999996</v>
      </c>
      <c r="BT156" s="445">
        <v>530.25435299999981</v>
      </c>
      <c r="BU156" s="445">
        <v>1559.1240070000008</v>
      </c>
      <c r="BV156" s="445">
        <v>3061.4054339999866</v>
      </c>
      <c r="BW156" s="445">
        <v>2256.9676799999984</v>
      </c>
      <c r="BX156" s="445">
        <v>811.36028399999987</v>
      </c>
      <c r="BY156" s="446">
        <v>5788.9897890000057</v>
      </c>
      <c r="BZ156" s="446">
        <v>1096.2953319999999</v>
      </c>
      <c r="CA156" s="2607"/>
      <c r="CB156" s="2607"/>
      <c r="CC156" s="2607"/>
      <c r="CD156" s="2607"/>
      <c r="CE156" s="2607"/>
      <c r="CF156" s="2607"/>
      <c r="CG156" s="2607"/>
      <c r="CH156" s="2607"/>
      <c r="CI156" s="2607"/>
      <c r="CJ156" s="2607"/>
      <c r="CK156" s="2607"/>
      <c r="CL156" s="2607"/>
      <c r="CM156" s="2607"/>
      <c r="CN156" s="2607"/>
      <c r="CO156" s="2607"/>
      <c r="CP156" s="2607"/>
      <c r="CQ156" s="2607"/>
      <c r="CR156" s="2607"/>
      <c r="CS156" s="2607"/>
      <c r="CT156" s="2607"/>
      <c r="CU156" s="2607"/>
      <c r="CV156" s="2607"/>
      <c r="CW156" s="2607"/>
      <c r="CX156" s="2607"/>
      <c r="CY156" s="2607"/>
      <c r="CZ156" s="2607"/>
    </row>
    <row r="157" s="135" customFormat="true" ht="15" customHeight="true" x14ac:dyDescent="0.2">
      <c r="A157" s="3045"/>
      <c r="B157" s="1471" t="s">
        <v>189</v>
      </c>
      <c r="C157" s="1388">
        <v>55.70323967942641</v>
      </c>
      <c r="D157" s="1389">
        <v>54.113891829841251</v>
      </c>
      <c r="E157" s="1389">
        <v>50.650898226171037</v>
      </c>
      <c r="F157" s="1389">
        <v>19.644312495174798</v>
      </c>
      <c r="G157" s="1390">
        <v>1.1116639692957886</v>
      </c>
      <c r="H157" s="1391">
        <v>13.707865384468713</v>
      </c>
      <c r="I157" s="1389">
        <v>4.1699266024008903</v>
      </c>
      <c r="J157" s="1389">
        <v>0.56503653236116358</v>
      </c>
      <c r="K157" s="1389">
        <v>1.6072456805577391</v>
      </c>
      <c r="L157" s="1392">
        <v>0.72534923899845372</v>
      </c>
      <c r="M157" s="1393">
        <v>57.054509260312983</v>
      </c>
      <c r="N157" s="1389">
        <v>59.198725920651484</v>
      </c>
      <c r="O157" s="1389">
        <v>51.923988609307358</v>
      </c>
      <c r="P157" s="1389">
        <v>55.477214824820408</v>
      </c>
      <c r="Q157" s="1390">
        <v>48.376002254217028</v>
      </c>
      <c r="R157" s="1391">
        <v>12.224778438875667</v>
      </c>
      <c r="S157" s="1389">
        <v>85.887135247862417</v>
      </c>
      <c r="T157" s="1389">
        <v>49.20664342663229</v>
      </c>
      <c r="U157" s="1389">
        <v>61.529826640067995</v>
      </c>
      <c r="V157" s="1389">
        <v>12.231604496013913</v>
      </c>
      <c r="W157" s="1389">
        <v>63.88757279392361</v>
      </c>
      <c r="X157" s="1389">
        <v>49.088739021211772</v>
      </c>
      <c r="Y157" s="1389">
        <v>1.4775547033611476</v>
      </c>
      <c r="Z157" s="2568">
        <v>52.453128575551645</v>
      </c>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108"/>
      <c r="BA157" s="2973"/>
      <c r="BB157" s="1487" t="s">
        <v>189</v>
      </c>
      <c r="BC157" s="513">
        <v>3905.3740690000009</v>
      </c>
      <c r="BD157" s="445">
        <v>3789.6417410000026</v>
      </c>
      <c r="BE157" s="445">
        <v>3542.4790819999994</v>
      </c>
      <c r="BF157" s="445">
        <v>1373.0395559999995</v>
      </c>
      <c r="BG157" s="514">
        <v>78.133249000000006</v>
      </c>
      <c r="BH157" s="524">
        <v>347.37380899999999</v>
      </c>
      <c r="BI157" s="445">
        <v>105.93671800000003</v>
      </c>
      <c r="BJ157" s="445">
        <v>14.537895000000001</v>
      </c>
      <c r="BK157" s="445">
        <v>39.894064999999998</v>
      </c>
      <c r="BL157" s="514">
        <v>18.431549</v>
      </c>
      <c r="BM157" s="524">
        <v>2553.5981499999962</v>
      </c>
      <c r="BN157" s="445">
        <v>2642.1684319999977</v>
      </c>
      <c r="BO157" s="445">
        <v>2323.7289819999983</v>
      </c>
      <c r="BP157" s="445">
        <v>2481.5329599999982</v>
      </c>
      <c r="BQ157" s="514">
        <v>2161.4651369999988</v>
      </c>
      <c r="BR157" s="524">
        <v>502.20005099999986</v>
      </c>
      <c r="BS157" s="445">
        <v>1768.3903279999995</v>
      </c>
      <c r="BT157" s="445">
        <v>578.47122999999999</v>
      </c>
      <c r="BU157" s="445">
        <v>3097.6158129999949</v>
      </c>
      <c r="BV157" s="445">
        <v>434.41050600000028</v>
      </c>
      <c r="BW157" s="445">
        <v>4067.2314840000067</v>
      </c>
      <c r="BX157" s="445">
        <v>836.89519599999983</v>
      </c>
      <c r="BY157" s="446">
        <v>126.96428299999998</v>
      </c>
      <c r="BZ157" s="446">
        <v>1276.4888059999998</v>
      </c>
      <c r="CA157" s="2607"/>
      <c r="CB157" s="2607"/>
      <c r="CC157" s="2607"/>
      <c r="CD157" s="2607"/>
      <c r="CE157" s="2607"/>
      <c r="CF157" s="2607"/>
      <c r="CG157" s="2607"/>
      <c r="CH157" s="2607"/>
      <c r="CI157" s="2607"/>
      <c r="CJ157" s="2607"/>
      <c r="CK157" s="2607"/>
      <c r="CL157" s="2607"/>
      <c r="CM157" s="2607"/>
      <c r="CN157" s="2607"/>
      <c r="CO157" s="2607"/>
      <c r="CP157" s="2607"/>
      <c r="CQ157" s="2607"/>
      <c r="CR157" s="2607"/>
      <c r="CS157" s="2607"/>
      <c r="CT157" s="2607"/>
      <c r="CU157" s="2607"/>
      <c r="CV157" s="2607"/>
      <c r="CW157" s="2607"/>
      <c r="CX157" s="2607"/>
      <c r="CY157" s="2607"/>
      <c r="CZ157" s="2607"/>
    </row>
    <row r="158" s="135" customFormat="true" ht="15" customHeight="true" x14ac:dyDescent="0.2">
      <c r="A158" s="3045"/>
      <c r="B158" s="1471" t="s">
        <v>190</v>
      </c>
      <c r="C158" s="1388">
        <v>9.2087035285862415E-2</v>
      </c>
      <c r="D158" s="1389">
        <v>0</v>
      </c>
      <c r="E158" s="1389">
        <v>0</v>
      </c>
      <c r="F158" s="1389">
        <v>0.26346180010751497</v>
      </c>
      <c r="G158" s="1390">
        <v>0</v>
      </c>
      <c r="H158" s="1391">
        <v>0</v>
      </c>
      <c r="I158" s="1389">
        <v>0.72484603305960227</v>
      </c>
      <c r="J158" s="1389">
        <v>0</v>
      </c>
      <c r="K158" s="1389">
        <v>0</v>
      </c>
      <c r="L158" s="1392">
        <v>0</v>
      </c>
      <c r="M158" s="1393">
        <v>0.14425075483565905</v>
      </c>
      <c r="N158" s="1389">
        <v>0</v>
      </c>
      <c r="O158" s="1389">
        <v>0</v>
      </c>
      <c r="P158" s="1389">
        <v>0</v>
      </c>
      <c r="Q158" s="1390">
        <v>0</v>
      </c>
      <c r="R158" s="1391">
        <v>0.15716104919289076</v>
      </c>
      <c r="S158" s="1389">
        <v>0</v>
      </c>
      <c r="T158" s="1389">
        <v>0</v>
      </c>
      <c r="U158" s="1389">
        <v>0</v>
      </c>
      <c r="V158" s="1389">
        <v>0</v>
      </c>
      <c r="W158" s="1389">
        <v>0</v>
      </c>
      <c r="X158" s="1389">
        <v>0</v>
      </c>
      <c r="Y158" s="1389">
        <v>0.21430182720505198</v>
      </c>
      <c r="Z158" s="2568">
        <v>0</v>
      </c>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1108"/>
      <c r="BA158" s="2973"/>
      <c r="BB158" s="1487" t="s">
        <v>190</v>
      </c>
      <c r="BC158" s="513">
        <v>6.4562549999999996</v>
      </c>
      <c r="BD158" s="445">
        <v>0</v>
      </c>
      <c r="BE158" s="445">
        <v>0</v>
      </c>
      <c r="BF158" s="445">
        <v>18.414666999999998</v>
      </c>
      <c r="BG158" s="514">
        <v>0</v>
      </c>
      <c r="BH158" s="524">
        <v>0</v>
      </c>
      <c r="BI158" s="445">
        <v>18.414666999999998</v>
      </c>
      <c r="BJ158" s="445">
        <v>0</v>
      </c>
      <c r="BK158" s="445">
        <v>0</v>
      </c>
      <c r="BL158" s="514">
        <v>0</v>
      </c>
      <c r="BM158" s="524">
        <v>6.4562549999999996</v>
      </c>
      <c r="BN158" s="445">
        <v>0</v>
      </c>
      <c r="BO158" s="445">
        <v>0</v>
      </c>
      <c r="BP158" s="445">
        <v>0</v>
      </c>
      <c r="BQ158" s="514">
        <v>0</v>
      </c>
      <c r="BR158" s="524">
        <v>6.4562549999999996</v>
      </c>
      <c r="BS158" s="445">
        <v>0</v>
      </c>
      <c r="BT158" s="445">
        <v>0</v>
      </c>
      <c r="BU158" s="445">
        <v>0</v>
      </c>
      <c r="BV158" s="445">
        <v>0</v>
      </c>
      <c r="BW158" s="445">
        <v>0</v>
      </c>
      <c r="BX158" s="445">
        <v>0</v>
      </c>
      <c r="BY158" s="446">
        <v>18.414666999999998</v>
      </c>
      <c r="BZ158" s="446">
        <v>0</v>
      </c>
      <c r="CA158" s="2607"/>
      <c r="CB158" s="2607"/>
      <c r="CC158" s="2607"/>
      <c r="CD158" s="2607"/>
      <c r="CE158" s="2607"/>
      <c r="CF158" s="2607"/>
      <c r="CG158" s="2607"/>
      <c r="CH158" s="2607"/>
      <c r="CI158" s="2607"/>
      <c r="CJ158" s="2607"/>
      <c r="CK158" s="2607"/>
      <c r="CL158" s="2607"/>
      <c r="CM158" s="2607"/>
      <c r="CN158" s="2607"/>
      <c r="CO158" s="2607"/>
      <c r="CP158" s="2607"/>
      <c r="CQ158" s="2607"/>
      <c r="CR158" s="2607"/>
      <c r="CS158" s="2607"/>
      <c r="CT158" s="2607"/>
      <c r="CU158" s="2607"/>
      <c r="CV158" s="2607"/>
      <c r="CW158" s="2607"/>
      <c r="CX158" s="2607"/>
      <c r="CY158" s="2607"/>
      <c r="CZ158" s="2607"/>
    </row>
    <row r="159" s="135" customFormat="true" ht="15" customHeight="true" x14ac:dyDescent="0.2">
      <c r="A159" s="3045"/>
      <c r="B159" s="1471" t="s">
        <v>191</v>
      </c>
      <c r="C159" s="1388">
        <v>0.25985481390898879</v>
      </c>
      <c r="D159" s="1389">
        <v>0.57691527481192029</v>
      </c>
      <c r="E159" s="1389">
        <v>2.0218518287349201</v>
      </c>
      <c r="F159" s="1389">
        <v>0.68396676966485725</v>
      </c>
      <c r="G159" s="1390">
        <v>0.23442117370151574</v>
      </c>
      <c r="H159" s="1391">
        <v>1.216247948000988</v>
      </c>
      <c r="I159" s="1389">
        <v>0.28545807127403883</v>
      </c>
      <c r="J159" s="1389">
        <v>0</v>
      </c>
      <c r="K159" s="1389">
        <v>0.35142022669013984</v>
      </c>
      <c r="L159" s="1392">
        <v>0.30513047166795509</v>
      </c>
      <c r="M159" s="1393">
        <v>7.613726010580707E-2</v>
      </c>
      <c r="N159" s="1389">
        <v>0.33184183809537693</v>
      </c>
      <c r="O159" s="1389">
        <v>0.90278429465263843</v>
      </c>
      <c r="P159" s="1389">
        <v>2.6383682241279076</v>
      </c>
      <c r="Q159" s="1390">
        <v>0.7413340069333092</v>
      </c>
      <c r="R159" s="1391">
        <v>0</v>
      </c>
      <c r="S159" s="1389">
        <v>0</v>
      </c>
      <c r="T159" s="1389">
        <v>0</v>
      </c>
      <c r="U159" s="1389">
        <v>4.6633102740010584</v>
      </c>
      <c r="V159" s="1389">
        <v>9.5949548379045513E-2</v>
      </c>
      <c r="W159" s="1389">
        <v>0.13244228627929278</v>
      </c>
      <c r="X159" s="1389">
        <v>7.1969584088429239E-2</v>
      </c>
      <c r="Y159" s="1389">
        <v>0.191743740130836</v>
      </c>
      <c r="Z159" s="2568">
        <v>0</v>
      </c>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1108"/>
      <c r="BA159" s="2973"/>
      <c r="BB159" s="1487" t="s">
        <v>191</v>
      </c>
      <c r="BC159" s="513">
        <v>18.218513999999999</v>
      </c>
      <c r="BD159" s="445">
        <v>40.401865999999998</v>
      </c>
      <c r="BE159" s="445">
        <v>141.406531</v>
      </c>
      <c r="BF159" s="445">
        <v>47.805869000000001</v>
      </c>
      <c r="BG159" s="514">
        <v>16.476281</v>
      </c>
      <c r="BH159" s="524">
        <v>30.821187000000002</v>
      </c>
      <c r="BI159" s="445">
        <v>7.2520439999999997</v>
      </c>
      <c r="BJ159" s="445">
        <v>0</v>
      </c>
      <c r="BK159" s="445">
        <v>8.7227370000000004</v>
      </c>
      <c r="BL159" s="514">
        <v>7.7535439999999998</v>
      </c>
      <c r="BM159" s="524">
        <v>3.4076880000000003</v>
      </c>
      <c r="BN159" s="445">
        <v>14.810826</v>
      </c>
      <c r="BO159" s="445">
        <v>40.401865999999998</v>
      </c>
      <c r="BP159" s="445">
        <v>118.01597700000001</v>
      </c>
      <c r="BQ159" s="514">
        <v>33.123191999999996</v>
      </c>
      <c r="BR159" s="524">
        <v>0</v>
      </c>
      <c r="BS159" s="445">
        <v>0</v>
      </c>
      <c r="BT159" s="445">
        <v>0</v>
      </c>
      <c r="BU159" s="445">
        <v>234.766526</v>
      </c>
      <c r="BV159" s="445">
        <v>3.4076880000000003</v>
      </c>
      <c r="BW159" s="445">
        <v>8.4315840000000009</v>
      </c>
      <c r="BX159" s="445">
        <v>1.226982</v>
      </c>
      <c r="BY159" s="446">
        <v>16.476281</v>
      </c>
      <c r="BZ159" s="446">
        <v>0</v>
      </c>
      <c r="CA159" s="2607"/>
      <c r="CB159" s="2607"/>
      <c r="CC159" s="2607"/>
      <c r="CD159" s="2607"/>
      <c r="CE159" s="2607"/>
      <c r="CF159" s="2607"/>
      <c r="CG159" s="2607"/>
      <c r="CH159" s="2607"/>
      <c r="CI159" s="2607"/>
      <c r="CJ159" s="2607"/>
      <c r="CK159" s="2607"/>
      <c r="CL159" s="2607"/>
      <c r="CM159" s="2607"/>
      <c r="CN159" s="2607"/>
      <c r="CO159" s="2607"/>
      <c r="CP159" s="2607"/>
      <c r="CQ159" s="2607"/>
      <c r="CR159" s="2607"/>
      <c r="CS159" s="2607"/>
      <c r="CT159" s="2607"/>
      <c r="CU159" s="2607"/>
      <c r="CV159" s="2607"/>
      <c r="CW159" s="2607"/>
      <c r="CX159" s="2607"/>
      <c r="CY159" s="2607"/>
      <c r="CZ159" s="2607"/>
    </row>
    <row r="160" s="135" customFormat="true" ht="15" customHeight="true" x14ac:dyDescent="0.2">
      <c r="A160" s="3046"/>
      <c r="B160" s="1472" t="s">
        <v>192</v>
      </c>
      <c r="C160" s="1388">
        <v>0.31283195041651113</v>
      </c>
      <c r="D160" s="1389">
        <v>0.14288560349856116</v>
      </c>
      <c r="E160" s="1389">
        <v>0.1788412635185597</v>
      </c>
      <c r="F160" s="1389">
        <v>0.14499976441167461</v>
      </c>
      <c r="G160" s="1390">
        <v>9.6526365641800602E-2</v>
      </c>
      <c r="H160" s="1391">
        <v>0</v>
      </c>
      <c r="I160" s="1389">
        <v>0.39892881619076631</v>
      </c>
      <c r="J160" s="1389">
        <v>0.26368371510187627</v>
      </c>
      <c r="K160" s="1389">
        <v>0</v>
      </c>
      <c r="L160" s="1392">
        <v>0</v>
      </c>
      <c r="M160" s="1393">
        <v>0</v>
      </c>
      <c r="N160" s="1389">
        <v>0.71560826935799104</v>
      </c>
      <c r="O160" s="1389">
        <v>0</v>
      </c>
      <c r="P160" s="1389">
        <v>0</v>
      </c>
      <c r="Q160" s="1390">
        <v>0.2799430006239082</v>
      </c>
      <c r="R160" s="1391">
        <v>0</v>
      </c>
      <c r="S160" s="1389">
        <v>1.0934787909699957</v>
      </c>
      <c r="T160" s="1389">
        <v>2.5735469776387685</v>
      </c>
      <c r="U160" s="1389">
        <v>3.6012940035484158E-2</v>
      </c>
      <c r="V160" s="1389">
        <v>0</v>
      </c>
      <c r="W160" s="1389">
        <v>0</v>
      </c>
      <c r="X160" s="1389">
        <v>0</v>
      </c>
      <c r="Y160" s="1389">
        <v>7.8953304759755996E-2</v>
      </c>
      <c r="Z160" s="2568">
        <v>0</v>
      </c>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1108"/>
      <c r="BA160" s="2973"/>
      <c r="BB160" s="1487" t="s">
        <v>192</v>
      </c>
      <c r="BC160" s="513">
        <v>21.932760000000002</v>
      </c>
      <c r="BD160" s="445">
        <v>10.006399999999999</v>
      </c>
      <c r="BE160" s="445">
        <v>12.507999999999999</v>
      </c>
      <c r="BF160" s="445">
        <v>10.134761000000001</v>
      </c>
      <c r="BG160" s="514">
        <v>6.784351</v>
      </c>
      <c r="BH160" s="524">
        <v>0</v>
      </c>
      <c r="BI160" s="445">
        <v>10.134761000000001</v>
      </c>
      <c r="BJ160" s="445">
        <v>6.784351</v>
      </c>
      <c r="BK160" s="445">
        <v>0</v>
      </c>
      <c r="BL160" s="514">
        <v>0</v>
      </c>
      <c r="BM160" s="524">
        <v>0</v>
      </c>
      <c r="BN160" s="445">
        <v>31.939160000000001</v>
      </c>
      <c r="BO160" s="445">
        <v>0</v>
      </c>
      <c r="BP160" s="445">
        <v>0</v>
      </c>
      <c r="BQ160" s="514">
        <v>12.507999999999999</v>
      </c>
      <c r="BR160" s="524">
        <v>0</v>
      </c>
      <c r="BS160" s="445">
        <v>22.514399999999998</v>
      </c>
      <c r="BT160" s="445">
        <v>30.254510000000003</v>
      </c>
      <c r="BU160" s="445">
        <v>1.8130109999999999</v>
      </c>
      <c r="BV160" s="445">
        <v>0</v>
      </c>
      <c r="BW160" s="445">
        <v>0</v>
      </c>
      <c r="BX160" s="445">
        <v>0</v>
      </c>
      <c r="BY160" s="446">
        <v>6.784351</v>
      </c>
      <c r="BZ160" s="446">
        <v>0</v>
      </c>
      <c r="CA160" s="2607"/>
      <c r="CB160" s="2607"/>
      <c r="CC160" s="2607"/>
      <c r="CD160" s="2607"/>
      <c r="CE160" s="2607"/>
      <c r="CF160" s="2607"/>
      <c r="CG160" s="2607"/>
      <c r="CH160" s="2607"/>
      <c r="CI160" s="2607"/>
      <c r="CJ160" s="2607"/>
      <c r="CK160" s="2607"/>
      <c r="CL160" s="2607"/>
      <c r="CM160" s="2607"/>
      <c r="CN160" s="2607"/>
      <c r="CO160" s="2607"/>
      <c r="CP160" s="2607"/>
      <c r="CQ160" s="2607"/>
      <c r="CR160" s="2607"/>
      <c r="CS160" s="2607"/>
      <c r="CT160" s="2607"/>
      <c r="CU160" s="2607"/>
      <c r="CV160" s="2607"/>
      <c r="CW160" s="2607"/>
      <c r="CX160" s="2607"/>
      <c r="CY160" s="2607"/>
      <c r="CZ160" s="2607"/>
    </row>
    <row r="161" s="135" customFormat="true" ht="15" customHeight="true" x14ac:dyDescent="0.2">
      <c r="C161" s="1394"/>
      <c r="D161" s="1185"/>
      <c r="E161" s="1185"/>
      <c r="F161" s="1185"/>
      <c r="G161" s="1234"/>
      <c r="H161" s="1395"/>
      <c r="I161" s="1185"/>
      <c r="J161" s="1185"/>
      <c r="K161" s="1185"/>
      <c r="L161" s="1201"/>
      <c r="M161" s="1394"/>
      <c r="N161" s="1185"/>
      <c r="O161" s="1185"/>
      <c r="P161" s="1185"/>
      <c r="Q161" s="1234"/>
      <c r="R161" s="1395"/>
      <c r="S161" s="1185"/>
      <c r="T161" s="1185"/>
      <c r="U161" s="1185"/>
      <c r="V161" s="1185"/>
      <c r="W161" s="1185"/>
      <c r="X161" s="1185"/>
      <c r="Y161" s="1185"/>
      <c r="Z161" s="1201"/>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108"/>
      <c r="BA161" s="2974"/>
      <c r="BB161" s="1488" t="s">
        <v>193</v>
      </c>
      <c r="BC161" s="513">
        <v>7011.0357879999974</v>
      </c>
      <c r="BD161" s="445">
        <v>7003.0848140000062</v>
      </c>
      <c r="BE161" s="445">
        <v>6993.9116700000004</v>
      </c>
      <c r="BF161" s="445">
        <v>6989.5017010000074</v>
      </c>
      <c r="BG161" s="514">
        <v>7028.4952250000042</v>
      </c>
      <c r="BH161" s="524">
        <v>2534.1203699999965</v>
      </c>
      <c r="BI161" s="445">
        <v>2540.4935889999974</v>
      </c>
      <c r="BJ161" s="445">
        <v>2572.9123989999957</v>
      </c>
      <c r="BK161" s="445">
        <v>2482.1385729999997</v>
      </c>
      <c r="BL161" s="514">
        <v>2541.0585700000015</v>
      </c>
      <c r="BM161" s="524">
        <v>4475.716613999999</v>
      </c>
      <c r="BN161" s="445">
        <v>4463.2184070000003</v>
      </c>
      <c r="BO161" s="445">
        <v>4475.2513130000007</v>
      </c>
      <c r="BP161" s="445">
        <v>4473.0669480000006</v>
      </c>
      <c r="BQ161" s="514">
        <v>4468.052415000001</v>
      </c>
      <c r="BR161" s="524">
        <v>4108.0503299999928</v>
      </c>
      <c r="BS161" s="445">
        <v>2058.969975999999</v>
      </c>
      <c r="BT161" s="445">
        <v>1175.5957929999995</v>
      </c>
      <c r="BU161" s="445">
        <v>5034.3320989999975</v>
      </c>
      <c r="BV161" s="445">
        <v>3551.5414689999811</v>
      </c>
      <c r="BW161" s="445">
        <v>6366.2325960000217</v>
      </c>
      <c r="BX161" s="445">
        <v>1704.8618739999993</v>
      </c>
      <c r="BY161" s="446">
        <v>8592.865138000041</v>
      </c>
      <c r="BZ161" s="446">
        <v>2433.5799229999984</v>
      </c>
      <c r="CA161" s="2607"/>
      <c r="CB161" s="2607"/>
      <c r="CC161" s="2607"/>
      <c r="CD161" s="2607"/>
      <c r="CE161" s="2607"/>
      <c r="CF161" s="2607"/>
      <c r="CG161" s="2607"/>
      <c r="CH161" s="2607"/>
      <c r="CI161" s="2607"/>
      <c r="CJ161" s="2607"/>
      <c r="CK161" s="2607"/>
      <c r="CL161" s="2607"/>
      <c r="CM161" s="2607"/>
      <c r="CN161" s="2607"/>
      <c r="CO161" s="2607"/>
      <c r="CP161" s="2607"/>
      <c r="CQ161" s="2607"/>
      <c r="CR161" s="2607"/>
      <c r="CS161" s="2607"/>
      <c r="CT161" s="2607"/>
      <c r="CU161" s="2607"/>
      <c r="CV161" s="2607"/>
      <c r="CW161" s="2607"/>
      <c r="CX161" s="2607"/>
      <c r="CY161" s="2607"/>
      <c r="CZ161" s="2607"/>
    </row>
    <row r="162" s="135" customFormat="true" ht="15" customHeight="true" x14ac:dyDescent="0.2">
      <c r="A162" s="1266"/>
      <c r="B162" s="1473"/>
      <c r="C162" s="1193"/>
      <c r="D162" s="1194"/>
      <c r="E162" s="1194"/>
      <c r="F162" s="1194"/>
      <c r="G162" s="1241"/>
      <c r="H162" s="1229"/>
      <c r="I162" s="1194"/>
      <c r="J162" s="1194"/>
      <c r="K162" s="1194"/>
      <c r="L162" s="1205"/>
      <c r="M162" s="1216"/>
      <c r="N162" s="1194"/>
      <c r="O162" s="1194"/>
      <c r="P162" s="1194"/>
      <c r="Q162" s="1241"/>
      <c r="R162" s="1229"/>
      <c r="S162" s="1194"/>
      <c r="T162" s="1194"/>
      <c r="U162" s="1194"/>
      <c r="V162" s="1194"/>
      <c r="W162" s="1194"/>
      <c r="X162" s="1194"/>
      <c r="Y162" s="1194"/>
      <c r="Z162" s="2569"/>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108"/>
      <c r="BA162" s="877"/>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2607"/>
      <c r="CB162" s="2607"/>
      <c r="CC162" s="2607"/>
      <c r="CD162" s="2607"/>
      <c r="CE162" s="2607"/>
      <c r="CF162" s="2607"/>
      <c r="CG162" s="2607"/>
      <c r="CH162" s="2607"/>
      <c r="CI162" s="2607"/>
      <c r="CJ162" s="2607"/>
      <c r="CK162" s="2607"/>
      <c r="CL162" s="2607"/>
      <c r="CM162" s="2607"/>
      <c r="CN162" s="2607"/>
      <c r="CO162" s="2607"/>
      <c r="CP162" s="2607"/>
      <c r="CQ162" s="2607"/>
      <c r="CR162" s="2607"/>
      <c r="CS162" s="2607"/>
      <c r="CT162" s="2607"/>
      <c r="CU162" s="2607"/>
      <c r="CV162" s="2607"/>
      <c r="CW162" s="2607"/>
      <c r="CX162" s="2607"/>
      <c r="CY162" s="2607"/>
      <c r="CZ162" s="2607"/>
    </row>
    <row r="163" s="135" customFormat="true" ht="15" customHeight="true" x14ac:dyDescent="0.2">
      <c r="A163" s="1253"/>
      <c r="B163" s="1474"/>
      <c r="C163" s="1195"/>
      <c r="D163" s="1196"/>
      <c r="E163" s="1196"/>
      <c r="F163" s="1196"/>
      <c r="G163" s="1242"/>
      <c r="H163" s="1230"/>
      <c r="I163" s="1196"/>
      <c r="J163" s="1196"/>
      <c r="K163" s="1196"/>
      <c r="L163" s="1206"/>
      <c r="M163" s="1217"/>
      <c r="N163" s="1196"/>
      <c r="O163" s="1196"/>
      <c r="P163" s="1196"/>
      <c r="Q163" s="1242"/>
      <c r="R163" s="1230"/>
      <c r="S163" s="1196"/>
      <c r="T163" s="1196"/>
      <c r="U163" s="1196"/>
      <c r="V163" s="1196"/>
      <c r="W163" s="1196"/>
      <c r="X163" s="1196"/>
      <c r="Y163" s="1196"/>
      <c r="Z163" s="257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108"/>
      <c r="BA163" s="877"/>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2607"/>
      <c r="CB163" s="2607"/>
      <c r="CC163" s="2607"/>
      <c r="CD163" s="2607"/>
      <c r="CE163" s="2607"/>
      <c r="CF163" s="2607"/>
      <c r="CG163" s="2607"/>
      <c r="CH163" s="2607"/>
      <c r="CI163" s="2607"/>
      <c r="CJ163" s="2607"/>
      <c r="CK163" s="2607"/>
      <c r="CL163" s="2607"/>
      <c r="CM163" s="2607"/>
      <c r="CN163" s="2607"/>
      <c r="CO163" s="2607"/>
      <c r="CP163" s="2607"/>
      <c r="CQ163" s="2607"/>
      <c r="CR163" s="2607"/>
      <c r="CS163" s="2607"/>
      <c r="CT163" s="2607"/>
      <c r="CU163" s="2607"/>
      <c r="CV163" s="2607"/>
      <c r="CW163" s="2607"/>
      <c r="CX163" s="2607"/>
      <c r="CY163" s="2607"/>
      <c r="CZ163" s="2607"/>
    </row>
    <row r="164" s="135" customFormat="true" ht="15" customHeight="true" x14ac:dyDescent="0.2">
      <c r="A164" s="1254"/>
      <c r="B164" s="1475"/>
      <c r="C164" s="1396"/>
      <c r="D164" s="1397"/>
      <c r="E164" s="1397"/>
      <c r="F164" s="1397"/>
      <c r="G164" s="1398"/>
      <c r="H164" s="1399"/>
      <c r="I164" s="1397"/>
      <c r="J164" s="1397"/>
      <c r="K164" s="1397"/>
      <c r="L164" s="1400"/>
      <c r="M164" s="1401"/>
      <c r="N164" s="1397"/>
      <c r="O164" s="1397"/>
      <c r="P164" s="1397"/>
      <c r="Q164" s="1398"/>
      <c r="R164" s="1399"/>
      <c r="S164" s="1397"/>
      <c r="T164" s="1397"/>
      <c r="U164" s="1397"/>
      <c r="V164" s="1397"/>
      <c r="W164" s="1397"/>
      <c r="X164" s="1397"/>
      <c r="Y164" s="1397"/>
      <c r="Z164" s="2571"/>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108"/>
      <c r="BA164" s="877"/>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2607"/>
      <c r="CB164" s="2607"/>
      <c r="CC164" s="2607"/>
      <c r="CD164" s="2607"/>
      <c r="CE164" s="2607"/>
      <c r="CF164" s="2607"/>
      <c r="CG164" s="2607"/>
      <c r="CH164" s="2607"/>
      <c r="CI164" s="2607"/>
      <c r="CJ164" s="2607"/>
      <c r="CK164" s="2607"/>
      <c r="CL164" s="2607"/>
      <c r="CM164" s="2607"/>
      <c r="CN164" s="2607"/>
      <c r="CO164" s="2607"/>
      <c r="CP164" s="2607"/>
      <c r="CQ164" s="2607"/>
      <c r="CR164" s="2607"/>
      <c r="CS164" s="2607"/>
      <c r="CT164" s="2607"/>
      <c r="CU164" s="2607"/>
      <c r="CV164" s="2607"/>
      <c r="CW164" s="2607"/>
      <c r="CX164" s="2607"/>
      <c r="CY164" s="2607"/>
      <c r="CZ164" s="2607"/>
    </row>
    <row r="165" s="135" customFormat="true" ht="15" customHeight="true" x14ac:dyDescent="0.2">
      <c r="A165" s="1255"/>
      <c r="B165" s="1476"/>
      <c r="C165" s="1402"/>
      <c r="D165" s="1403"/>
      <c r="E165" s="1403"/>
      <c r="F165" s="1403"/>
      <c r="G165" s="1404"/>
      <c r="H165" s="1405"/>
      <c r="I165" s="1403"/>
      <c r="J165" s="1403"/>
      <c r="K165" s="1403"/>
      <c r="L165" s="1406"/>
      <c r="M165" s="1407"/>
      <c r="N165" s="1403"/>
      <c r="O165" s="1403"/>
      <c r="P165" s="1403"/>
      <c r="Q165" s="1404"/>
      <c r="R165" s="1405"/>
      <c r="S165" s="1403"/>
      <c r="T165" s="1403"/>
      <c r="U165" s="1403"/>
      <c r="V165" s="1403"/>
      <c r="W165" s="1403"/>
      <c r="X165" s="1403"/>
      <c r="Y165" s="1403"/>
      <c r="Z165" s="2572"/>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108"/>
      <c r="BA165" s="877"/>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2607"/>
      <c r="CB165" s="2607"/>
      <c r="CC165" s="2607"/>
      <c r="CD165" s="2607"/>
      <c r="CE165" s="2607"/>
      <c r="CF165" s="2607"/>
      <c r="CG165" s="2607"/>
      <c r="CH165" s="2607"/>
      <c r="CI165" s="2607"/>
      <c r="CJ165" s="2607"/>
      <c r="CK165" s="2607"/>
      <c r="CL165" s="2607"/>
      <c r="CM165" s="2607"/>
      <c r="CN165" s="2607"/>
      <c r="CO165" s="2607"/>
      <c r="CP165" s="2607"/>
      <c r="CQ165" s="2607"/>
      <c r="CR165" s="2607"/>
      <c r="CS165" s="2607"/>
      <c r="CT165" s="2607"/>
      <c r="CU165" s="2607"/>
      <c r="CV165" s="2607"/>
      <c r="CW165" s="2607"/>
      <c r="CX165" s="2607"/>
      <c r="CY165" s="2607"/>
      <c r="CZ165" s="2607"/>
    </row>
    <row r="166" s="135" customFormat="true" ht="15" customHeight="true" x14ac:dyDescent="0.2">
      <c r="A166" s="1255"/>
      <c r="B166" s="1476"/>
      <c r="C166" s="1402"/>
      <c r="D166" s="1403"/>
      <c r="E166" s="1403"/>
      <c r="F166" s="1403"/>
      <c r="G166" s="1404"/>
      <c r="H166" s="1405"/>
      <c r="I166" s="1403"/>
      <c r="J166" s="1403"/>
      <c r="K166" s="1403"/>
      <c r="L166" s="1406"/>
      <c r="M166" s="1407"/>
      <c r="N166" s="1403"/>
      <c r="O166" s="1403"/>
      <c r="P166" s="1403"/>
      <c r="Q166" s="1404"/>
      <c r="R166" s="1405"/>
      <c r="S166" s="1403"/>
      <c r="T166" s="1403"/>
      <c r="U166" s="1403"/>
      <c r="V166" s="1403"/>
      <c r="W166" s="1403"/>
      <c r="X166" s="1403"/>
      <c r="Y166" s="1403"/>
      <c r="Z166" s="2572"/>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108"/>
      <c r="BA166" s="87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607"/>
      <c r="CB166" s="2607"/>
      <c r="CC166" s="2607"/>
      <c r="CD166" s="2607"/>
      <c r="CE166" s="2607"/>
      <c r="CF166" s="2607"/>
      <c r="CG166" s="2607"/>
      <c r="CH166" s="2607"/>
      <c r="CI166" s="2607"/>
      <c r="CJ166" s="2607"/>
      <c r="CK166" s="2607"/>
      <c r="CL166" s="2607"/>
      <c r="CM166" s="2607"/>
      <c r="CN166" s="2607"/>
      <c r="CO166" s="2607"/>
      <c r="CP166" s="2607"/>
      <c r="CQ166" s="2607"/>
      <c r="CR166" s="2607"/>
      <c r="CS166" s="2607"/>
      <c r="CT166" s="2607"/>
      <c r="CU166" s="2607"/>
      <c r="CV166" s="2607"/>
      <c r="CW166" s="2607"/>
      <c r="CX166" s="2607"/>
      <c r="CY166" s="2607"/>
      <c r="CZ166" s="2607"/>
    </row>
    <row r="167" s="135" customFormat="true" ht="15" customHeight="true" x14ac:dyDescent="0.2">
      <c r="A167" s="1255"/>
      <c r="B167" s="1476"/>
      <c r="C167" s="1402"/>
      <c r="D167" s="1403"/>
      <c r="E167" s="1403"/>
      <c r="F167" s="1403"/>
      <c r="G167" s="1404"/>
      <c r="H167" s="1405"/>
      <c r="I167" s="1403"/>
      <c r="J167" s="1403"/>
      <c r="K167" s="1403"/>
      <c r="L167" s="1406"/>
      <c r="M167" s="1407"/>
      <c r="N167" s="1403"/>
      <c r="O167" s="1403"/>
      <c r="P167" s="1403"/>
      <c r="Q167" s="1404"/>
      <c r="R167" s="1405"/>
      <c r="S167" s="1403"/>
      <c r="T167" s="1403"/>
      <c r="U167" s="1403"/>
      <c r="V167" s="1403"/>
      <c r="W167" s="1403"/>
      <c r="X167" s="1403"/>
      <c r="Y167" s="1403"/>
      <c r="Z167" s="2572"/>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1108"/>
      <c r="BA167" s="87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607"/>
      <c r="CB167" s="2607"/>
      <c r="CC167" s="2607"/>
      <c r="CD167" s="2607"/>
      <c r="CE167" s="2607"/>
      <c r="CF167" s="2607"/>
      <c r="CG167" s="2607"/>
      <c r="CH167" s="2607"/>
      <c r="CI167" s="2607"/>
      <c r="CJ167" s="2607"/>
      <c r="CK167" s="2607"/>
      <c r="CL167" s="2607"/>
      <c r="CM167" s="2607"/>
      <c r="CN167" s="2607"/>
      <c r="CO167" s="2607"/>
      <c r="CP167" s="2607"/>
      <c r="CQ167" s="2607"/>
      <c r="CR167" s="2607"/>
      <c r="CS167" s="2607"/>
      <c r="CT167" s="2607"/>
      <c r="CU167" s="2607"/>
      <c r="CV167" s="2607"/>
      <c r="CW167" s="2607"/>
      <c r="CX167" s="2607"/>
      <c r="CY167" s="2607"/>
      <c r="CZ167" s="2607"/>
    </row>
    <row r="168" s="135" customFormat="true" ht="15" customHeight="true" x14ac:dyDescent="0.2">
      <c r="A168" s="1255"/>
      <c r="B168" s="1476"/>
      <c r="C168" s="1402"/>
      <c r="D168" s="1403"/>
      <c r="E168" s="1403"/>
      <c r="F168" s="1403"/>
      <c r="G168" s="1404"/>
      <c r="H168" s="1405"/>
      <c r="I168" s="1403"/>
      <c r="J168" s="1403"/>
      <c r="K168" s="1403"/>
      <c r="L168" s="1406"/>
      <c r="M168" s="1407"/>
      <c r="N168" s="1403"/>
      <c r="O168" s="1403"/>
      <c r="P168" s="1403"/>
      <c r="Q168" s="1404"/>
      <c r="R168" s="1405"/>
      <c r="S168" s="1403"/>
      <c r="T168" s="1403"/>
      <c r="U168" s="1403"/>
      <c r="V168" s="1403"/>
      <c r="W168" s="1403"/>
      <c r="X168" s="1403"/>
      <c r="Y168" s="1403"/>
      <c r="Z168" s="2572"/>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1108"/>
      <c r="BA168" s="87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607"/>
      <c r="CB168" s="2607"/>
      <c r="CC168" s="2607"/>
      <c r="CD168" s="2607"/>
      <c r="CE168" s="2607"/>
      <c r="CF168" s="2607"/>
      <c r="CG168" s="2607"/>
      <c r="CH168" s="2607"/>
      <c r="CI168" s="2607"/>
      <c r="CJ168" s="2607"/>
      <c r="CK168" s="2607"/>
      <c r="CL168" s="2607"/>
      <c r="CM168" s="2607"/>
      <c r="CN168" s="2607"/>
      <c r="CO168" s="2607"/>
      <c r="CP168" s="2607"/>
      <c r="CQ168" s="2607"/>
      <c r="CR168" s="2607"/>
      <c r="CS168" s="2607"/>
      <c r="CT168" s="2607"/>
      <c r="CU168" s="2607"/>
      <c r="CV168" s="2607"/>
      <c r="CW168" s="2607"/>
      <c r="CX168" s="2607"/>
      <c r="CY168" s="2607"/>
      <c r="CZ168" s="2607"/>
    </row>
    <row r="169" s="135" customFormat="true" ht="15" customHeight="true" x14ac:dyDescent="0.2">
      <c r="A169" s="1255"/>
      <c r="B169" s="1476"/>
      <c r="C169" s="1402"/>
      <c r="D169" s="1403"/>
      <c r="E169" s="1403"/>
      <c r="F169" s="1403"/>
      <c r="G169" s="1404"/>
      <c r="H169" s="1405"/>
      <c r="I169" s="1403"/>
      <c r="J169" s="1403"/>
      <c r="K169" s="1403"/>
      <c r="L169" s="1406"/>
      <c r="M169" s="1407"/>
      <c r="N169" s="1403"/>
      <c r="O169" s="1403"/>
      <c r="P169" s="1403"/>
      <c r="Q169" s="1404"/>
      <c r="R169" s="1405"/>
      <c r="S169" s="1403"/>
      <c r="T169" s="1403"/>
      <c r="U169" s="1403"/>
      <c r="V169" s="1403"/>
      <c r="W169" s="1403"/>
      <c r="X169" s="1403"/>
      <c r="Y169" s="1403"/>
      <c r="Z169" s="2572"/>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1108"/>
      <c r="BA169" s="87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607"/>
      <c r="CB169" s="2607"/>
      <c r="CC169" s="2607"/>
      <c r="CD169" s="2607"/>
      <c r="CE169" s="2607"/>
      <c r="CF169" s="2607"/>
      <c r="CG169" s="2607"/>
      <c r="CH169" s="2607"/>
      <c r="CI169" s="2607"/>
      <c r="CJ169" s="2607"/>
      <c r="CK169" s="2607"/>
      <c r="CL169" s="2607"/>
      <c r="CM169" s="2607"/>
      <c r="CN169" s="2607"/>
      <c r="CO169" s="2607"/>
      <c r="CP169" s="2607"/>
      <c r="CQ169" s="2607"/>
      <c r="CR169" s="2607"/>
      <c r="CS169" s="2607"/>
      <c r="CT169" s="2607"/>
      <c r="CU169" s="2607"/>
      <c r="CV169" s="2607"/>
      <c r="CW169" s="2607"/>
      <c r="CX169" s="2607"/>
      <c r="CY169" s="2607"/>
      <c r="CZ169" s="2607"/>
    </row>
    <row r="170" s="135" customFormat="true" ht="15" customHeight="true" x14ac:dyDescent="0.2">
      <c r="A170" s="1255"/>
      <c r="B170" s="1476"/>
      <c r="C170" s="1402"/>
      <c r="D170" s="1403"/>
      <c r="E170" s="1403"/>
      <c r="F170" s="1403"/>
      <c r="G170" s="1404"/>
      <c r="H170" s="1405"/>
      <c r="I170" s="1403"/>
      <c r="J170" s="1403"/>
      <c r="K170" s="1403"/>
      <c r="L170" s="1406"/>
      <c r="M170" s="1407"/>
      <c r="N170" s="1403"/>
      <c r="O170" s="1403"/>
      <c r="P170" s="1403"/>
      <c r="Q170" s="1404"/>
      <c r="R170" s="1405"/>
      <c r="S170" s="1403"/>
      <c r="T170" s="1403"/>
      <c r="U170" s="1403"/>
      <c r="V170" s="1403"/>
      <c r="W170" s="1403"/>
      <c r="X170" s="1403"/>
      <c r="Y170" s="1403"/>
      <c r="Z170" s="2572"/>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1108"/>
      <c r="BA170" s="87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607"/>
      <c r="CB170" s="2607"/>
      <c r="CC170" s="2607"/>
      <c r="CD170" s="2607"/>
      <c r="CE170" s="2607"/>
      <c r="CF170" s="2607"/>
      <c r="CG170" s="2607"/>
      <c r="CH170" s="2607"/>
      <c r="CI170" s="2607"/>
      <c r="CJ170" s="2607"/>
      <c r="CK170" s="2607"/>
      <c r="CL170" s="2607"/>
      <c r="CM170" s="2607"/>
      <c r="CN170" s="2607"/>
      <c r="CO170" s="2607"/>
      <c r="CP170" s="2607"/>
      <c r="CQ170" s="2607"/>
      <c r="CR170" s="2607"/>
      <c r="CS170" s="2607"/>
      <c r="CT170" s="2607"/>
      <c r="CU170" s="2607"/>
      <c r="CV170" s="2607"/>
      <c r="CW170" s="2607"/>
      <c r="CX170" s="2607"/>
      <c r="CY170" s="2607"/>
      <c r="CZ170" s="2607"/>
    </row>
    <row r="171" s="135" customFormat="true" ht="15" customHeight="true" x14ac:dyDescent="0.2">
      <c r="A171" s="1255"/>
      <c r="B171" s="1476"/>
      <c r="C171" s="1402"/>
      <c r="D171" s="1403"/>
      <c r="E171" s="1403"/>
      <c r="F171" s="1403"/>
      <c r="G171" s="1404"/>
      <c r="H171" s="1405"/>
      <c r="I171" s="1403"/>
      <c r="J171" s="1403"/>
      <c r="K171" s="1403"/>
      <c r="L171" s="1406"/>
      <c r="M171" s="1407"/>
      <c r="N171" s="1403"/>
      <c r="O171" s="1403"/>
      <c r="P171" s="1403"/>
      <c r="Q171" s="1404"/>
      <c r="R171" s="1405"/>
      <c r="S171" s="1403"/>
      <c r="T171" s="1403"/>
      <c r="U171" s="1403"/>
      <c r="V171" s="1403"/>
      <c r="W171" s="1403"/>
      <c r="X171" s="1403"/>
      <c r="Y171" s="1403"/>
      <c r="Z171" s="2572"/>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1108"/>
      <c r="BA171" s="87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607"/>
      <c r="CB171" s="2607"/>
      <c r="CC171" s="2607"/>
      <c r="CD171" s="2607"/>
      <c r="CE171" s="2607"/>
      <c r="CF171" s="2607"/>
      <c r="CG171" s="2607"/>
      <c r="CH171" s="2607"/>
      <c r="CI171" s="2607"/>
      <c r="CJ171" s="2607"/>
      <c r="CK171" s="2607"/>
      <c r="CL171" s="2607"/>
      <c r="CM171" s="2607"/>
      <c r="CN171" s="2607"/>
      <c r="CO171" s="2607"/>
      <c r="CP171" s="2607"/>
      <c r="CQ171" s="2607"/>
      <c r="CR171" s="2607"/>
      <c r="CS171" s="2607"/>
      <c r="CT171" s="2607"/>
      <c r="CU171" s="2607"/>
      <c r="CV171" s="2607"/>
      <c r="CW171" s="2607"/>
      <c r="CX171" s="2607"/>
      <c r="CY171" s="2607"/>
      <c r="CZ171" s="2607"/>
    </row>
    <row r="172" s="135" customFormat="true" ht="15" customHeight="true" x14ac:dyDescent="0.2">
      <c r="A172" s="1256"/>
      <c r="B172" s="1477"/>
      <c r="C172" s="1408"/>
      <c r="D172" s="1409"/>
      <c r="E172" s="1409"/>
      <c r="F172" s="1409"/>
      <c r="G172" s="1410"/>
      <c r="H172" s="1411"/>
      <c r="I172" s="1409"/>
      <c r="J172" s="1409"/>
      <c r="K172" s="1409"/>
      <c r="L172" s="1412"/>
      <c r="M172" s="1413"/>
      <c r="N172" s="1409"/>
      <c r="O172" s="1409"/>
      <c r="P172" s="1409"/>
      <c r="Q172" s="1410"/>
      <c r="R172" s="1411"/>
      <c r="S172" s="1409"/>
      <c r="T172" s="1409"/>
      <c r="U172" s="1409"/>
      <c r="V172" s="1409"/>
      <c r="W172" s="1409"/>
      <c r="X172" s="1409"/>
      <c r="Y172" s="1409"/>
      <c r="Z172" s="2573"/>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108"/>
      <c r="BA172" s="87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607"/>
      <c r="CB172" s="2607"/>
      <c r="CC172" s="2607"/>
      <c r="CD172" s="2607"/>
      <c r="CE172" s="2607"/>
      <c r="CF172" s="2607"/>
      <c r="CG172" s="2607"/>
      <c r="CH172" s="2607"/>
      <c r="CI172" s="2607"/>
      <c r="CJ172" s="2607"/>
      <c r="CK172" s="2607"/>
      <c r="CL172" s="2607"/>
      <c r="CM172" s="2607"/>
      <c r="CN172" s="2607"/>
      <c r="CO172" s="2607"/>
      <c r="CP172" s="2607"/>
      <c r="CQ172" s="2607"/>
      <c r="CR172" s="2607"/>
      <c r="CS172" s="2607"/>
      <c r="CT172" s="2607"/>
      <c r="CU172" s="2607"/>
      <c r="CV172" s="2607"/>
      <c r="CW172" s="2607"/>
      <c r="CX172" s="2607"/>
      <c r="CY172" s="2607"/>
      <c r="CZ172" s="2607"/>
    </row>
    <row r="173" s="853" customFormat="true" ht="15" customHeight="true" x14ac:dyDescent="0.2">
      <c r="A173" s="1257"/>
      <c r="B173" s="1274"/>
      <c r="C173" s="1414"/>
      <c r="D173" s="1415"/>
      <c r="E173" s="1415"/>
      <c r="F173" s="1415"/>
      <c r="G173" s="1416"/>
      <c r="H173" s="1417"/>
      <c r="I173" s="1415"/>
      <c r="J173" s="1415"/>
      <c r="K173" s="1415"/>
      <c r="L173" s="1418"/>
      <c r="M173" s="1419"/>
      <c r="N173" s="1415"/>
      <c r="O173" s="1415"/>
      <c r="P173" s="1415"/>
      <c r="Q173" s="1416"/>
      <c r="R173" s="1417"/>
      <c r="S173" s="1415"/>
      <c r="T173" s="1415"/>
      <c r="U173" s="1415"/>
      <c r="V173" s="1415"/>
      <c r="W173" s="1415"/>
      <c r="X173" s="1415"/>
      <c r="Y173" s="1415"/>
      <c r="Z173" s="2574"/>
      <c r="AA173" s="1069"/>
      <c r="AB173" s="1069"/>
      <c r="AC173" s="1069"/>
      <c r="AD173" s="1069"/>
      <c r="AE173" s="1069"/>
      <c r="AF173" s="1069"/>
      <c r="AG173" s="1069"/>
      <c r="AH173" s="1069"/>
      <c r="AI173" s="1069"/>
      <c r="AJ173" s="1069"/>
      <c r="AK173" s="1069"/>
      <c r="AL173" s="1069"/>
      <c r="AM173" s="1069"/>
      <c r="AN173" s="1069"/>
      <c r="AO173" s="1069"/>
      <c r="AP173" s="1069"/>
      <c r="AQ173" s="1069"/>
      <c r="AR173" s="1069"/>
      <c r="AS173" s="1069"/>
      <c r="AT173" s="1069"/>
      <c r="AU173" s="1069"/>
      <c r="AV173" s="1069"/>
      <c r="AW173" s="1069"/>
      <c r="AX173" s="1069"/>
      <c r="AY173" s="1069"/>
      <c r="AZ173" s="240"/>
      <c r="BA173" s="87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607"/>
      <c r="CB173" s="2607"/>
      <c r="CC173" s="2607"/>
      <c r="CD173" s="2607"/>
      <c r="CE173" s="2607"/>
      <c r="CF173" s="2607"/>
      <c r="CG173" s="2607"/>
      <c r="CH173" s="2607"/>
      <c r="CI173" s="2607"/>
      <c r="CJ173" s="2607"/>
      <c r="CK173" s="2607"/>
      <c r="CL173" s="2607"/>
      <c r="CM173" s="2607"/>
      <c r="CN173" s="2607"/>
      <c r="CO173" s="2607"/>
      <c r="CP173" s="2607"/>
      <c r="CQ173" s="2607"/>
      <c r="CR173" s="2607"/>
      <c r="CS173" s="2607"/>
      <c r="CT173" s="2607"/>
      <c r="CU173" s="2607"/>
      <c r="CV173" s="2607"/>
      <c r="CW173" s="2607"/>
      <c r="CX173" s="2607"/>
      <c r="CY173" s="2607"/>
      <c r="CZ173" s="2607"/>
    </row>
    <row r="174" s="853" customFormat="true" ht="15" customHeight="true" x14ac:dyDescent="0.2">
      <c r="A174" s="1258"/>
      <c r="B174" s="1275"/>
      <c r="C174" s="1414"/>
      <c r="D174" s="1415"/>
      <c r="E174" s="1415"/>
      <c r="F174" s="1415"/>
      <c r="G174" s="1416"/>
      <c r="H174" s="1417"/>
      <c r="I174" s="1415"/>
      <c r="J174" s="1415"/>
      <c r="K174" s="1415"/>
      <c r="L174" s="1418"/>
      <c r="M174" s="1419"/>
      <c r="N174" s="1415"/>
      <c r="O174" s="1415"/>
      <c r="P174" s="1415"/>
      <c r="Q174" s="1416"/>
      <c r="R174" s="1417"/>
      <c r="S174" s="1415"/>
      <c r="T174" s="1415"/>
      <c r="U174" s="1415"/>
      <c r="V174" s="1415"/>
      <c r="W174" s="1415"/>
      <c r="X174" s="1415"/>
      <c r="Y174" s="1415"/>
      <c r="Z174" s="2574"/>
      <c r="AA174" s="1069"/>
      <c r="AB174" s="1069"/>
      <c r="AC174" s="1069"/>
      <c r="AD174" s="1069"/>
      <c r="AE174" s="1069"/>
      <c r="AF174" s="1069"/>
      <c r="AG174" s="1069"/>
      <c r="AH174" s="1069"/>
      <c r="AI174" s="1069"/>
      <c r="AJ174" s="1069"/>
      <c r="AK174" s="1069"/>
      <c r="AL174" s="1069"/>
      <c r="AM174" s="1069"/>
      <c r="AN174" s="1069"/>
      <c r="AO174" s="1069"/>
      <c r="AP174" s="1069"/>
      <c r="AQ174" s="1069"/>
      <c r="AR174" s="1069"/>
      <c r="AS174" s="1069"/>
      <c r="AT174" s="1069"/>
      <c r="AU174" s="1069"/>
      <c r="AV174" s="1069"/>
      <c r="AW174" s="1069"/>
      <c r="AX174" s="1069"/>
      <c r="AY174" s="1069"/>
      <c r="AZ174" s="240"/>
      <c r="BA174" s="87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607"/>
      <c r="CB174" s="2607"/>
      <c r="CC174" s="2607"/>
      <c r="CD174" s="2607"/>
      <c r="CE174" s="2607"/>
      <c r="CF174" s="2607"/>
      <c r="CG174" s="2607"/>
      <c r="CH174" s="2607"/>
      <c r="CI174" s="2607"/>
      <c r="CJ174" s="2607"/>
      <c r="CK174" s="2607"/>
      <c r="CL174" s="2607"/>
      <c r="CM174" s="2607"/>
      <c r="CN174" s="2607"/>
      <c r="CO174" s="2607"/>
      <c r="CP174" s="2607"/>
      <c r="CQ174" s="2607"/>
      <c r="CR174" s="2607"/>
      <c r="CS174" s="2607"/>
      <c r="CT174" s="2607"/>
      <c r="CU174" s="2607"/>
      <c r="CV174" s="2607"/>
      <c r="CW174" s="2607"/>
      <c r="CX174" s="2607"/>
      <c r="CY174" s="2607"/>
      <c r="CZ174" s="2607"/>
    </row>
    <row r="175" s="853" customFormat="true" ht="15" customHeight="true" x14ac:dyDescent="0.2">
      <c r="A175" s="1258"/>
      <c r="B175" s="1275"/>
      <c r="C175" s="1414"/>
      <c r="D175" s="1415"/>
      <c r="E175" s="1415"/>
      <c r="F175" s="1415"/>
      <c r="G175" s="1416"/>
      <c r="H175" s="1417"/>
      <c r="I175" s="1415"/>
      <c r="J175" s="1415"/>
      <c r="K175" s="1415"/>
      <c r="L175" s="1418"/>
      <c r="M175" s="1419"/>
      <c r="N175" s="1415"/>
      <c r="O175" s="1415"/>
      <c r="P175" s="1415"/>
      <c r="Q175" s="1416"/>
      <c r="R175" s="1417"/>
      <c r="S175" s="1415"/>
      <c r="T175" s="1415"/>
      <c r="U175" s="1415"/>
      <c r="V175" s="1415"/>
      <c r="W175" s="1415"/>
      <c r="X175" s="1415"/>
      <c r="Y175" s="1415"/>
      <c r="Z175" s="2574"/>
      <c r="AA175" s="1069"/>
      <c r="AB175" s="1069"/>
      <c r="AC175" s="1069"/>
      <c r="AD175" s="1069"/>
      <c r="AE175" s="1069"/>
      <c r="AF175" s="1069"/>
      <c r="AG175" s="1069"/>
      <c r="AH175" s="1069"/>
      <c r="AI175" s="1069"/>
      <c r="AJ175" s="1069"/>
      <c r="AK175" s="1069"/>
      <c r="AL175" s="1069"/>
      <c r="AM175" s="1069"/>
      <c r="AN175" s="1069"/>
      <c r="AO175" s="1069"/>
      <c r="AP175" s="1069"/>
      <c r="AQ175" s="1069"/>
      <c r="AR175" s="1069"/>
      <c r="AS175" s="1069"/>
      <c r="AT175" s="1069"/>
      <c r="AU175" s="1069"/>
      <c r="AV175" s="1069"/>
      <c r="AW175" s="1069"/>
      <c r="AX175" s="1069"/>
      <c r="AY175" s="1069"/>
      <c r="AZ175" s="240"/>
      <c r="BA175" s="87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607"/>
      <c r="CB175" s="2607"/>
      <c r="CC175" s="2607"/>
      <c r="CD175" s="2607"/>
      <c r="CE175" s="2607"/>
      <c r="CF175" s="2607"/>
      <c r="CG175" s="2607"/>
      <c r="CH175" s="2607"/>
      <c r="CI175" s="2607"/>
      <c r="CJ175" s="2607"/>
      <c r="CK175" s="2607"/>
      <c r="CL175" s="2607"/>
      <c r="CM175" s="2607"/>
      <c r="CN175" s="2607"/>
      <c r="CO175" s="2607"/>
      <c r="CP175" s="2607"/>
      <c r="CQ175" s="2607"/>
      <c r="CR175" s="2607"/>
      <c r="CS175" s="2607"/>
      <c r="CT175" s="2607"/>
      <c r="CU175" s="2607"/>
      <c r="CV175" s="2607"/>
      <c r="CW175" s="2607"/>
      <c r="CX175" s="2607"/>
      <c r="CY175" s="2607"/>
      <c r="CZ175" s="2607"/>
    </row>
    <row r="176" s="853" customFormat="true" ht="15" customHeight="true" x14ac:dyDescent="0.2">
      <c r="A176" s="1258"/>
      <c r="B176" s="1275"/>
      <c r="C176" s="1414"/>
      <c r="D176" s="1415"/>
      <c r="E176" s="1415"/>
      <c r="F176" s="1415"/>
      <c r="G176" s="1416"/>
      <c r="H176" s="1417"/>
      <c r="I176" s="1415"/>
      <c r="J176" s="1415"/>
      <c r="K176" s="1415"/>
      <c r="L176" s="1418"/>
      <c r="M176" s="1419"/>
      <c r="N176" s="1415"/>
      <c r="O176" s="1415"/>
      <c r="P176" s="1415"/>
      <c r="Q176" s="1416"/>
      <c r="R176" s="1417"/>
      <c r="S176" s="1415"/>
      <c r="T176" s="1415"/>
      <c r="U176" s="1415"/>
      <c r="V176" s="1415"/>
      <c r="W176" s="1415"/>
      <c r="X176" s="1415"/>
      <c r="Y176" s="1415"/>
      <c r="Z176" s="2574"/>
      <c r="AA176" s="1069"/>
      <c r="AB176" s="1069"/>
      <c r="AC176" s="1069"/>
      <c r="AD176" s="1069"/>
      <c r="AE176" s="1069"/>
      <c r="AF176" s="1069"/>
      <c r="AG176" s="1069"/>
      <c r="AH176" s="1069"/>
      <c r="AI176" s="1069"/>
      <c r="AJ176" s="1069"/>
      <c r="AK176" s="1069"/>
      <c r="AL176" s="1069"/>
      <c r="AM176" s="1069"/>
      <c r="AN176" s="1069"/>
      <c r="AO176" s="1069"/>
      <c r="AP176" s="1069"/>
      <c r="AQ176" s="1069"/>
      <c r="AR176" s="1069"/>
      <c r="AS176" s="1069"/>
      <c r="AT176" s="1069"/>
      <c r="AU176" s="1069"/>
      <c r="AV176" s="1069"/>
      <c r="AW176" s="1069"/>
      <c r="AX176" s="1069"/>
      <c r="AY176" s="1069"/>
      <c r="AZ176" s="240"/>
      <c r="BA176" s="87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607"/>
      <c r="CB176" s="2607"/>
      <c r="CC176" s="2607"/>
      <c r="CD176" s="2607"/>
      <c r="CE176" s="2607"/>
      <c r="CF176" s="2607"/>
      <c r="CG176" s="2607"/>
      <c r="CH176" s="2607"/>
      <c r="CI176" s="2607"/>
      <c r="CJ176" s="2607"/>
      <c r="CK176" s="2607"/>
      <c r="CL176" s="2607"/>
      <c r="CM176" s="2607"/>
      <c r="CN176" s="2607"/>
      <c r="CO176" s="2607"/>
      <c r="CP176" s="2607"/>
      <c r="CQ176" s="2607"/>
      <c r="CR176" s="2607"/>
      <c r="CS176" s="2607"/>
      <c r="CT176" s="2607"/>
      <c r="CU176" s="2607"/>
      <c r="CV176" s="2607"/>
      <c r="CW176" s="2607"/>
      <c r="CX176" s="2607"/>
      <c r="CY176" s="2607"/>
      <c r="CZ176" s="2607"/>
    </row>
    <row r="177" s="853" customFormat="true" ht="15" customHeight="true" x14ac:dyDescent="0.2">
      <c r="A177" s="1258"/>
      <c r="B177" s="1275"/>
      <c r="C177" s="1414"/>
      <c r="D177" s="1415"/>
      <c r="E177" s="1415"/>
      <c r="F177" s="1415"/>
      <c r="G177" s="1416"/>
      <c r="H177" s="1417"/>
      <c r="I177" s="1415"/>
      <c r="J177" s="1415"/>
      <c r="K177" s="1415"/>
      <c r="L177" s="1418"/>
      <c r="M177" s="1419"/>
      <c r="N177" s="1415"/>
      <c r="O177" s="1415"/>
      <c r="P177" s="1415"/>
      <c r="Q177" s="1416"/>
      <c r="R177" s="1417"/>
      <c r="S177" s="1415"/>
      <c r="T177" s="1415"/>
      <c r="U177" s="1415"/>
      <c r="V177" s="1415"/>
      <c r="W177" s="1415"/>
      <c r="X177" s="1415"/>
      <c r="Y177" s="1415"/>
      <c r="Z177" s="2574"/>
      <c r="AA177" s="1069"/>
      <c r="AB177" s="1069"/>
      <c r="AC177" s="1069"/>
      <c r="AD177" s="1069"/>
      <c r="AE177" s="1069"/>
      <c r="AF177" s="1069"/>
      <c r="AG177" s="1069"/>
      <c r="AH177" s="1069"/>
      <c r="AI177" s="1069"/>
      <c r="AJ177" s="1069"/>
      <c r="AK177" s="1069"/>
      <c r="AL177" s="1069"/>
      <c r="AM177" s="1069"/>
      <c r="AN177" s="1069"/>
      <c r="AO177" s="1069"/>
      <c r="AP177" s="1069"/>
      <c r="AQ177" s="1069"/>
      <c r="AR177" s="1069"/>
      <c r="AS177" s="1069"/>
      <c r="AT177" s="1069"/>
      <c r="AU177" s="1069"/>
      <c r="AV177" s="1069"/>
      <c r="AW177" s="1069"/>
      <c r="AX177" s="1069"/>
      <c r="AY177" s="1069"/>
      <c r="AZ177" s="240"/>
      <c r="BA177" s="87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607"/>
      <c r="CB177" s="2607"/>
      <c r="CC177" s="2607"/>
      <c r="CD177" s="2607"/>
      <c r="CE177" s="2607"/>
      <c r="CF177" s="2607"/>
      <c r="CG177" s="2607"/>
      <c r="CH177" s="2607"/>
      <c r="CI177" s="2607"/>
      <c r="CJ177" s="2607"/>
      <c r="CK177" s="2607"/>
      <c r="CL177" s="2607"/>
      <c r="CM177" s="2607"/>
      <c r="CN177" s="2607"/>
      <c r="CO177" s="2607"/>
      <c r="CP177" s="2607"/>
      <c r="CQ177" s="2607"/>
      <c r="CR177" s="2607"/>
      <c r="CS177" s="2607"/>
      <c r="CT177" s="2607"/>
      <c r="CU177" s="2607"/>
      <c r="CV177" s="2607"/>
      <c r="CW177" s="2607"/>
      <c r="CX177" s="2607"/>
      <c r="CY177" s="2607"/>
      <c r="CZ177" s="2607"/>
    </row>
    <row r="178" s="853" customFormat="true" ht="15" customHeight="true" x14ac:dyDescent="0.2">
      <c r="A178" s="1258"/>
      <c r="B178" s="1275"/>
      <c r="C178" s="1414"/>
      <c r="D178" s="1415"/>
      <c r="E178" s="1415"/>
      <c r="F178" s="1415"/>
      <c r="G178" s="1416"/>
      <c r="H178" s="1417"/>
      <c r="I178" s="1415"/>
      <c r="J178" s="1415"/>
      <c r="K178" s="1415"/>
      <c r="L178" s="1418"/>
      <c r="M178" s="1419"/>
      <c r="N178" s="1415"/>
      <c r="O178" s="1415"/>
      <c r="P178" s="1415"/>
      <c r="Q178" s="1416"/>
      <c r="R178" s="1417"/>
      <c r="S178" s="1415"/>
      <c r="T178" s="1415"/>
      <c r="U178" s="1415"/>
      <c r="V178" s="1415"/>
      <c r="W178" s="1415"/>
      <c r="X178" s="1415"/>
      <c r="Y178" s="1415"/>
      <c r="Z178" s="2574"/>
      <c r="AA178" s="1069"/>
      <c r="AB178" s="1069"/>
      <c r="AC178" s="1069"/>
      <c r="AD178" s="1069"/>
      <c r="AE178" s="1069"/>
      <c r="AF178" s="1069"/>
      <c r="AG178" s="1069"/>
      <c r="AH178" s="1069"/>
      <c r="AI178" s="1069"/>
      <c r="AJ178" s="1069"/>
      <c r="AK178" s="1069"/>
      <c r="AL178" s="1069"/>
      <c r="AM178" s="1069"/>
      <c r="AN178" s="1069"/>
      <c r="AO178" s="1069"/>
      <c r="AP178" s="1069"/>
      <c r="AQ178" s="1069"/>
      <c r="AR178" s="1069"/>
      <c r="AS178" s="1069"/>
      <c r="AT178" s="1069"/>
      <c r="AU178" s="1069"/>
      <c r="AV178" s="1069"/>
      <c r="AW178" s="1069"/>
      <c r="AX178" s="1069"/>
      <c r="AY178" s="1069"/>
      <c r="AZ178" s="240"/>
      <c r="BA178" s="87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607"/>
      <c r="CB178" s="2607"/>
      <c r="CC178" s="2607"/>
      <c r="CD178" s="2607"/>
      <c r="CE178" s="2607"/>
      <c r="CF178" s="2607"/>
      <c r="CG178" s="2607"/>
      <c r="CH178" s="2607"/>
      <c r="CI178" s="2607"/>
      <c r="CJ178" s="2607"/>
      <c r="CK178" s="2607"/>
      <c r="CL178" s="2607"/>
      <c r="CM178" s="2607"/>
      <c r="CN178" s="2607"/>
      <c r="CO178" s="2607"/>
      <c r="CP178" s="2607"/>
      <c r="CQ178" s="2607"/>
      <c r="CR178" s="2607"/>
      <c r="CS178" s="2607"/>
      <c r="CT178" s="2607"/>
      <c r="CU178" s="2607"/>
      <c r="CV178" s="2607"/>
      <c r="CW178" s="2607"/>
      <c r="CX178" s="2607"/>
      <c r="CY178" s="2607"/>
      <c r="CZ178" s="2607"/>
    </row>
    <row r="179" s="853" customFormat="true" ht="15" customHeight="true" x14ac:dyDescent="0.2">
      <c r="A179" s="1258"/>
      <c r="B179" s="1275"/>
      <c r="C179" s="1414"/>
      <c r="D179" s="1415"/>
      <c r="E179" s="1415"/>
      <c r="F179" s="1415"/>
      <c r="G179" s="1416"/>
      <c r="H179" s="1417"/>
      <c r="I179" s="1415"/>
      <c r="J179" s="1415"/>
      <c r="K179" s="1415"/>
      <c r="L179" s="1418"/>
      <c r="M179" s="1419"/>
      <c r="N179" s="1415"/>
      <c r="O179" s="1415"/>
      <c r="P179" s="1415"/>
      <c r="Q179" s="1416"/>
      <c r="R179" s="1417"/>
      <c r="S179" s="1415"/>
      <c r="T179" s="1415"/>
      <c r="U179" s="1415"/>
      <c r="V179" s="1415"/>
      <c r="W179" s="1415"/>
      <c r="X179" s="1415"/>
      <c r="Y179" s="1415"/>
      <c r="Z179" s="2574"/>
      <c r="AA179" s="1069"/>
      <c r="AB179" s="1069"/>
      <c r="AC179" s="1069"/>
      <c r="AD179" s="1069"/>
      <c r="AE179" s="1069"/>
      <c r="AF179" s="1069"/>
      <c r="AG179" s="1069"/>
      <c r="AH179" s="1069"/>
      <c r="AI179" s="1069"/>
      <c r="AJ179" s="1069"/>
      <c r="AK179" s="1069"/>
      <c r="AL179" s="1069"/>
      <c r="AM179" s="1069"/>
      <c r="AN179" s="1069"/>
      <c r="AO179" s="1069"/>
      <c r="AP179" s="1069"/>
      <c r="AQ179" s="1069"/>
      <c r="AR179" s="1069"/>
      <c r="AS179" s="1069"/>
      <c r="AT179" s="1069"/>
      <c r="AU179" s="1069"/>
      <c r="AV179" s="1069"/>
      <c r="AW179" s="1069"/>
      <c r="AX179" s="1069"/>
      <c r="AY179" s="1069"/>
      <c r="AZ179" s="240"/>
      <c r="BA179" s="87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607"/>
      <c r="CB179" s="2607"/>
      <c r="CC179" s="2607"/>
      <c r="CD179" s="2607"/>
      <c r="CE179" s="2607"/>
      <c r="CF179" s="2607"/>
      <c r="CG179" s="2607"/>
      <c r="CH179" s="2607"/>
      <c r="CI179" s="2607"/>
      <c r="CJ179" s="2607"/>
      <c r="CK179" s="2607"/>
      <c r="CL179" s="2607"/>
      <c r="CM179" s="2607"/>
      <c r="CN179" s="2607"/>
      <c r="CO179" s="2607"/>
      <c r="CP179" s="2607"/>
      <c r="CQ179" s="2607"/>
      <c r="CR179" s="2607"/>
      <c r="CS179" s="2607"/>
      <c r="CT179" s="2607"/>
      <c r="CU179" s="2607"/>
      <c r="CV179" s="2607"/>
      <c r="CW179" s="2607"/>
      <c r="CX179" s="2607"/>
      <c r="CY179" s="2607"/>
      <c r="CZ179" s="2607"/>
    </row>
    <row r="180" s="853" customFormat="true" ht="15" customHeight="true" x14ac:dyDescent="0.2">
      <c r="A180" s="1258"/>
      <c r="B180" s="1275"/>
      <c r="C180" s="1414"/>
      <c r="D180" s="1415"/>
      <c r="E180" s="1415"/>
      <c r="F180" s="1415"/>
      <c r="G180" s="1416"/>
      <c r="H180" s="1417"/>
      <c r="I180" s="1415"/>
      <c r="J180" s="1415"/>
      <c r="K180" s="1415"/>
      <c r="L180" s="1418"/>
      <c r="M180" s="1419"/>
      <c r="N180" s="1415"/>
      <c r="O180" s="1415"/>
      <c r="P180" s="1415"/>
      <c r="Q180" s="1416"/>
      <c r="R180" s="1417"/>
      <c r="S180" s="1415"/>
      <c r="T180" s="1415"/>
      <c r="U180" s="1415"/>
      <c r="V180" s="1415"/>
      <c r="W180" s="1415"/>
      <c r="X180" s="1415"/>
      <c r="Y180" s="1415"/>
      <c r="Z180" s="2574"/>
      <c r="AA180" s="1069"/>
      <c r="AB180" s="1069"/>
      <c r="AC180" s="1069"/>
      <c r="AD180" s="1069"/>
      <c r="AE180" s="1069"/>
      <c r="AF180" s="1069"/>
      <c r="AG180" s="1069"/>
      <c r="AH180" s="1069"/>
      <c r="AI180" s="1069"/>
      <c r="AJ180" s="1069"/>
      <c r="AK180" s="1069"/>
      <c r="AL180" s="1069"/>
      <c r="AM180" s="1069"/>
      <c r="AN180" s="1069"/>
      <c r="AO180" s="1069"/>
      <c r="AP180" s="1069"/>
      <c r="AQ180" s="1069"/>
      <c r="AR180" s="1069"/>
      <c r="AS180" s="1069"/>
      <c r="AT180" s="1069"/>
      <c r="AU180" s="1069"/>
      <c r="AV180" s="1069"/>
      <c r="AW180" s="1069"/>
      <c r="AX180" s="1069"/>
      <c r="AY180" s="1069"/>
      <c r="AZ180" s="240"/>
      <c r="BA180" s="87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607"/>
      <c r="CB180" s="2607"/>
      <c r="CC180" s="2607"/>
      <c r="CD180" s="2607"/>
      <c r="CE180" s="2607"/>
      <c r="CF180" s="2607"/>
      <c r="CG180" s="2607"/>
      <c r="CH180" s="2607"/>
      <c r="CI180" s="2607"/>
      <c r="CJ180" s="2607"/>
      <c r="CK180" s="2607"/>
      <c r="CL180" s="2607"/>
      <c r="CM180" s="2607"/>
      <c r="CN180" s="2607"/>
      <c r="CO180" s="2607"/>
      <c r="CP180" s="2607"/>
      <c r="CQ180" s="2607"/>
      <c r="CR180" s="2607"/>
      <c r="CS180" s="2607"/>
      <c r="CT180" s="2607"/>
      <c r="CU180" s="2607"/>
      <c r="CV180" s="2607"/>
      <c r="CW180" s="2607"/>
      <c r="CX180" s="2607"/>
      <c r="CY180" s="2607"/>
      <c r="CZ180" s="2607"/>
    </row>
    <row r="181" s="853" customFormat="true" ht="15" customHeight="true" x14ac:dyDescent="0.2">
      <c r="A181" s="1258"/>
      <c r="B181" s="1275"/>
      <c r="C181" s="1414"/>
      <c r="D181" s="1415"/>
      <c r="E181" s="1415"/>
      <c r="F181" s="1415"/>
      <c r="G181" s="1416"/>
      <c r="H181" s="1417"/>
      <c r="I181" s="1415"/>
      <c r="J181" s="1415"/>
      <c r="K181" s="1415"/>
      <c r="L181" s="1418"/>
      <c r="M181" s="1419"/>
      <c r="N181" s="1415"/>
      <c r="O181" s="1415"/>
      <c r="P181" s="1415"/>
      <c r="Q181" s="1416"/>
      <c r="R181" s="1417"/>
      <c r="S181" s="1415"/>
      <c r="T181" s="1415"/>
      <c r="U181" s="1415"/>
      <c r="V181" s="1415"/>
      <c r="W181" s="1415"/>
      <c r="X181" s="1415"/>
      <c r="Y181" s="1415"/>
      <c r="Z181" s="2574"/>
      <c r="AA181" s="1069"/>
      <c r="AB181" s="1069"/>
      <c r="AC181" s="1069"/>
      <c r="AD181" s="1069"/>
      <c r="AE181" s="1069"/>
      <c r="AF181" s="1069"/>
      <c r="AG181" s="1069"/>
      <c r="AH181" s="1069"/>
      <c r="AI181" s="1069"/>
      <c r="AJ181" s="1069"/>
      <c r="AK181" s="1069"/>
      <c r="AL181" s="1069"/>
      <c r="AM181" s="1069"/>
      <c r="AN181" s="1069"/>
      <c r="AO181" s="1069"/>
      <c r="AP181" s="1069"/>
      <c r="AQ181" s="1069"/>
      <c r="AR181" s="1069"/>
      <c r="AS181" s="1069"/>
      <c r="AT181" s="1069"/>
      <c r="AU181" s="1069"/>
      <c r="AV181" s="1069"/>
      <c r="AW181" s="1069"/>
      <c r="AX181" s="1069"/>
      <c r="AY181" s="1069"/>
      <c r="AZ181" s="240"/>
      <c r="BA181" s="87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607"/>
      <c r="CB181" s="2607"/>
      <c r="CC181" s="2607"/>
      <c r="CD181" s="2607"/>
      <c r="CE181" s="2607"/>
      <c r="CF181" s="2607"/>
      <c r="CG181" s="2607"/>
      <c r="CH181" s="2607"/>
      <c r="CI181" s="2607"/>
      <c r="CJ181" s="2607"/>
      <c r="CK181" s="2607"/>
      <c r="CL181" s="2607"/>
      <c r="CM181" s="2607"/>
      <c r="CN181" s="2607"/>
      <c r="CO181" s="2607"/>
      <c r="CP181" s="2607"/>
      <c r="CQ181" s="2607"/>
      <c r="CR181" s="2607"/>
      <c r="CS181" s="2607"/>
      <c r="CT181" s="2607"/>
      <c r="CU181" s="2607"/>
      <c r="CV181" s="2607"/>
      <c r="CW181" s="2607"/>
      <c r="CX181" s="2607"/>
      <c r="CY181" s="2607"/>
      <c r="CZ181" s="2607"/>
    </row>
    <row r="182" s="853" customFormat="true" ht="15" customHeight="true" x14ac:dyDescent="0.2">
      <c r="A182" s="1258"/>
      <c r="B182" s="1275"/>
      <c r="C182" s="1414"/>
      <c r="D182" s="1415"/>
      <c r="E182" s="1415"/>
      <c r="F182" s="1415"/>
      <c r="G182" s="1416"/>
      <c r="H182" s="1417"/>
      <c r="I182" s="1415"/>
      <c r="J182" s="1415"/>
      <c r="K182" s="1415"/>
      <c r="L182" s="1418"/>
      <c r="M182" s="1419"/>
      <c r="N182" s="1415"/>
      <c r="O182" s="1415"/>
      <c r="P182" s="1415"/>
      <c r="Q182" s="1416"/>
      <c r="R182" s="1417"/>
      <c r="S182" s="1415"/>
      <c r="T182" s="1415"/>
      <c r="U182" s="1415"/>
      <c r="V182" s="1415"/>
      <c r="W182" s="1415"/>
      <c r="X182" s="1415"/>
      <c r="Y182" s="1415"/>
      <c r="Z182" s="2574"/>
      <c r="AA182" s="1069"/>
      <c r="AB182" s="1069"/>
      <c r="AC182" s="1069"/>
      <c r="AD182" s="1069"/>
      <c r="AE182" s="1069"/>
      <c r="AF182" s="1069"/>
      <c r="AG182" s="1069"/>
      <c r="AH182" s="1069"/>
      <c r="AI182" s="1069"/>
      <c r="AJ182" s="1069"/>
      <c r="AK182" s="1069"/>
      <c r="AL182" s="1069"/>
      <c r="AM182" s="1069"/>
      <c r="AN182" s="1069"/>
      <c r="AO182" s="1069"/>
      <c r="AP182" s="1069"/>
      <c r="AQ182" s="1069"/>
      <c r="AR182" s="1069"/>
      <c r="AS182" s="1069"/>
      <c r="AT182" s="1069"/>
      <c r="AU182" s="1069"/>
      <c r="AV182" s="1069"/>
      <c r="AW182" s="1069"/>
      <c r="AX182" s="1069"/>
      <c r="AY182" s="1069"/>
      <c r="AZ182" s="240"/>
      <c r="BA182" s="87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607"/>
      <c r="CB182" s="2607"/>
      <c r="CC182" s="2607"/>
      <c r="CD182" s="2607"/>
      <c r="CE182" s="2607"/>
      <c r="CF182" s="2607"/>
      <c r="CG182" s="2607"/>
      <c r="CH182" s="2607"/>
      <c r="CI182" s="2607"/>
      <c r="CJ182" s="2607"/>
      <c r="CK182" s="2607"/>
      <c r="CL182" s="2607"/>
      <c r="CM182" s="2607"/>
      <c r="CN182" s="2607"/>
      <c r="CO182" s="2607"/>
      <c r="CP182" s="2607"/>
      <c r="CQ182" s="2607"/>
      <c r="CR182" s="2607"/>
      <c r="CS182" s="2607"/>
      <c r="CT182" s="2607"/>
      <c r="CU182" s="2607"/>
      <c r="CV182" s="2607"/>
      <c r="CW182" s="2607"/>
      <c r="CX182" s="2607"/>
      <c r="CY182" s="2607"/>
      <c r="CZ182" s="2607"/>
    </row>
    <row r="183" s="853" customFormat="true" ht="15" customHeight="true" x14ac:dyDescent="0.2">
      <c r="A183" s="1258"/>
      <c r="B183" s="1275"/>
      <c r="C183" s="1414"/>
      <c r="D183" s="1415"/>
      <c r="E183" s="1415"/>
      <c r="F183" s="1415"/>
      <c r="G183" s="1416"/>
      <c r="H183" s="1417"/>
      <c r="I183" s="1415"/>
      <c r="J183" s="1415"/>
      <c r="K183" s="1415"/>
      <c r="L183" s="1418"/>
      <c r="M183" s="1419"/>
      <c r="N183" s="1415"/>
      <c r="O183" s="1415"/>
      <c r="P183" s="1415"/>
      <c r="Q183" s="1416"/>
      <c r="R183" s="1417"/>
      <c r="S183" s="1415"/>
      <c r="T183" s="1415"/>
      <c r="U183" s="1415"/>
      <c r="V183" s="1415"/>
      <c r="W183" s="1415"/>
      <c r="X183" s="1415"/>
      <c r="Y183" s="1415"/>
      <c r="Z183" s="2574"/>
      <c r="AA183" s="1069"/>
      <c r="AB183" s="1069"/>
      <c r="AC183" s="1069"/>
      <c r="AD183" s="1069"/>
      <c r="AE183" s="1069"/>
      <c r="AF183" s="1069"/>
      <c r="AG183" s="1069"/>
      <c r="AH183" s="1069"/>
      <c r="AI183" s="1069"/>
      <c r="AJ183" s="1069"/>
      <c r="AK183" s="1069"/>
      <c r="AL183" s="1069"/>
      <c r="AM183" s="1069"/>
      <c r="AN183" s="1069"/>
      <c r="AO183" s="1069"/>
      <c r="AP183" s="1069"/>
      <c r="AQ183" s="1069"/>
      <c r="AR183" s="1069"/>
      <c r="AS183" s="1069"/>
      <c r="AT183" s="1069"/>
      <c r="AU183" s="1069"/>
      <c r="AV183" s="1069"/>
      <c r="AW183" s="1069"/>
      <c r="AX183" s="1069"/>
      <c r="AY183" s="1069"/>
      <c r="AZ183" s="240"/>
      <c r="BA183" s="87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607"/>
      <c r="CB183" s="2607"/>
      <c r="CC183" s="2607"/>
      <c r="CD183" s="2607"/>
      <c r="CE183" s="2607"/>
      <c r="CF183" s="2607"/>
      <c r="CG183" s="2607"/>
      <c r="CH183" s="2607"/>
      <c r="CI183" s="2607"/>
      <c r="CJ183" s="2607"/>
      <c r="CK183" s="2607"/>
      <c r="CL183" s="2607"/>
      <c r="CM183" s="2607"/>
      <c r="CN183" s="2607"/>
      <c r="CO183" s="2607"/>
      <c r="CP183" s="2607"/>
      <c r="CQ183" s="2607"/>
      <c r="CR183" s="2607"/>
      <c r="CS183" s="2607"/>
      <c r="CT183" s="2607"/>
      <c r="CU183" s="2607"/>
      <c r="CV183" s="2607"/>
      <c r="CW183" s="2607"/>
      <c r="CX183" s="2607"/>
      <c r="CY183" s="2607"/>
      <c r="CZ183" s="2607"/>
    </row>
    <row r="184" s="853" customFormat="true" ht="15" customHeight="true" x14ac:dyDescent="0.2">
      <c r="A184" s="1258"/>
      <c r="B184" s="1275"/>
      <c r="C184" s="1414"/>
      <c r="D184" s="1415"/>
      <c r="E184" s="1415"/>
      <c r="F184" s="1415"/>
      <c r="G184" s="1416"/>
      <c r="H184" s="1417"/>
      <c r="I184" s="1415"/>
      <c r="J184" s="1415"/>
      <c r="K184" s="1415"/>
      <c r="L184" s="1418"/>
      <c r="M184" s="1419"/>
      <c r="N184" s="1415"/>
      <c r="O184" s="1415"/>
      <c r="P184" s="1415"/>
      <c r="Q184" s="1416"/>
      <c r="R184" s="1417"/>
      <c r="S184" s="1415"/>
      <c r="T184" s="1415"/>
      <c r="U184" s="1415"/>
      <c r="V184" s="1415"/>
      <c r="W184" s="1415"/>
      <c r="X184" s="1415"/>
      <c r="Y184" s="1415"/>
      <c r="Z184" s="2574"/>
      <c r="AA184" s="1069"/>
      <c r="AB184" s="1069"/>
      <c r="AC184" s="1069"/>
      <c r="AD184" s="1069"/>
      <c r="AE184" s="1069"/>
      <c r="AF184" s="1069"/>
      <c r="AG184" s="1069"/>
      <c r="AH184" s="1069"/>
      <c r="AI184" s="1069"/>
      <c r="AJ184" s="1069"/>
      <c r="AK184" s="1069"/>
      <c r="AL184" s="1069"/>
      <c r="AM184" s="1069"/>
      <c r="AN184" s="1069"/>
      <c r="AO184" s="1069"/>
      <c r="AP184" s="1069"/>
      <c r="AQ184" s="1069"/>
      <c r="AR184" s="1069"/>
      <c r="AS184" s="1069"/>
      <c r="AT184" s="1069"/>
      <c r="AU184" s="1069"/>
      <c r="AV184" s="1069"/>
      <c r="AW184" s="1069"/>
      <c r="AX184" s="1069"/>
      <c r="AY184" s="1069"/>
      <c r="AZ184" s="240"/>
      <c r="BA184" s="87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607"/>
      <c r="CB184" s="2607"/>
      <c r="CC184" s="2607"/>
      <c r="CD184" s="2607"/>
      <c r="CE184" s="2607"/>
      <c r="CF184" s="2607"/>
      <c r="CG184" s="2607"/>
      <c r="CH184" s="2607"/>
      <c r="CI184" s="2607"/>
      <c r="CJ184" s="2607"/>
      <c r="CK184" s="2607"/>
      <c r="CL184" s="2607"/>
      <c r="CM184" s="2607"/>
      <c r="CN184" s="2607"/>
      <c r="CO184" s="2607"/>
      <c r="CP184" s="2607"/>
      <c r="CQ184" s="2607"/>
      <c r="CR184" s="2607"/>
      <c r="CS184" s="2607"/>
      <c r="CT184" s="2607"/>
      <c r="CU184" s="2607"/>
      <c r="CV184" s="2607"/>
      <c r="CW184" s="2607"/>
      <c r="CX184" s="2607"/>
      <c r="CY184" s="2607"/>
      <c r="CZ184" s="2607"/>
    </row>
    <row r="185" s="853" customFormat="true" ht="15" customHeight="true" x14ac:dyDescent="0.2">
      <c r="A185" s="1258"/>
      <c r="B185" s="1275"/>
      <c r="C185" s="1414"/>
      <c r="D185" s="1415"/>
      <c r="E185" s="1415"/>
      <c r="F185" s="1415"/>
      <c r="G185" s="1416"/>
      <c r="H185" s="1417"/>
      <c r="I185" s="1415"/>
      <c r="J185" s="1415"/>
      <c r="K185" s="1415"/>
      <c r="L185" s="1418"/>
      <c r="M185" s="1419"/>
      <c r="N185" s="1415"/>
      <c r="O185" s="1415"/>
      <c r="P185" s="1415"/>
      <c r="Q185" s="1416"/>
      <c r="R185" s="1417"/>
      <c r="S185" s="1415"/>
      <c r="T185" s="1415"/>
      <c r="U185" s="1415"/>
      <c r="V185" s="1415"/>
      <c r="W185" s="1415"/>
      <c r="X185" s="1415"/>
      <c r="Y185" s="1415"/>
      <c r="Z185" s="2574"/>
      <c r="AA185" s="1069"/>
      <c r="AB185" s="1069"/>
      <c r="AC185" s="1069"/>
      <c r="AD185" s="1069"/>
      <c r="AE185" s="1069"/>
      <c r="AF185" s="1069"/>
      <c r="AG185" s="1069"/>
      <c r="AH185" s="1069"/>
      <c r="AI185" s="1069"/>
      <c r="AJ185" s="1069"/>
      <c r="AK185" s="1069"/>
      <c r="AL185" s="1069"/>
      <c r="AM185" s="1069"/>
      <c r="AN185" s="1069"/>
      <c r="AO185" s="1069"/>
      <c r="AP185" s="1069"/>
      <c r="AQ185" s="1069"/>
      <c r="AR185" s="1069"/>
      <c r="AS185" s="1069"/>
      <c r="AT185" s="1069"/>
      <c r="AU185" s="1069"/>
      <c r="AV185" s="1069"/>
      <c r="AW185" s="1069"/>
      <c r="AX185" s="1069"/>
      <c r="AY185" s="1069"/>
      <c r="AZ185" s="240"/>
      <c r="BA185" s="87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607"/>
      <c r="CB185" s="2607"/>
      <c r="CC185" s="2607"/>
      <c r="CD185" s="2607"/>
      <c r="CE185" s="2607"/>
      <c r="CF185" s="2607"/>
      <c r="CG185" s="2607"/>
      <c r="CH185" s="2607"/>
      <c r="CI185" s="2607"/>
      <c r="CJ185" s="2607"/>
      <c r="CK185" s="2607"/>
      <c r="CL185" s="2607"/>
      <c r="CM185" s="2607"/>
      <c r="CN185" s="2607"/>
      <c r="CO185" s="2607"/>
      <c r="CP185" s="2607"/>
      <c r="CQ185" s="2607"/>
      <c r="CR185" s="2607"/>
      <c r="CS185" s="2607"/>
      <c r="CT185" s="2607"/>
      <c r="CU185" s="2607"/>
      <c r="CV185" s="2607"/>
      <c r="CW185" s="2607"/>
      <c r="CX185" s="2607"/>
      <c r="CY185" s="2607"/>
      <c r="CZ185" s="2607"/>
    </row>
    <row r="186" s="853" customFormat="true" ht="15" customHeight="true" x14ac:dyDescent="0.2">
      <c r="A186" s="1258"/>
      <c r="B186" s="1275"/>
      <c r="C186" s="1414"/>
      <c r="D186" s="1415"/>
      <c r="E186" s="1415"/>
      <c r="F186" s="1415"/>
      <c r="G186" s="1416"/>
      <c r="H186" s="1417"/>
      <c r="I186" s="1415"/>
      <c r="J186" s="1415"/>
      <c r="K186" s="1415"/>
      <c r="L186" s="1418"/>
      <c r="M186" s="1419"/>
      <c r="N186" s="1415"/>
      <c r="O186" s="1415"/>
      <c r="P186" s="1415"/>
      <c r="Q186" s="1416"/>
      <c r="R186" s="1417"/>
      <c r="S186" s="1415"/>
      <c r="T186" s="1415"/>
      <c r="U186" s="1415"/>
      <c r="V186" s="1415"/>
      <c r="W186" s="1415"/>
      <c r="X186" s="1415"/>
      <c r="Y186" s="1415"/>
      <c r="Z186" s="2574"/>
      <c r="AA186" s="1069"/>
      <c r="AB186" s="1069"/>
      <c r="AC186" s="1069"/>
      <c r="AD186" s="1069"/>
      <c r="AE186" s="1069"/>
      <c r="AF186" s="1069"/>
      <c r="AG186" s="1069"/>
      <c r="AH186" s="1069"/>
      <c r="AI186" s="1069"/>
      <c r="AJ186" s="1069"/>
      <c r="AK186" s="1069"/>
      <c r="AL186" s="1069"/>
      <c r="AM186" s="1069"/>
      <c r="AN186" s="1069"/>
      <c r="AO186" s="1069"/>
      <c r="AP186" s="1069"/>
      <c r="AQ186" s="1069"/>
      <c r="AR186" s="1069"/>
      <c r="AS186" s="1069"/>
      <c r="AT186" s="1069"/>
      <c r="AU186" s="1069"/>
      <c r="AV186" s="1069"/>
      <c r="AW186" s="1069"/>
      <c r="AX186" s="1069"/>
      <c r="AY186" s="1069"/>
      <c r="AZ186" s="240"/>
      <c r="BA186" s="87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607"/>
      <c r="CB186" s="2607"/>
      <c r="CC186" s="2607"/>
      <c r="CD186" s="2607"/>
      <c r="CE186" s="2607"/>
      <c r="CF186" s="2607"/>
      <c r="CG186" s="2607"/>
      <c r="CH186" s="2607"/>
      <c r="CI186" s="2607"/>
      <c r="CJ186" s="2607"/>
      <c r="CK186" s="2607"/>
      <c r="CL186" s="2607"/>
      <c r="CM186" s="2607"/>
      <c r="CN186" s="2607"/>
      <c r="CO186" s="2607"/>
      <c r="CP186" s="2607"/>
      <c r="CQ186" s="2607"/>
      <c r="CR186" s="2607"/>
      <c r="CS186" s="2607"/>
      <c r="CT186" s="2607"/>
      <c r="CU186" s="2607"/>
      <c r="CV186" s="2607"/>
      <c r="CW186" s="2607"/>
      <c r="CX186" s="2607"/>
      <c r="CY186" s="2607"/>
      <c r="CZ186" s="2607"/>
    </row>
    <row r="187" s="853" customFormat="true" ht="15" customHeight="true" x14ac:dyDescent="0.2">
      <c r="A187" s="1258"/>
      <c r="B187" s="1275"/>
      <c r="C187" s="1414"/>
      <c r="D187" s="1415"/>
      <c r="E187" s="1415"/>
      <c r="F187" s="1415"/>
      <c r="G187" s="1416"/>
      <c r="H187" s="1417"/>
      <c r="I187" s="1415"/>
      <c r="J187" s="1415"/>
      <c r="K187" s="1415"/>
      <c r="L187" s="1418"/>
      <c r="M187" s="1419"/>
      <c r="N187" s="1415"/>
      <c r="O187" s="1415"/>
      <c r="P187" s="1415"/>
      <c r="Q187" s="1416"/>
      <c r="R187" s="1417"/>
      <c r="S187" s="1415"/>
      <c r="T187" s="1415"/>
      <c r="U187" s="1415"/>
      <c r="V187" s="1415"/>
      <c r="W187" s="1415"/>
      <c r="X187" s="1415"/>
      <c r="Y187" s="1415"/>
      <c r="Z187" s="2574"/>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240"/>
      <c r="BA187" s="87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607"/>
      <c r="CB187" s="2607"/>
      <c r="CC187" s="2607"/>
      <c r="CD187" s="2607"/>
      <c r="CE187" s="2607"/>
      <c r="CF187" s="2607"/>
      <c r="CG187" s="2607"/>
      <c r="CH187" s="2607"/>
      <c r="CI187" s="2607"/>
      <c r="CJ187" s="2607"/>
      <c r="CK187" s="2607"/>
      <c r="CL187" s="2607"/>
      <c r="CM187" s="2607"/>
      <c r="CN187" s="2607"/>
      <c r="CO187" s="2607"/>
      <c r="CP187" s="2607"/>
      <c r="CQ187" s="2607"/>
      <c r="CR187" s="2607"/>
      <c r="CS187" s="2607"/>
      <c r="CT187" s="2607"/>
      <c r="CU187" s="2607"/>
      <c r="CV187" s="2607"/>
      <c r="CW187" s="2607"/>
      <c r="CX187" s="2607"/>
      <c r="CY187" s="2607"/>
      <c r="CZ187" s="2607"/>
    </row>
    <row r="188" s="853" customFormat="true" ht="15" customHeight="true" x14ac:dyDescent="0.2">
      <c r="A188" s="1258"/>
      <c r="B188" s="1275"/>
      <c r="C188" s="1414"/>
      <c r="D188" s="1415"/>
      <c r="E188" s="1415"/>
      <c r="F188" s="1415"/>
      <c r="G188" s="1416"/>
      <c r="H188" s="1417"/>
      <c r="I188" s="1415"/>
      <c r="J188" s="1415"/>
      <c r="K188" s="1415"/>
      <c r="L188" s="1418"/>
      <c r="M188" s="1419"/>
      <c r="N188" s="1415"/>
      <c r="O188" s="1415"/>
      <c r="P188" s="1415"/>
      <c r="Q188" s="1416"/>
      <c r="R188" s="1417"/>
      <c r="S188" s="1415"/>
      <c r="T188" s="1415"/>
      <c r="U188" s="1415"/>
      <c r="V188" s="1415"/>
      <c r="W188" s="1415"/>
      <c r="X188" s="1415"/>
      <c r="Y188" s="1415"/>
      <c r="Z188" s="2574"/>
      <c r="AA188" s="1069"/>
      <c r="AB188" s="1069"/>
      <c r="AC188" s="1069"/>
      <c r="AD188" s="1069"/>
      <c r="AE188" s="1069"/>
      <c r="AF188" s="1069"/>
      <c r="AG188" s="1069"/>
      <c r="AH188" s="1069"/>
      <c r="AI188" s="1069"/>
      <c r="AJ188" s="1069"/>
      <c r="AK188" s="1069"/>
      <c r="AL188" s="1069"/>
      <c r="AM188" s="1069"/>
      <c r="AN188" s="1069"/>
      <c r="AO188" s="1069"/>
      <c r="AP188" s="1069"/>
      <c r="AQ188" s="1069"/>
      <c r="AR188" s="1069"/>
      <c r="AS188" s="1069"/>
      <c r="AT188" s="1069"/>
      <c r="AU188" s="1069"/>
      <c r="AV188" s="1069"/>
      <c r="AW188" s="1069"/>
      <c r="AX188" s="1069"/>
      <c r="AY188" s="1069"/>
      <c r="AZ188" s="240"/>
      <c r="BA188" s="87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607"/>
      <c r="CB188" s="2607"/>
      <c r="CC188" s="2607"/>
      <c r="CD188" s="2607"/>
      <c r="CE188" s="2607"/>
      <c r="CF188" s="2607"/>
      <c r="CG188" s="2607"/>
      <c r="CH188" s="2607"/>
      <c r="CI188" s="2607"/>
      <c r="CJ188" s="2607"/>
      <c r="CK188" s="2607"/>
      <c r="CL188" s="2607"/>
      <c r="CM188" s="2607"/>
      <c r="CN188" s="2607"/>
      <c r="CO188" s="2607"/>
      <c r="CP188" s="2607"/>
      <c r="CQ188" s="2607"/>
      <c r="CR188" s="2607"/>
      <c r="CS188" s="2607"/>
      <c r="CT188" s="2607"/>
      <c r="CU188" s="2607"/>
      <c r="CV188" s="2607"/>
      <c r="CW188" s="2607"/>
      <c r="CX188" s="2607"/>
      <c r="CY188" s="2607"/>
      <c r="CZ188" s="2607"/>
    </row>
    <row r="189" s="853" customFormat="true" ht="15" customHeight="true" x14ac:dyDescent="0.2">
      <c r="A189" s="1258"/>
      <c r="B189" s="1275"/>
      <c r="C189" s="1414"/>
      <c r="D189" s="1415"/>
      <c r="E189" s="1415"/>
      <c r="F189" s="1415"/>
      <c r="G189" s="1416"/>
      <c r="H189" s="1417"/>
      <c r="I189" s="1415"/>
      <c r="J189" s="1415"/>
      <c r="K189" s="1415"/>
      <c r="L189" s="1418"/>
      <c r="M189" s="1419"/>
      <c r="N189" s="1415"/>
      <c r="O189" s="1415"/>
      <c r="P189" s="1415"/>
      <c r="Q189" s="1416"/>
      <c r="R189" s="1417"/>
      <c r="S189" s="1415"/>
      <c r="T189" s="1415"/>
      <c r="U189" s="1415"/>
      <c r="V189" s="1415"/>
      <c r="W189" s="1415"/>
      <c r="X189" s="1415"/>
      <c r="Y189" s="1415"/>
      <c r="Z189" s="2574"/>
      <c r="AA189" s="1069"/>
      <c r="AB189" s="1069"/>
      <c r="AC189" s="1069"/>
      <c r="AD189" s="1069"/>
      <c r="AE189" s="1069"/>
      <c r="AF189" s="1069"/>
      <c r="AG189" s="1069"/>
      <c r="AH189" s="1069"/>
      <c r="AI189" s="1069"/>
      <c r="AJ189" s="1069"/>
      <c r="AK189" s="1069"/>
      <c r="AL189" s="1069"/>
      <c r="AM189" s="1069"/>
      <c r="AN189" s="1069"/>
      <c r="AO189" s="1069"/>
      <c r="AP189" s="1069"/>
      <c r="AQ189" s="1069"/>
      <c r="AR189" s="1069"/>
      <c r="AS189" s="1069"/>
      <c r="AT189" s="1069"/>
      <c r="AU189" s="1069"/>
      <c r="AV189" s="1069"/>
      <c r="AW189" s="1069"/>
      <c r="AX189" s="1069"/>
      <c r="AY189" s="1069"/>
      <c r="AZ189" s="240"/>
      <c r="BA189" s="87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607"/>
      <c r="CB189" s="2607"/>
      <c r="CC189" s="2607"/>
      <c r="CD189" s="2607"/>
      <c r="CE189" s="2607"/>
      <c r="CF189" s="2607"/>
      <c r="CG189" s="2607"/>
      <c r="CH189" s="2607"/>
      <c r="CI189" s="2607"/>
      <c r="CJ189" s="2607"/>
      <c r="CK189" s="2607"/>
      <c r="CL189" s="2607"/>
      <c r="CM189" s="2607"/>
      <c r="CN189" s="2607"/>
      <c r="CO189" s="2607"/>
      <c r="CP189" s="2607"/>
      <c r="CQ189" s="2607"/>
      <c r="CR189" s="2607"/>
      <c r="CS189" s="2607"/>
      <c r="CT189" s="2607"/>
      <c r="CU189" s="2607"/>
      <c r="CV189" s="2607"/>
      <c r="CW189" s="2607"/>
      <c r="CX189" s="2607"/>
      <c r="CY189" s="2607"/>
      <c r="CZ189" s="2607"/>
    </row>
    <row r="190" s="853" customFormat="true" ht="15" customHeight="true" x14ac:dyDescent="0.2">
      <c r="A190" s="1258"/>
      <c r="B190" s="1275"/>
      <c r="C190" s="1414"/>
      <c r="D190" s="1415"/>
      <c r="E190" s="1415"/>
      <c r="F190" s="1415"/>
      <c r="G190" s="1416"/>
      <c r="H190" s="1417"/>
      <c r="I190" s="1415"/>
      <c r="J190" s="1415"/>
      <c r="K190" s="1415"/>
      <c r="L190" s="1418"/>
      <c r="M190" s="1419"/>
      <c r="N190" s="1415"/>
      <c r="O190" s="1415"/>
      <c r="P190" s="1415"/>
      <c r="Q190" s="1416"/>
      <c r="R190" s="1417"/>
      <c r="S190" s="1415"/>
      <c r="T190" s="1415"/>
      <c r="U190" s="1415"/>
      <c r="V190" s="1415"/>
      <c r="W190" s="1415"/>
      <c r="X190" s="1415"/>
      <c r="Y190" s="1415"/>
      <c r="Z190" s="2574"/>
      <c r="AA190" s="1069"/>
      <c r="AB190" s="1069"/>
      <c r="AC190" s="1069"/>
      <c r="AD190" s="1069"/>
      <c r="AE190" s="1069"/>
      <c r="AF190" s="1069"/>
      <c r="AG190" s="1069"/>
      <c r="AH190" s="1069"/>
      <c r="AI190" s="1069"/>
      <c r="AJ190" s="1069"/>
      <c r="AK190" s="1069"/>
      <c r="AL190" s="1069"/>
      <c r="AM190" s="1069"/>
      <c r="AN190" s="1069"/>
      <c r="AO190" s="1069"/>
      <c r="AP190" s="1069"/>
      <c r="AQ190" s="1069"/>
      <c r="AR190" s="1069"/>
      <c r="AS190" s="1069"/>
      <c r="AT190" s="1069"/>
      <c r="AU190" s="1069"/>
      <c r="AV190" s="1069"/>
      <c r="AW190" s="1069"/>
      <c r="AX190" s="1069"/>
      <c r="AY190" s="1069"/>
      <c r="AZ190" s="240"/>
      <c r="BA190" s="87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607"/>
      <c r="CB190" s="2607"/>
      <c r="CC190" s="2607"/>
      <c r="CD190" s="2607"/>
      <c r="CE190" s="2607"/>
      <c r="CF190" s="2607"/>
      <c r="CG190" s="2607"/>
      <c r="CH190" s="2607"/>
      <c r="CI190" s="2607"/>
      <c r="CJ190" s="2607"/>
      <c r="CK190" s="2607"/>
      <c r="CL190" s="2607"/>
      <c r="CM190" s="2607"/>
      <c r="CN190" s="2607"/>
      <c r="CO190" s="2607"/>
      <c r="CP190" s="2607"/>
      <c r="CQ190" s="2607"/>
      <c r="CR190" s="2607"/>
      <c r="CS190" s="2607"/>
      <c r="CT190" s="2607"/>
      <c r="CU190" s="2607"/>
      <c r="CV190" s="2607"/>
      <c r="CW190" s="2607"/>
      <c r="CX190" s="2607"/>
      <c r="CY190" s="2607"/>
      <c r="CZ190" s="2607"/>
    </row>
    <row r="191" s="853" customFormat="true" ht="15" customHeight="true" x14ac:dyDescent="0.2">
      <c r="A191" s="1259"/>
      <c r="B191" s="1276"/>
      <c r="C191" s="1420"/>
      <c r="D191" s="1421"/>
      <c r="E191" s="1421"/>
      <c r="F191" s="1421"/>
      <c r="G191" s="1422"/>
      <c r="H191" s="1423"/>
      <c r="I191" s="1421"/>
      <c r="J191" s="1421"/>
      <c r="K191" s="1421"/>
      <c r="L191" s="1424"/>
      <c r="M191" s="1425"/>
      <c r="N191" s="1421"/>
      <c r="O191" s="1421"/>
      <c r="P191" s="1421"/>
      <c r="Q191" s="1422"/>
      <c r="R191" s="1423"/>
      <c r="S191" s="1421"/>
      <c r="T191" s="1421"/>
      <c r="U191" s="1421"/>
      <c r="V191" s="1421"/>
      <c r="W191" s="1421"/>
      <c r="X191" s="1421"/>
      <c r="Y191" s="1421"/>
      <c r="Z191" s="2575"/>
      <c r="AA191" s="1069"/>
      <c r="AB191" s="1069"/>
      <c r="AC191" s="1069"/>
      <c r="AD191" s="1069"/>
      <c r="AE191" s="1069"/>
      <c r="AF191" s="1069"/>
      <c r="AG191" s="1069"/>
      <c r="AH191" s="1069"/>
      <c r="AI191" s="1069"/>
      <c r="AJ191" s="1069"/>
      <c r="AK191" s="1069"/>
      <c r="AL191" s="1069"/>
      <c r="AM191" s="1069"/>
      <c r="AN191" s="1069"/>
      <c r="AO191" s="1069"/>
      <c r="AP191" s="1069"/>
      <c r="AQ191" s="1069"/>
      <c r="AR191" s="1069"/>
      <c r="AS191" s="1069"/>
      <c r="AT191" s="1069"/>
      <c r="AU191" s="1069"/>
      <c r="AV191" s="1069"/>
      <c r="AW191" s="1069"/>
      <c r="AX191" s="1069"/>
      <c r="AY191" s="1069"/>
      <c r="AZ191" s="240"/>
      <c r="BA191" s="87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607"/>
      <c r="CB191" s="2607"/>
      <c r="CC191" s="2607"/>
      <c r="CD191" s="2607"/>
      <c r="CE191" s="2607"/>
      <c r="CF191" s="2607"/>
      <c r="CG191" s="2607"/>
      <c r="CH191" s="2607"/>
      <c r="CI191" s="2607"/>
      <c r="CJ191" s="2607"/>
      <c r="CK191" s="2607"/>
      <c r="CL191" s="2607"/>
      <c r="CM191" s="2607"/>
      <c r="CN191" s="2607"/>
      <c r="CO191" s="2607"/>
      <c r="CP191" s="2607"/>
      <c r="CQ191" s="2607"/>
      <c r="CR191" s="2607"/>
      <c r="CS191" s="2607"/>
      <c r="CT191" s="2607"/>
      <c r="CU191" s="2607"/>
      <c r="CV191" s="2607"/>
      <c r="CW191" s="2607"/>
      <c r="CX191" s="2607"/>
      <c r="CY191" s="2607"/>
      <c r="CZ191" s="2607"/>
    </row>
    <row r="192" s="853" customFormat="true" ht="15" customHeight="true" x14ac:dyDescent="0.2">
      <c r="A192" s="1181"/>
      <c r="B192" s="1277"/>
      <c r="C192" s="1358"/>
      <c r="D192" s="1350"/>
      <c r="E192" s="1350"/>
      <c r="F192" s="1350"/>
      <c r="G192" s="1351"/>
      <c r="H192" s="1359"/>
      <c r="I192" s="1350"/>
      <c r="J192" s="1350"/>
      <c r="K192" s="1350"/>
      <c r="L192" s="1360"/>
      <c r="M192" s="1358"/>
      <c r="N192" s="1350"/>
      <c r="O192" s="1350"/>
      <c r="P192" s="1350"/>
      <c r="Q192" s="1351"/>
      <c r="R192" s="1359"/>
      <c r="S192" s="1350"/>
      <c r="T192" s="1350"/>
      <c r="U192" s="1350"/>
      <c r="V192" s="1350"/>
      <c r="W192" s="1350"/>
      <c r="X192" s="1350"/>
      <c r="Y192" s="1350"/>
      <c r="Z192" s="1360"/>
      <c r="AA192" s="1069"/>
      <c r="AB192" s="1069"/>
      <c r="AC192" s="1069"/>
      <c r="AD192" s="1069"/>
      <c r="AE192" s="1069"/>
      <c r="AF192" s="1069"/>
      <c r="AG192" s="1069"/>
      <c r="AH192" s="1069"/>
      <c r="AI192" s="1069"/>
      <c r="AJ192" s="1069"/>
      <c r="AK192" s="1069"/>
      <c r="AL192" s="1069"/>
      <c r="AM192" s="1069"/>
      <c r="AN192" s="1069"/>
      <c r="AO192" s="1069"/>
      <c r="AP192" s="1069"/>
      <c r="AQ192" s="1069"/>
      <c r="AR192" s="1069"/>
      <c r="AS192" s="1069"/>
      <c r="AT192" s="1069"/>
      <c r="AU192" s="1069"/>
      <c r="AV192" s="1069"/>
      <c r="AW192" s="1069"/>
      <c r="AX192" s="1069"/>
      <c r="AY192" s="1069"/>
      <c r="AZ192" s="240"/>
      <c r="BA192" s="87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607"/>
      <c r="CB192" s="2607"/>
      <c r="CC192" s="2607"/>
      <c r="CD192" s="2607"/>
      <c r="CE192" s="2607"/>
      <c r="CF192" s="2607"/>
      <c r="CG192" s="2607"/>
      <c r="CH192" s="2607"/>
      <c r="CI192" s="2607"/>
      <c r="CJ192" s="2607"/>
      <c r="CK192" s="2607"/>
      <c r="CL192" s="2607"/>
      <c r="CM192" s="2607"/>
      <c r="CN192" s="2607"/>
      <c r="CO192" s="2607"/>
      <c r="CP192" s="2607"/>
      <c r="CQ192" s="2607"/>
      <c r="CR192" s="2607"/>
      <c r="CS192" s="2607"/>
      <c r="CT192" s="2607"/>
      <c r="CU192" s="2607"/>
      <c r="CV192" s="2607"/>
      <c r="CW192" s="2607"/>
      <c r="CX192" s="2607"/>
      <c r="CY192" s="2607"/>
      <c r="CZ192" s="2607"/>
    </row>
    <row r="193" s="131" customFormat="true" ht="15" customHeight="true" x14ac:dyDescent="0.2">
      <c r="A193" s="1182"/>
      <c r="B193" s="1278"/>
      <c r="C193" s="1358"/>
      <c r="D193" s="1350"/>
      <c r="E193" s="1350"/>
      <c r="F193" s="1350"/>
      <c r="G193" s="1351"/>
      <c r="H193" s="1359"/>
      <c r="I193" s="1350"/>
      <c r="J193" s="1350"/>
      <c r="K193" s="1350"/>
      <c r="L193" s="1360"/>
      <c r="M193" s="1358"/>
      <c r="N193" s="1350"/>
      <c r="O193" s="1350"/>
      <c r="P193" s="1350"/>
      <c r="Q193" s="1351"/>
      <c r="R193" s="1359"/>
      <c r="S193" s="1350"/>
      <c r="T193" s="1350"/>
      <c r="U193" s="1350"/>
      <c r="V193" s="1350"/>
      <c r="W193" s="1350"/>
      <c r="X193" s="1350"/>
      <c r="Y193" s="1350"/>
      <c r="Z193" s="1360"/>
      <c r="AA193" s="1069"/>
      <c r="AB193" s="1069"/>
      <c r="AC193" s="1069"/>
      <c r="AD193" s="1069"/>
      <c r="AE193" s="1069"/>
      <c r="AF193" s="1069"/>
      <c r="AG193" s="1069"/>
      <c r="AH193" s="1069"/>
      <c r="AI193" s="1069"/>
      <c r="AJ193" s="1069"/>
      <c r="AK193" s="1069"/>
      <c r="AL193" s="1069"/>
      <c r="AM193" s="1069"/>
      <c r="AN193" s="1069"/>
      <c r="AO193" s="1069"/>
      <c r="AP193" s="1069"/>
      <c r="AQ193" s="1069"/>
      <c r="AR193" s="1069"/>
      <c r="AS193" s="1069"/>
      <c r="AT193" s="1069"/>
      <c r="AU193" s="1069"/>
      <c r="AV193" s="1069"/>
      <c r="AW193" s="1069"/>
      <c r="AX193" s="1069"/>
      <c r="AY193" s="1069"/>
      <c r="AZ193" s="240"/>
      <c r="BA193" s="87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607"/>
      <c r="CB193" s="2607"/>
      <c r="CC193" s="2607"/>
      <c r="CD193" s="2607"/>
      <c r="CE193" s="2607"/>
      <c r="CF193" s="2607"/>
      <c r="CG193" s="2607"/>
      <c r="CH193" s="2607"/>
      <c r="CI193" s="2607"/>
      <c r="CJ193" s="2607"/>
      <c r="CK193" s="2607"/>
      <c r="CL193" s="2607"/>
      <c r="CM193" s="2607"/>
      <c r="CN193" s="2607"/>
      <c r="CO193" s="2607"/>
      <c r="CP193" s="2607"/>
      <c r="CQ193" s="2607"/>
      <c r="CR193" s="2607"/>
      <c r="CS193" s="2607"/>
      <c r="CT193" s="2607"/>
      <c r="CU193" s="2607"/>
      <c r="CV193" s="2607"/>
      <c r="CW193" s="2607"/>
      <c r="CX193" s="2607"/>
      <c r="CY193" s="2607"/>
      <c r="CZ193" s="2607"/>
    </row>
    <row r="194" s="131" customFormat="true" ht="15" customHeight="true" x14ac:dyDescent="0.2">
      <c r="A194" s="1182"/>
      <c r="B194" s="1278"/>
      <c r="C194" s="1358"/>
      <c r="D194" s="1350"/>
      <c r="E194" s="1350"/>
      <c r="F194" s="1350"/>
      <c r="G194" s="1351"/>
      <c r="H194" s="1359"/>
      <c r="I194" s="1350"/>
      <c r="J194" s="1350"/>
      <c r="K194" s="1350"/>
      <c r="L194" s="1360"/>
      <c r="M194" s="1358"/>
      <c r="N194" s="1350"/>
      <c r="O194" s="1350"/>
      <c r="P194" s="1350"/>
      <c r="Q194" s="1351"/>
      <c r="R194" s="1359"/>
      <c r="S194" s="1350"/>
      <c r="T194" s="1350"/>
      <c r="U194" s="1350"/>
      <c r="V194" s="1350"/>
      <c r="W194" s="1350"/>
      <c r="X194" s="1350"/>
      <c r="Y194" s="1350"/>
      <c r="Z194" s="1360"/>
      <c r="AA194" s="1069"/>
      <c r="AB194" s="1069"/>
      <c r="AC194" s="1069"/>
      <c r="AD194" s="1069"/>
      <c r="AE194" s="1069"/>
      <c r="AF194" s="1069"/>
      <c r="AG194" s="1069"/>
      <c r="AH194" s="1069"/>
      <c r="AI194" s="1069"/>
      <c r="AJ194" s="1069"/>
      <c r="AK194" s="1069"/>
      <c r="AL194" s="1069"/>
      <c r="AM194" s="1069"/>
      <c r="AN194" s="1069"/>
      <c r="AO194" s="1069"/>
      <c r="AP194" s="1069"/>
      <c r="AQ194" s="1069"/>
      <c r="AR194" s="1069"/>
      <c r="AS194" s="1069"/>
      <c r="AT194" s="1069"/>
      <c r="AU194" s="1069"/>
      <c r="AV194" s="1069"/>
      <c r="AW194" s="1069"/>
      <c r="AX194" s="1069"/>
      <c r="AY194" s="1069"/>
      <c r="AZ194" s="240"/>
      <c r="BA194" s="87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607"/>
      <c r="CB194" s="2607"/>
      <c r="CC194" s="2607"/>
      <c r="CD194" s="2607"/>
      <c r="CE194" s="2607"/>
      <c r="CF194" s="2607"/>
      <c r="CG194" s="2607"/>
      <c r="CH194" s="2607"/>
      <c r="CI194" s="2607"/>
      <c r="CJ194" s="2607"/>
      <c r="CK194" s="2607"/>
      <c r="CL194" s="2607"/>
      <c r="CM194" s="2607"/>
      <c r="CN194" s="2607"/>
      <c r="CO194" s="2607"/>
      <c r="CP194" s="2607"/>
      <c r="CQ194" s="2607"/>
      <c r="CR194" s="2607"/>
      <c r="CS194" s="2607"/>
      <c r="CT194" s="2607"/>
      <c r="CU194" s="2607"/>
      <c r="CV194" s="2607"/>
      <c r="CW194" s="2607"/>
      <c r="CX194" s="2607"/>
      <c r="CY194" s="2607"/>
      <c r="CZ194" s="2607"/>
    </row>
    <row r="195" s="131" customFormat="true" ht="15" customHeight="true" x14ac:dyDescent="0.2">
      <c r="A195" s="1182"/>
      <c r="B195" s="1278"/>
      <c r="C195" s="1358"/>
      <c r="D195" s="1350"/>
      <c r="E195" s="1350"/>
      <c r="F195" s="1350"/>
      <c r="G195" s="1351"/>
      <c r="H195" s="1359"/>
      <c r="I195" s="1350"/>
      <c r="J195" s="1350"/>
      <c r="K195" s="1350"/>
      <c r="L195" s="1360"/>
      <c r="M195" s="1358"/>
      <c r="N195" s="1350"/>
      <c r="O195" s="1350"/>
      <c r="P195" s="1350"/>
      <c r="Q195" s="1351"/>
      <c r="R195" s="1359"/>
      <c r="S195" s="1350"/>
      <c r="T195" s="1350"/>
      <c r="U195" s="1350"/>
      <c r="V195" s="1350"/>
      <c r="W195" s="1350"/>
      <c r="X195" s="1350"/>
      <c r="Y195" s="1350"/>
      <c r="Z195" s="1360"/>
      <c r="AA195" s="1069"/>
      <c r="AB195" s="1069"/>
      <c r="AC195" s="1069"/>
      <c r="AD195" s="1069"/>
      <c r="AE195" s="1069"/>
      <c r="AF195" s="1069"/>
      <c r="AG195" s="1069"/>
      <c r="AH195" s="1069"/>
      <c r="AI195" s="1069"/>
      <c r="AJ195" s="1069"/>
      <c r="AK195" s="1069"/>
      <c r="AL195" s="1069"/>
      <c r="AM195" s="1069"/>
      <c r="AN195" s="1069"/>
      <c r="AO195" s="1069"/>
      <c r="AP195" s="1069"/>
      <c r="AQ195" s="1069"/>
      <c r="AR195" s="1069"/>
      <c r="AS195" s="1069"/>
      <c r="AT195" s="1069"/>
      <c r="AU195" s="1069"/>
      <c r="AV195" s="1069"/>
      <c r="AW195" s="1069"/>
      <c r="AX195" s="1069"/>
      <c r="AY195" s="1069"/>
      <c r="AZ195" s="240"/>
      <c r="BA195" s="87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607"/>
      <c r="CB195" s="2607"/>
      <c r="CC195" s="2607"/>
      <c r="CD195" s="2607"/>
      <c r="CE195" s="2607"/>
      <c r="CF195" s="2607"/>
      <c r="CG195" s="2607"/>
      <c r="CH195" s="2607"/>
      <c r="CI195" s="2607"/>
      <c r="CJ195" s="2607"/>
      <c r="CK195" s="2607"/>
      <c r="CL195" s="2607"/>
      <c r="CM195" s="2607"/>
      <c r="CN195" s="2607"/>
      <c r="CO195" s="2607"/>
      <c r="CP195" s="2607"/>
      <c r="CQ195" s="2607"/>
      <c r="CR195" s="2607"/>
      <c r="CS195" s="2607"/>
      <c r="CT195" s="2607"/>
      <c r="CU195" s="2607"/>
      <c r="CV195" s="2607"/>
      <c r="CW195" s="2607"/>
      <c r="CX195" s="2607"/>
      <c r="CY195" s="2607"/>
      <c r="CZ195" s="2607"/>
    </row>
    <row r="196" s="131" customFormat="true" ht="15" customHeight="true" x14ac:dyDescent="0.2">
      <c r="A196" s="1182"/>
      <c r="B196" s="1278"/>
      <c r="C196" s="1358"/>
      <c r="D196" s="1350"/>
      <c r="E196" s="1350"/>
      <c r="F196" s="1350"/>
      <c r="G196" s="1351"/>
      <c r="H196" s="1359"/>
      <c r="I196" s="1350"/>
      <c r="J196" s="1350"/>
      <c r="K196" s="1350"/>
      <c r="L196" s="1360"/>
      <c r="M196" s="1358"/>
      <c r="N196" s="1350"/>
      <c r="O196" s="1350"/>
      <c r="P196" s="1350"/>
      <c r="Q196" s="1351"/>
      <c r="R196" s="1359"/>
      <c r="S196" s="1350"/>
      <c r="T196" s="1350"/>
      <c r="U196" s="1350"/>
      <c r="V196" s="1350"/>
      <c r="W196" s="1350"/>
      <c r="X196" s="1350"/>
      <c r="Y196" s="1350"/>
      <c r="Z196" s="1360"/>
      <c r="AA196" s="1069"/>
      <c r="AB196" s="1069"/>
      <c r="AC196" s="1069"/>
      <c r="AD196" s="1069"/>
      <c r="AE196" s="1069"/>
      <c r="AF196" s="1069"/>
      <c r="AG196" s="1069"/>
      <c r="AH196" s="1069"/>
      <c r="AI196" s="1069"/>
      <c r="AJ196" s="1069"/>
      <c r="AK196" s="1069"/>
      <c r="AL196" s="1069"/>
      <c r="AM196" s="1069"/>
      <c r="AN196" s="1069"/>
      <c r="AO196" s="1069"/>
      <c r="AP196" s="1069"/>
      <c r="AQ196" s="1069"/>
      <c r="AR196" s="1069"/>
      <c r="AS196" s="1069"/>
      <c r="AT196" s="1069"/>
      <c r="AU196" s="1069"/>
      <c r="AV196" s="1069"/>
      <c r="AW196" s="1069"/>
      <c r="AX196" s="1069"/>
      <c r="AY196" s="1069"/>
      <c r="AZ196" s="240"/>
      <c r="BA196" s="87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607"/>
      <c r="CB196" s="2607"/>
      <c r="CC196" s="2607"/>
      <c r="CD196" s="2607"/>
      <c r="CE196" s="2607"/>
      <c r="CF196" s="2607"/>
      <c r="CG196" s="2607"/>
      <c r="CH196" s="2607"/>
      <c r="CI196" s="2607"/>
      <c r="CJ196" s="2607"/>
      <c r="CK196" s="2607"/>
      <c r="CL196" s="2607"/>
      <c r="CM196" s="2607"/>
      <c r="CN196" s="2607"/>
      <c r="CO196" s="2607"/>
      <c r="CP196" s="2607"/>
      <c r="CQ196" s="2607"/>
      <c r="CR196" s="2607"/>
      <c r="CS196" s="2607"/>
      <c r="CT196" s="2607"/>
      <c r="CU196" s="2607"/>
      <c r="CV196" s="2607"/>
      <c r="CW196" s="2607"/>
      <c r="CX196" s="2607"/>
      <c r="CY196" s="2607"/>
      <c r="CZ196" s="2607"/>
    </row>
    <row r="197" s="131" customFormat="true" ht="15" customHeight="true" x14ac:dyDescent="0.2">
      <c r="A197" s="1182"/>
      <c r="B197" s="1278"/>
      <c r="C197" s="1358"/>
      <c r="D197" s="1350"/>
      <c r="E197" s="1350"/>
      <c r="F197" s="1350"/>
      <c r="G197" s="1351"/>
      <c r="H197" s="1359"/>
      <c r="I197" s="1350"/>
      <c r="J197" s="1350"/>
      <c r="K197" s="1350"/>
      <c r="L197" s="1360"/>
      <c r="M197" s="1358"/>
      <c r="N197" s="1350"/>
      <c r="O197" s="1350"/>
      <c r="P197" s="1350"/>
      <c r="Q197" s="1351"/>
      <c r="R197" s="1359"/>
      <c r="S197" s="1350"/>
      <c r="T197" s="1350"/>
      <c r="U197" s="1350"/>
      <c r="V197" s="1350"/>
      <c r="W197" s="1350"/>
      <c r="X197" s="1350"/>
      <c r="Y197" s="1350"/>
      <c r="Z197" s="1360"/>
      <c r="AA197" s="1069"/>
      <c r="AB197" s="1069"/>
      <c r="AC197" s="1069"/>
      <c r="AD197" s="1069"/>
      <c r="AE197" s="1069"/>
      <c r="AF197" s="1069"/>
      <c r="AG197" s="1069"/>
      <c r="AH197" s="1069"/>
      <c r="AI197" s="1069"/>
      <c r="AJ197" s="1069"/>
      <c r="AK197" s="1069"/>
      <c r="AL197" s="1069"/>
      <c r="AM197" s="1069"/>
      <c r="AN197" s="1069"/>
      <c r="AO197" s="1069"/>
      <c r="AP197" s="1069"/>
      <c r="AQ197" s="1069"/>
      <c r="AR197" s="1069"/>
      <c r="AS197" s="1069"/>
      <c r="AT197" s="1069"/>
      <c r="AU197" s="1069"/>
      <c r="AV197" s="1069"/>
      <c r="AW197" s="1069"/>
      <c r="AX197" s="1069"/>
      <c r="AY197" s="1069"/>
      <c r="AZ197" s="240"/>
      <c r="BA197" s="87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607"/>
      <c r="CB197" s="2607"/>
      <c r="CC197" s="2607"/>
      <c r="CD197" s="2607"/>
      <c r="CE197" s="2607"/>
      <c r="CF197" s="2607"/>
      <c r="CG197" s="2607"/>
      <c r="CH197" s="2607"/>
      <c r="CI197" s="2607"/>
      <c r="CJ197" s="2607"/>
      <c r="CK197" s="2607"/>
      <c r="CL197" s="2607"/>
      <c r="CM197" s="2607"/>
      <c r="CN197" s="2607"/>
      <c r="CO197" s="2607"/>
      <c r="CP197" s="2607"/>
      <c r="CQ197" s="2607"/>
      <c r="CR197" s="2607"/>
      <c r="CS197" s="2607"/>
      <c r="CT197" s="2607"/>
      <c r="CU197" s="2607"/>
      <c r="CV197" s="2607"/>
      <c r="CW197" s="2607"/>
      <c r="CX197" s="2607"/>
      <c r="CY197" s="2607"/>
      <c r="CZ197" s="2607"/>
    </row>
    <row r="198" s="131" customFormat="true" ht="15" customHeight="true" x14ac:dyDescent="0.2">
      <c r="A198" s="1182"/>
      <c r="B198" s="1278"/>
      <c r="C198" s="1358"/>
      <c r="D198" s="1350"/>
      <c r="E198" s="1350"/>
      <c r="F198" s="1350"/>
      <c r="G198" s="1351"/>
      <c r="H198" s="1359"/>
      <c r="I198" s="1350"/>
      <c r="J198" s="1350"/>
      <c r="K198" s="1350"/>
      <c r="L198" s="1360"/>
      <c r="M198" s="1358"/>
      <c r="N198" s="1350"/>
      <c r="O198" s="1350"/>
      <c r="P198" s="1350"/>
      <c r="Q198" s="1351"/>
      <c r="R198" s="1359"/>
      <c r="S198" s="1350"/>
      <c r="T198" s="1350"/>
      <c r="U198" s="1350"/>
      <c r="V198" s="1350"/>
      <c r="W198" s="1350"/>
      <c r="X198" s="1350"/>
      <c r="Y198" s="1350"/>
      <c r="Z198" s="1360"/>
      <c r="AA198" s="1069"/>
      <c r="AB198" s="1069"/>
      <c r="AC198" s="1069"/>
      <c r="AD198" s="1069"/>
      <c r="AE198" s="1069"/>
      <c r="AF198" s="1069"/>
      <c r="AG198" s="1069"/>
      <c r="AH198" s="1069"/>
      <c r="AI198" s="1069"/>
      <c r="AJ198" s="1069"/>
      <c r="AK198" s="1069"/>
      <c r="AL198" s="1069"/>
      <c r="AM198" s="1069"/>
      <c r="AN198" s="1069"/>
      <c r="AO198" s="1069"/>
      <c r="AP198" s="1069"/>
      <c r="AQ198" s="1069"/>
      <c r="AR198" s="1069"/>
      <c r="AS198" s="1069"/>
      <c r="AT198" s="1069"/>
      <c r="AU198" s="1069"/>
      <c r="AV198" s="1069"/>
      <c r="AW198" s="1069"/>
      <c r="AX198" s="1069"/>
      <c r="AY198" s="1069"/>
      <c r="AZ198" s="240"/>
      <c r="BA198" s="87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607"/>
      <c r="CB198" s="2607"/>
      <c r="CC198" s="2607"/>
      <c r="CD198" s="2607"/>
      <c r="CE198" s="2607"/>
      <c r="CF198" s="2607"/>
      <c r="CG198" s="2607"/>
      <c r="CH198" s="2607"/>
      <c r="CI198" s="2607"/>
      <c r="CJ198" s="2607"/>
      <c r="CK198" s="2607"/>
      <c r="CL198" s="2607"/>
      <c r="CM198" s="2607"/>
      <c r="CN198" s="2607"/>
      <c r="CO198" s="2607"/>
      <c r="CP198" s="2607"/>
      <c r="CQ198" s="2607"/>
      <c r="CR198" s="2607"/>
      <c r="CS198" s="2607"/>
      <c r="CT198" s="2607"/>
      <c r="CU198" s="2607"/>
      <c r="CV198" s="2607"/>
      <c r="CW198" s="2607"/>
      <c r="CX198" s="2607"/>
      <c r="CY198" s="2607"/>
      <c r="CZ198" s="2607"/>
    </row>
    <row r="199" s="131" customFormat="true" ht="15" customHeight="true" x14ac:dyDescent="0.2">
      <c r="A199" s="1182"/>
      <c r="B199" s="1278"/>
      <c r="C199" s="1358"/>
      <c r="D199" s="1350"/>
      <c r="E199" s="1350"/>
      <c r="F199" s="1350"/>
      <c r="G199" s="1351"/>
      <c r="H199" s="1359"/>
      <c r="I199" s="1350"/>
      <c r="J199" s="1350"/>
      <c r="K199" s="1350"/>
      <c r="L199" s="1360"/>
      <c r="M199" s="1358"/>
      <c r="N199" s="1350"/>
      <c r="O199" s="1350"/>
      <c r="P199" s="1350"/>
      <c r="Q199" s="1351"/>
      <c r="R199" s="1359"/>
      <c r="S199" s="1350"/>
      <c r="T199" s="1350"/>
      <c r="U199" s="1350"/>
      <c r="V199" s="1350"/>
      <c r="W199" s="1350"/>
      <c r="X199" s="1350"/>
      <c r="Y199" s="1350"/>
      <c r="Z199" s="1360"/>
      <c r="AA199" s="1069"/>
      <c r="AB199" s="1069"/>
      <c r="AC199" s="1069"/>
      <c r="AD199" s="1069"/>
      <c r="AE199" s="1069"/>
      <c r="AF199" s="1069"/>
      <c r="AG199" s="1069"/>
      <c r="AH199" s="1069"/>
      <c r="AI199" s="1069"/>
      <c r="AJ199" s="1069"/>
      <c r="AK199" s="1069"/>
      <c r="AL199" s="1069"/>
      <c r="AM199" s="1069"/>
      <c r="AN199" s="1069"/>
      <c r="AO199" s="1069"/>
      <c r="AP199" s="1069"/>
      <c r="AQ199" s="1069"/>
      <c r="AR199" s="1069"/>
      <c r="AS199" s="1069"/>
      <c r="AT199" s="1069"/>
      <c r="AU199" s="1069"/>
      <c r="AV199" s="1069"/>
      <c r="AW199" s="1069"/>
      <c r="AX199" s="1069"/>
      <c r="AY199" s="1069"/>
      <c r="AZ199" s="240"/>
      <c r="BA199" s="87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607"/>
      <c r="CB199" s="2607"/>
      <c r="CC199" s="2607"/>
      <c r="CD199" s="2607"/>
      <c r="CE199" s="2607"/>
      <c r="CF199" s="2607"/>
      <c r="CG199" s="2607"/>
      <c r="CH199" s="2607"/>
      <c r="CI199" s="2607"/>
      <c r="CJ199" s="2607"/>
      <c r="CK199" s="2607"/>
      <c r="CL199" s="2607"/>
      <c r="CM199" s="2607"/>
      <c r="CN199" s="2607"/>
      <c r="CO199" s="2607"/>
      <c r="CP199" s="2607"/>
      <c r="CQ199" s="2607"/>
      <c r="CR199" s="2607"/>
      <c r="CS199" s="2607"/>
      <c r="CT199" s="2607"/>
      <c r="CU199" s="2607"/>
      <c r="CV199" s="2607"/>
      <c r="CW199" s="2607"/>
      <c r="CX199" s="2607"/>
      <c r="CY199" s="2607"/>
      <c r="CZ199" s="2607"/>
    </row>
    <row r="200" s="131" customFormat="true" ht="15" customHeight="true" x14ac:dyDescent="0.2">
      <c r="A200" s="1182"/>
      <c r="B200" s="1278"/>
      <c r="C200" s="1358"/>
      <c r="D200" s="1350"/>
      <c r="E200" s="1350"/>
      <c r="F200" s="1350"/>
      <c r="G200" s="1351"/>
      <c r="H200" s="1359"/>
      <c r="I200" s="1350"/>
      <c r="J200" s="1350"/>
      <c r="K200" s="1350"/>
      <c r="L200" s="1360"/>
      <c r="M200" s="1358"/>
      <c r="N200" s="1350"/>
      <c r="O200" s="1350"/>
      <c r="P200" s="1350"/>
      <c r="Q200" s="1351"/>
      <c r="R200" s="1359"/>
      <c r="S200" s="1350"/>
      <c r="T200" s="1350"/>
      <c r="U200" s="1350"/>
      <c r="V200" s="1350"/>
      <c r="W200" s="1350"/>
      <c r="X200" s="1350"/>
      <c r="Y200" s="1350"/>
      <c r="Z200" s="1360"/>
      <c r="AA200" s="1069"/>
      <c r="AB200" s="1069"/>
      <c r="AC200" s="1069"/>
      <c r="AD200" s="1069"/>
      <c r="AE200" s="1069"/>
      <c r="AF200" s="1069"/>
      <c r="AG200" s="1069"/>
      <c r="AH200" s="1069"/>
      <c r="AI200" s="1069"/>
      <c r="AJ200" s="1069"/>
      <c r="AK200" s="1069"/>
      <c r="AL200" s="1069"/>
      <c r="AM200" s="1069"/>
      <c r="AN200" s="1069"/>
      <c r="AO200" s="1069"/>
      <c r="AP200" s="1069"/>
      <c r="AQ200" s="1069"/>
      <c r="AR200" s="1069"/>
      <c r="AS200" s="1069"/>
      <c r="AT200" s="1069"/>
      <c r="AU200" s="1069"/>
      <c r="AV200" s="1069"/>
      <c r="AW200" s="1069"/>
      <c r="AX200" s="1069"/>
      <c r="AY200" s="1069"/>
      <c r="AZ200" s="240"/>
      <c r="BA200" s="87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607"/>
      <c r="CB200" s="2607"/>
      <c r="CC200" s="2607"/>
      <c r="CD200" s="2607"/>
      <c r="CE200" s="2607"/>
      <c r="CF200" s="2607"/>
      <c r="CG200" s="2607"/>
      <c r="CH200" s="2607"/>
      <c r="CI200" s="2607"/>
      <c r="CJ200" s="2607"/>
      <c r="CK200" s="2607"/>
      <c r="CL200" s="2607"/>
      <c r="CM200" s="2607"/>
      <c r="CN200" s="2607"/>
      <c r="CO200" s="2607"/>
      <c r="CP200" s="2607"/>
      <c r="CQ200" s="2607"/>
      <c r="CR200" s="2607"/>
      <c r="CS200" s="2607"/>
      <c r="CT200" s="2607"/>
      <c r="CU200" s="2607"/>
      <c r="CV200" s="2607"/>
      <c r="CW200" s="2607"/>
      <c r="CX200" s="2607"/>
      <c r="CY200" s="2607"/>
      <c r="CZ200" s="2607"/>
    </row>
    <row r="201" s="131" customFormat="true" ht="15" customHeight="true" x14ac:dyDescent="0.2">
      <c r="A201" s="1182"/>
      <c r="B201" s="1278"/>
      <c r="C201" s="1358"/>
      <c r="D201" s="1350"/>
      <c r="E201" s="1350"/>
      <c r="F201" s="1350"/>
      <c r="G201" s="1351"/>
      <c r="H201" s="1359"/>
      <c r="I201" s="1350"/>
      <c r="J201" s="1350"/>
      <c r="K201" s="1350"/>
      <c r="L201" s="1360"/>
      <c r="M201" s="1358"/>
      <c r="N201" s="1350"/>
      <c r="O201" s="1350"/>
      <c r="P201" s="1350"/>
      <c r="Q201" s="1351"/>
      <c r="R201" s="1359"/>
      <c r="S201" s="1350"/>
      <c r="T201" s="1350"/>
      <c r="U201" s="1350"/>
      <c r="V201" s="1350"/>
      <c r="W201" s="1350"/>
      <c r="X201" s="1350"/>
      <c r="Y201" s="1350"/>
      <c r="Z201" s="1360"/>
      <c r="AA201" s="1069"/>
      <c r="AB201" s="1069"/>
      <c r="AC201" s="1069"/>
      <c r="AD201" s="1069"/>
      <c r="AE201" s="1069"/>
      <c r="AF201" s="1069"/>
      <c r="AG201" s="1069"/>
      <c r="AH201" s="1069"/>
      <c r="AI201" s="1069"/>
      <c r="AJ201" s="1069"/>
      <c r="AK201" s="1069"/>
      <c r="AL201" s="1069"/>
      <c r="AM201" s="1069"/>
      <c r="AN201" s="1069"/>
      <c r="AO201" s="1069"/>
      <c r="AP201" s="1069"/>
      <c r="AQ201" s="1069"/>
      <c r="AR201" s="1069"/>
      <c r="AS201" s="1069"/>
      <c r="AT201" s="1069"/>
      <c r="AU201" s="1069"/>
      <c r="AV201" s="1069"/>
      <c r="AW201" s="1069"/>
      <c r="AX201" s="1069"/>
      <c r="AY201" s="1069"/>
      <c r="AZ201" s="240"/>
      <c r="BA201" s="87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607"/>
      <c r="CB201" s="2607"/>
      <c r="CC201" s="2607"/>
      <c r="CD201" s="2607"/>
      <c r="CE201" s="2607"/>
      <c r="CF201" s="2607"/>
      <c r="CG201" s="2607"/>
      <c r="CH201" s="2607"/>
      <c r="CI201" s="2607"/>
      <c r="CJ201" s="2607"/>
      <c r="CK201" s="2607"/>
      <c r="CL201" s="2607"/>
      <c r="CM201" s="2607"/>
      <c r="CN201" s="2607"/>
      <c r="CO201" s="2607"/>
      <c r="CP201" s="2607"/>
      <c r="CQ201" s="2607"/>
      <c r="CR201" s="2607"/>
      <c r="CS201" s="2607"/>
      <c r="CT201" s="2607"/>
      <c r="CU201" s="2607"/>
      <c r="CV201" s="2607"/>
      <c r="CW201" s="2607"/>
      <c r="CX201" s="2607"/>
      <c r="CY201" s="2607"/>
      <c r="CZ201" s="2607"/>
    </row>
    <row r="202" s="131" customFormat="true" ht="15" customHeight="true" x14ac:dyDescent="0.2">
      <c r="A202" s="1182"/>
      <c r="B202" s="1278"/>
      <c r="C202" s="1358"/>
      <c r="D202" s="1350"/>
      <c r="E202" s="1350"/>
      <c r="F202" s="1350"/>
      <c r="G202" s="1351"/>
      <c r="H202" s="1359"/>
      <c r="I202" s="1350"/>
      <c r="J202" s="1350"/>
      <c r="K202" s="1350"/>
      <c r="L202" s="1360"/>
      <c r="M202" s="1358"/>
      <c r="N202" s="1350"/>
      <c r="O202" s="1350"/>
      <c r="P202" s="1350"/>
      <c r="Q202" s="1351"/>
      <c r="R202" s="1359"/>
      <c r="S202" s="1350"/>
      <c r="T202" s="1350"/>
      <c r="U202" s="1350"/>
      <c r="V202" s="1350"/>
      <c r="W202" s="1350"/>
      <c r="X202" s="1350"/>
      <c r="Y202" s="1350"/>
      <c r="Z202" s="1360"/>
      <c r="AA202" s="1069"/>
      <c r="AB202" s="1069"/>
      <c r="AC202" s="1069"/>
      <c r="AD202" s="1069"/>
      <c r="AE202" s="1069"/>
      <c r="AF202" s="1069"/>
      <c r="AG202" s="1069"/>
      <c r="AH202" s="1069"/>
      <c r="AI202" s="1069"/>
      <c r="AJ202" s="1069"/>
      <c r="AK202" s="1069"/>
      <c r="AL202" s="1069"/>
      <c r="AM202" s="1069"/>
      <c r="AN202" s="1069"/>
      <c r="AO202" s="1069"/>
      <c r="AP202" s="1069"/>
      <c r="AQ202" s="1069"/>
      <c r="AR202" s="1069"/>
      <c r="AS202" s="1069"/>
      <c r="AT202" s="1069"/>
      <c r="AU202" s="1069"/>
      <c r="AV202" s="1069"/>
      <c r="AW202" s="1069"/>
      <c r="AX202" s="1069"/>
      <c r="AY202" s="1069"/>
      <c r="AZ202" s="240"/>
      <c r="BA202" s="87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607"/>
      <c r="CB202" s="2607"/>
      <c r="CC202" s="2607"/>
      <c r="CD202" s="2607"/>
      <c r="CE202" s="2607"/>
      <c r="CF202" s="2607"/>
      <c r="CG202" s="2607"/>
      <c r="CH202" s="2607"/>
      <c r="CI202" s="2607"/>
      <c r="CJ202" s="2607"/>
      <c r="CK202" s="2607"/>
      <c r="CL202" s="2607"/>
      <c r="CM202" s="2607"/>
      <c r="CN202" s="2607"/>
      <c r="CO202" s="2607"/>
      <c r="CP202" s="2607"/>
      <c r="CQ202" s="2607"/>
      <c r="CR202" s="2607"/>
      <c r="CS202" s="2607"/>
      <c r="CT202" s="2607"/>
      <c r="CU202" s="2607"/>
      <c r="CV202" s="2607"/>
      <c r="CW202" s="2607"/>
      <c r="CX202" s="2607"/>
      <c r="CY202" s="2607"/>
      <c r="CZ202" s="2607"/>
    </row>
    <row r="203" s="131" customFormat="true" ht="15" customHeight="true" x14ac:dyDescent="0.2">
      <c r="A203" s="1260"/>
      <c r="B203" s="1279"/>
      <c r="C203" s="1426"/>
      <c r="D203" s="1427"/>
      <c r="E203" s="1427"/>
      <c r="F203" s="1427"/>
      <c r="G203" s="1428"/>
      <c r="H203" s="1429"/>
      <c r="I203" s="1427"/>
      <c r="J203" s="1427"/>
      <c r="K203" s="1427"/>
      <c r="L203" s="1430"/>
      <c r="M203" s="1426"/>
      <c r="N203" s="1427"/>
      <c r="O203" s="1427"/>
      <c r="P203" s="1427"/>
      <c r="Q203" s="1428"/>
      <c r="R203" s="1429"/>
      <c r="S203" s="1427"/>
      <c r="T203" s="1427"/>
      <c r="U203" s="1427"/>
      <c r="V203" s="1350"/>
      <c r="W203" s="1350"/>
      <c r="X203" s="1350"/>
      <c r="Y203" s="1350"/>
      <c r="Z203" s="1360"/>
      <c r="AA203" s="1069"/>
      <c r="AB203" s="1069"/>
      <c r="AC203" s="1069"/>
      <c r="AD203" s="1069"/>
      <c r="AE203" s="1069"/>
      <c r="AF203" s="1069"/>
      <c r="AG203" s="1069"/>
      <c r="AH203" s="1069"/>
      <c r="AI203" s="1069"/>
      <c r="AJ203" s="1069"/>
      <c r="AK203" s="1069"/>
      <c r="AL203" s="1069"/>
      <c r="AM203" s="1069"/>
      <c r="AN203" s="1069"/>
      <c r="AO203" s="1069"/>
      <c r="AP203" s="1069"/>
      <c r="AQ203" s="1069"/>
      <c r="AR203" s="1069"/>
      <c r="AS203" s="1069"/>
      <c r="AT203" s="1069"/>
      <c r="AU203" s="1069"/>
      <c r="AV203" s="1069"/>
      <c r="AW203" s="1069"/>
      <c r="AX203" s="1069"/>
      <c r="AY203" s="1069"/>
      <c r="AZ203" s="240"/>
      <c r="BA203" s="87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607"/>
      <c r="CB203" s="2607"/>
      <c r="CC203" s="2607"/>
      <c r="CD203" s="2607"/>
      <c r="CE203" s="2607"/>
      <c r="CF203" s="2607"/>
      <c r="CG203" s="2607"/>
      <c r="CH203" s="2607"/>
      <c r="CI203" s="2607"/>
      <c r="CJ203" s="2607"/>
      <c r="CK203" s="2607"/>
      <c r="CL203" s="2607"/>
      <c r="CM203" s="2607"/>
      <c r="CN203" s="2607"/>
      <c r="CO203" s="2607"/>
      <c r="CP203" s="2607"/>
      <c r="CQ203" s="2607"/>
      <c r="CR203" s="2607"/>
      <c r="CS203" s="2607"/>
      <c r="CT203" s="2607"/>
      <c r="CU203" s="2607"/>
      <c r="CV203" s="2607"/>
      <c r="CW203" s="2607"/>
      <c r="CX203" s="2607"/>
      <c r="CY203" s="2607"/>
      <c r="CZ203" s="2607"/>
    </row>
    <row r="204" s="131" customFormat="true" ht="15" customHeight="true" x14ac:dyDescent="0.2">
      <c r="A204" s="1182"/>
      <c r="B204" s="1278"/>
      <c r="C204" s="1358"/>
      <c r="D204" s="1350"/>
      <c r="E204" s="1350"/>
      <c r="F204" s="1350"/>
      <c r="G204" s="1351"/>
      <c r="H204" s="1359"/>
      <c r="I204" s="1350"/>
      <c r="J204" s="1350"/>
      <c r="K204" s="1350"/>
      <c r="L204" s="1360"/>
      <c r="M204" s="1358"/>
      <c r="N204" s="1350"/>
      <c r="O204" s="1350"/>
      <c r="P204" s="1350"/>
      <c r="Q204" s="1351"/>
      <c r="R204" s="1359"/>
      <c r="S204" s="1350"/>
      <c r="T204" s="1350"/>
      <c r="U204" s="1350"/>
      <c r="V204" s="1350"/>
      <c r="W204" s="1350"/>
      <c r="X204" s="1350"/>
      <c r="Y204" s="1350"/>
      <c r="Z204" s="1360"/>
      <c r="AA204" s="1069"/>
      <c r="AB204" s="1069"/>
      <c r="AC204" s="1069"/>
      <c r="AD204" s="1069"/>
      <c r="AE204" s="1069"/>
      <c r="AF204" s="1069"/>
      <c r="AG204" s="1069"/>
      <c r="AH204" s="1069"/>
      <c r="AI204" s="1069"/>
      <c r="AJ204" s="1069"/>
      <c r="AK204" s="1069"/>
      <c r="AL204" s="1069"/>
      <c r="AM204" s="1069"/>
      <c r="AN204" s="1069"/>
      <c r="AO204" s="1069"/>
      <c r="AP204" s="1069"/>
      <c r="AQ204" s="1069"/>
      <c r="AR204" s="1069"/>
      <c r="AS204" s="1069"/>
      <c r="AT204" s="1069"/>
      <c r="AU204" s="1069"/>
      <c r="AV204" s="1069"/>
      <c r="AW204" s="1069"/>
      <c r="AX204" s="1069"/>
      <c r="AY204" s="1069"/>
      <c r="AZ204" s="240"/>
      <c r="BA204" s="87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607"/>
      <c r="CB204" s="2607"/>
      <c r="CC204" s="2607"/>
      <c r="CD204" s="2607"/>
      <c r="CE204" s="2607"/>
      <c r="CF204" s="2607"/>
      <c r="CG204" s="2607"/>
      <c r="CH204" s="2607"/>
      <c r="CI204" s="2607"/>
      <c r="CJ204" s="2607"/>
      <c r="CK204" s="2607"/>
      <c r="CL204" s="2607"/>
      <c r="CM204" s="2607"/>
      <c r="CN204" s="2607"/>
      <c r="CO204" s="2607"/>
      <c r="CP204" s="2607"/>
      <c r="CQ204" s="2607"/>
      <c r="CR204" s="2607"/>
      <c r="CS204" s="2607"/>
      <c r="CT204" s="2607"/>
      <c r="CU204" s="2607"/>
      <c r="CV204" s="2607"/>
      <c r="CW204" s="2607"/>
      <c r="CX204" s="2607"/>
      <c r="CY204" s="2607"/>
      <c r="CZ204" s="2607"/>
    </row>
    <row r="205" s="131" customFormat="true" ht="15" customHeight="true" x14ac:dyDescent="0.2">
      <c r="A205" s="1183"/>
      <c r="B205" s="1280"/>
      <c r="C205" s="1431"/>
      <c r="D205" s="1371"/>
      <c r="E205" s="1371"/>
      <c r="F205" s="1371"/>
      <c r="G205" s="1372"/>
      <c r="H205" s="1432"/>
      <c r="I205" s="1371"/>
      <c r="J205" s="1371"/>
      <c r="K205" s="1371"/>
      <c r="L205" s="1433"/>
      <c r="M205" s="1431"/>
      <c r="N205" s="1371"/>
      <c r="O205" s="1371"/>
      <c r="P205" s="1371"/>
      <c r="Q205" s="1372"/>
      <c r="R205" s="1432"/>
      <c r="S205" s="1371"/>
      <c r="T205" s="1371"/>
      <c r="U205" s="1371"/>
      <c r="V205" s="1371"/>
      <c r="W205" s="1371"/>
      <c r="X205" s="1371"/>
      <c r="Y205" s="1371"/>
      <c r="Z205" s="1433"/>
      <c r="AA205" s="1069"/>
      <c r="AB205" s="1069"/>
      <c r="AC205" s="1069"/>
      <c r="AD205" s="1069"/>
      <c r="AE205" s="1069"/>
      <c r="AF205" s="1069"/>
      <c r="AG205" s="1069"/>
      <c r="AH205" s="1069"/>
      <c r="AI205" s="1069"/>
      <c r="AJ205" s="1069"/>
      <c r="AK205" s="1069"/>
      <c r="AL205" s="1069"/>
      <c r="AM205" s="1069"/>
      <c r="AN205" s="1069"/>
      <c r="AO205" s="1069"/>
      <c r="AP205" s="1069"/>
      <c r="AQ205" s="1069"/>
      <c r="AR205" s="1069"/>
      <c r="AS205" s="1069"/>
      <c r="AT205" s="1069"/>
      <c r="AU205" s="1069"/>
      <c r="AV205" s="1069"/>
      <c r="AW205" s="1069"/>
      <c r="AX205" s="1069"/>
      <c r="AY205" s="1069"/>
      <c r="AZ205" s="240"/>
      <c r="BA205" s="87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607"/>
      <c r="CB205" s="2607"/>
      <c r="CC205" s="2607"/>
      <c r="CD205" s="2607"/>
      <c r="CE205" s="2607"/>
      <c r="CF205" s="2607"/>
      <c r="CG205" s="2607"/>
      <c r="CH205" s="2607"/>
      <c r="CI205" s="2607"/>
      <c r="CJ205" s="2607"/>
      <c r="CK205" s="2607"/>
      <c r="CL205" s="2607"/>
      <c r="CM205" s="2607"/>
      <c r="CN205" s="2607"/>
      <c r="CO205" s="2607"/>
      <c r="CP205" s="2607"/>
      <c r="CQ205" s="2607"/>
      <c r="CR205" s="2607"/>
      <c r="CS205" s="2607"/>
      <c r="CT205" s="2607"/>
      <c r="CU205" s="2607"/>
      <c r="CV205" s="2607"/>
      <c r="CW205" s="2607"/>
      <c r="CX205" s="2607"/>
      <c r="CY205" s="2607"/>
      <c r="CZ205" s="2607"/>
    </row>
    <row r="206" s="131" customFormat="true" ht="250.15" customHeight="true" x14ac:dyDescent="0.2">
      <c r="B206" s="133"/>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64" t="str">
        <f>A1026</f>
        <v>Guinea-Bissau</v>
      </c>
      <c r="B208" s="306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2000</v>
      </c>
      <c r="B209" s="139"/>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78" t="s">
        <v>112</v>
      </c>
      <c r="B210" s="141"/>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79" t="s">
        <v>98</v>
      </c>
      <c r="B212" s="248"/>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MICS00</v>
      </c>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114"/>
      <c r="B216" s="1112"/>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114"/>
      <c r="B217" s="1113"/>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114"/>
      <c r="B218" s="1112"/>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115"/>
      <c r="B219" s="1116"/>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93" t="s">
        <v>115</v>
      </c>
      <c r="D220" s="3094"/>
      <c r="E220" s="3094"/>
      <c r="F220" s="3094"/>
      <c r="G220" s="3095"/>
      <c r="H220" s="3084" t="s">
        <v>39</v>
      </c>
      <c r="I220" s="3085"/>
      <c r="J220" s="3085"/>
      <c r="K220" s="3085"/>
      <c r="L220" s="3086"/>
      <c r="M220" s="3087" t="s">
        <v>38</v>
      </c>
      <c r="N220" s="3088"/>
      <c r="O220" s="3088"/>
      <c r="P220" s="3088"/>
      <c r="Q220" s="3089"/>
      <c r="R220" s="2508" t="s">
        <v>143</v>
      </c>
      <c r="S220" s="2547"/>
      <c r="T220" s="2547"/>
      <c r="U220" s="2547"/>
      <c r="V220" s="2547"/>
      <c r="W220" s="2547"/>
      <c r="X220" s="2547"/>
      <c r="Y220" s="2547"/>
      <c r="Z220" s="2548"/>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108"/>
      <c r="BA220" s="241" t="s">
        <v>131</v>
      </c>
      <c r="BB220" s="114" t="s">
        <v>86</v>
      </c>
      <c r="BC220" s="2981" t="s">
        <v>115</v>
      </c>
      <c r="BD220" s="2982"/>
      <c r="BE220" s="2982"/>
      <c r="BF220" s="2982"/>
      <c r="BG220" s="2983"/>
      <c r="BH220" s="2984" t="s">
        <v>39</v>
      </c>
      <c r="BI220" s="2982"/>
      <c r="BJ220" s="2982"/>
      <c r="BK220" s="2982"/>
      <c r="BL220" s="2983"/>
      <c r="BM220" s="2984" t="s">
        <v>38</v>
      </c>
      <c r="BN220" s="2982"/>
      <c r="BO220" s="2982"/>
      <c r="BP220" s="2982"/>
      <c r="BQ220" s="2985"/>
      <c r="BR220" s="2528" t="s">
        <v>143</v>
      </c>
      <c r="BS220" s="2529"/>
      <c r="BT220" s="2529"/>
      <c r="BU220" s="2529"/>
      <c r="BV220" s="2529"/>
      <c r="BW220" s="2529"/>
      <c r="BX220" s="2529"/>
      <c r="BY220" s="2530"/>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24" x14ac:dyDescent="0.2">
      <c r="A221" s="209" t="s">
        <v>87</v>
      </c>
      <c r="B221" s="281"/>
      <c r="C221" s="419" t="s">
        <v>0</v>
      </c>
      <c r="D221" s="420" t="s">
        <v>1</v>
      </c>
      <c r="E221" s="420" t="s">
        <v>2</v>
      </c>
      <c r="F221" s="420" t="s">
        <v>3</v>
      </c>
      <c r="G221" s="421" t="s">
        <v>4</v>
      </c>
      <c r="H221" s="1231" t="s">
        <v>0</v>
      </c>
      <c r="I221" s="1177" t="s">
        <v>1</v>
      </c>
      <c r="J221" s="1177" t="s">
        <v>2</v>
      </c>
      <c r="K221" s="1177" t="s">
        <v>3</v>
      </c>
      <c r="L221" s="1178" t="s">
        <v>4</v>
      </c>
      <c r="M221" s="1218" t="s">
        <v>0</v>
      </c>
      <c r="N221" s="1177" t="s">
        <v>1</v>
      </c>
      <c r="O221" s="1177" t="s">
        <v>2</v>
      </c>
      <c r="P221" s="1177" t="s">
        <v>3</v>
      </c>
      <c r="Q221" s="1247" t="s">
        <v>4</v>
      </c>
      <c r="R221" s="1231" t="s">
        <v>158</v>
      </c>
      <c r="S221" s="1177" t="s">
        <v>159</v>
      </c>
      <c r="T221" s="1177" t="s">
        <v>160</v>
      </c>
      <c r="U221" s="1177" t="s">
        <v>161</v>
      </c>
      <c r="V221" s="1177" t="s">
        <v>162</v>
      </c>
      <c r="W221" s="1177" t="s">
        <v>163</v>
      </c>
      <c r="X221" s="1177" t="s">
        <v>164</v>
      </c>
      <c r="Y221" s="1177" t="s">
        <v>165</v>
      </c>
      <c r="Z221" s="1179" t="s">
        <v>166</v>
      </c>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108"/>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163</v>
      </c>
      <c r="BX221" s="190" t="s">
        <v>164</v>
      </c>
      <c r="BY221" s="191" t="s">
        <v>165</v>
      </c>
      <c r="BZ221" s="191" t="s">
        <v>166</v>
      </c>
      <c r="CA221" s="2608"/>
      <c r="CB221" s="2608"/>
      <c r="CC221" s="2608"/>
      <c r="CD221" s="2608"/>
      <c r="CE221" s="2608"/>
      <c r="CF221" s="2608"/>
      <c r="CG221" s="2608"/>
      <c r="CH221" s="2608"/>
      <c r="CI221" s="2608"/>
      <c r="CJ221" s="2608"/>
      <c r="CK221" s="2608"/>
      <c r="CL221" s="2608"/>
      <c r="CM221" s="2608"/>
      <c r="CN221" s="2608"/>
      <c r="CO221" s="2608"/>
      <c r="CP221" s="2608"/>
      <c r="CQ221" s="2608"/>
      <c r="CR221" s="2608"/>
      <c r="CS221" s="2608"/>
      <c r="CT221" s="2608"/>
      <c r="CU221" s="2608"/>
      <c r="CV221" s="2608"/>
      <c r="CW221" s="2608"/>
      <c r="CX221" s="2608"/>
      <c r="CY221" s="2608"/>
      <c r="CZ221" s="2608"/>
    </row>
    <row r="222" s="135" customFormat="true" ht="15" customHeight="true" x14ac:dyDescent="0.2">
      <c r="A222" s="3090" t="s">
        <v>37</v>
      </c>
      <c r="B222" s="1478" t="s">
        <v>15</v>
      </c>
      <c r="C222" s="1498" t="s">
        <v>36</v>
      </c>
      <c r="D222" s="1510" t="s">
        <v>36</v>
      </c>
      <c r="E222" s="1510" t="s">
        <v>36</v>
      </c>
      <c r="F222" s="1510" t="s">
        <v>36</v>
      </c>
      <c r="G222" s="1522" t="s">
        <v>36</v>
      </c>
      <c r="H222" s="1534" t="s">
        <v>36</v>
      </c>
      <c r="I222" s="1510" t="s">
        <v>36</v>
      </c>
      <c r="J222" s="1510" t="s">
        <v>36</v>
      </c>
      <c r="K222" s="1510" t="s">
        <v>36</v>
      </c>
      <c r="L222" s="1546" t="s">
        <v>36</v>
      </c>
      <c r="M222" s="1556" t="s">
        <v>36</v>
      </c>
      <c r="N222" s="1510" t="s">
        <v>36</v>
      </c>
      <c r="O222" s="1510" t="s">
        <v>36</v>
      </c>
      <c r="P222" s="1510" t="s">
        <v>36</v>
      </c>
      <c r="Q222" s="1522" t="s">
        <v>36</v>
      </c>
      <c r="R222" s="1534" t="s">
        <v>36</v>
      </c>
      <c r="S222" s="1510" t="s">
        <v>36</v>
      </c>
      <c r="T222" s="1510" t="s">
        <v>36</v>
      </c>
      <c r="U222" s="1510" t="s">
        <v>36</v>
      </c>
      <c r="V222" s="1510" t="s">
        <v>36</v>
      </c>
      <c r="W222" s="1510" t="s">
        <v>36</v>
      </c>
      <c r="X222" s="1510" t="s">
        <v>36</v>
      </c>
      <c r="Y222" s="1510" t="s">
        <v>36</v>
      </c>
      <c r="Z222" s="2576" t="s">
        <v>36</v>
      </c>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108"/>
      <c r="BA222" s="2986" t="s">
        <v>37</v>
      </c>
      <c r="BB222" s="174" t="s">
        <v>15</v>
      </c>
      <c r="BC222" s="1574" t="s">
        <v>36</v>
      </c>
      <c r="BD222" s="1594" t="s">
        <v>36</v>
      </c>
      <c r="BE222" s="1594" t="s">
        <v>36</v>
      </c>
      <c r="BF222" s="1594" t="s">
        <v>36</v>
      </c>
      <c r="BG222" s="1615" t="s">
        <v>36</v>
      </c>
      <c r="BH222" s="1636" t="s">
        <v>36</v>
      </c>
      <c r="BI222" s="1594" t="s">
        <v>36</v>
      </c>
      <c r="BJ222" s="1594" t="s">
        <v>36</v>
      </c>
      <c r="BK222" s="1594" t="s">
        <v>36</v>
      </c>
      <c r="BL222" s="1615" t="s">
        <v>36</v>
      </c>
      <c r="BM222" s="1636" t="s">
        <v>36</v>
      </c>
      <c r="BN222" s="1594" t="s">
        <v>36</v>
      </c>
      <c r="BO222" s="1594" t="s">
        <v>36</v>
      </c>
      <c r="BP222" s="1594" t="s">
        <v>36</v>
      </c>
      <c r="BQ222" s="1615" t="s">
        <v>36</v>
      </c>
      <c r="BR222" s="1636" t="s">
        <v>36</v>
      </c>
      <c r="BS222" s="1594" t="s">
        <v>36</v>
      </c>
      <c r="BT222" s="1594" t="s">
        <v>36</v>
      </c>
      <c r="BU222" s="1594" t="s">
        <v>36</v>
      </c>
      <c r="BV222" s="1594" t="s">
        <v>36</v>
      </c>
      <c r="BW222" s="1594" t="s">
        <v>36</v>
      </c>
      <c r="BX222" s="1594" t="s">
        <v>36</v>
      </c>
      <c r="BY222" s="1655" t="s">
        <v>36</v>
      </c>
      <c r="BZ222" s="1655" t="s">
        <v>36</v>
      </c>
      <c r="CA222" s="2609"/>
      <c r="CB222" s="2609"/>
      <c r="CC222" s="2609"/>
      <c r="CD222" s="2609"/>
      <c r="CE222" s="2609"/>
      <c r="CF222" s="2609"/>
      <c r="CG222" s="2609"/>
      <c r="CH222" s="2609"/>
      <c r="CI222" s="2609"/>
      <c r="CJ222" s="2609"/>
      <c r="CK222" s="2609"/>
      <c r="CL222" s="2609"/>
      <c r="CM222" s="2609"/>
      <c r="CN222" s="2609"/>
      <c r="CO222" s="2609"/>
      <c r="CP222" s="2609"/>
      <c r="CQ222" s="2609"/>
      <c r="CR222" s="2609"/>
      <c r="CS222" s="2609"/>
      <c r="CT222" s="2609"/>
      <c r="CU222" s="2609"/>
      <c r="CV222" s="2609"/>
      <c r="CW222" s="2609"/>
      <c r="CX222" s="2609"/>
      <c r="CY222" s="2609"/>
      <c r="CZ222" s="2610"/>
    </row>
    <row r="223" s="135" customFormat="true" ht="15" customHeight="true" x14ac:dyDescent="0.2">
      <c r="A223" s="3091"/>
      <c r="B223" s="1479" t="s">
        <v>16</v>
      </c>
      <c r="C223" s="1499" t="s">
        <v>36</v>
      </c>
      <c r="D223" s="1511" t="s">
        <v>36</v>
      </c>
      <c r="E223" s="1511" t="s">
        <v>36</v>
      </c>
      <c r="F223" s="1511" t="s">
        <v>36</v>
      </c>
      <c r="G223" s="1523" t="s">
        <v>36</v>
      </c>
      <c r="H223" s="1535" t="s">
        <v>36</v>
      </c>
      <c r="I223" s="1511" t="s">
        <v>36</v>
      </c>
      <c r="J223" s="1511" t="s">
        <v>36</v>
      </c>
      <c r="K223" s="1511" t="s">
        <v>36</v>
      </c>
      <c r="L223" s="1547" t="s">
        <v>36</v>
      </c>
      <c r="M223" s="1557" t="s">
        <v>36</v>
      </c>
      <c r="N223" s="1511" t="s">
        <v>36</v>
      </c>
      <c r="O223" s="1511" t="s">
        <v>36</v>
      </c>
      <c r="P223" s="1511" t="s">
        <v>36</v>
      </c>
      <c r="Q223" s="1523" t="s">
        <v>36</v>
      </c>
      <c r="R223" s="1535" t="s">
        <v>36</v>
      </c>
      <c r="S223" s="1511" t="s">
        <v>36</v>
      </c>
      <c r="T223" s="1511" t="s">
        <v>36</v>
      </c>
      <c r="U223" s="1511" t="s">
        <v>36</v>
      </c>
      <c r="V223" s="1511" t="s">
        <v>36</v>
      </c>
      <c r="W223" s="1511" t="s">
        <v>36</v>
      </c>
      <c r="X223" s="1511" t="s">
        <v>36</v>
      </c>
      <c r="Y223" s="1511" t="s">
        <v>36</v>
      </c>
      <c r="Z223" s="2577" t="s">
        <v>36</v>
      </c>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108"/>
      <c r="BA223" s="2987"/>
      <c r="BB223" s="175" t="s">
        <v>16</v>
      </c>
      <c r="BC223" s="1575" t="s">
        <v>36</v>
      </c>
      <c r="BD223" s="1595" t="s">
        <v>36</v>
      </c>
      <c r="BE223" s="1595" t="s">
        <v>36</v>
      </c>
      <c r="BF223" s="1595" t="s">
        <v>36</v>
      </c>
      <c r="BG223" s="1616" t="s">
        <v>36</v>
      </c>
      <c r="BH223" s="1637" t="s">
        <v>36</v>
      </c>
      <c r="BI223" s="1595" t="s">
        <v>36</v>
      </c>
      <c r="BJ223" s="1595" t="s">
        <v>36</v>
      </c>
      <c r="BK223" s="1595" t="s">
        <v>36</v>
      </c>
      <c r="BL223" s="1616" t="s">
        <v>36</v>
      </c>
      <c r="BM223" s="1637" t="s">
        <v>36</v>
      </c>
      <c r="BN223" s="1595" t="s">
        <v>36</v>
      </c>
      <c r="BO223" s="1595" t="s">
        <v>36</v>
      </c>
      <c r="BP223" s="1595" t="s">
        <v>36</v>
      </c>
      <c r="BQ223" s="1616" t="s">
        <v>36</v>
      </c>
      <c r="BR223" s="1637" t="s">
        <v>36</v>
      </c>
      <c r="BS223" s="1595" t="s">
        <v>36</v>
      </c>
      <c r="BT223" s="1595" t="s">
        <v>36</v>
      </c>
      <c r="BU223" s="1595" t="s">
        <v>36</v>
      </c>
      <c r="BV223" s="1595" t="s">
        <v>36</v>
      </c>
      <c r="BW223" s="1595" t="s">
        <v>36</v>
      </c>
      <c r="BX223" s="1595" t="s">
        <v>36</v>
      </c>
      <c r="BY223" s="1656" t="s">
        <v>36</v>
      </c>
      <c r="BZ223" s="1656" t="s">
        <v>36</v>
      </c>
      <c r="CA223" s="2611"/>
      <c r="CB223" s="2611"/>
      <c r="CC223" s="2611"/>
      <c r="CD223" s="2611"/>
      <c r="CE223" s="2611"/>
      <c r="CF223" s="2611"/>
      <c r="CG223" s="2611"/>
      <c r="CH223" s="2611"/>
      <c r="CI223" s="2611"/>
      <c r="CJ223" s="2611"/>
      <c r="CK223" s="2611"/>
      <c r="CL223" s="2611"/>
      <c r="CM223" s="2611"/>
      <c r="CN223" s="2611"/>
      <c r="CO223" s="2611"/>
      <c r="CP223" s="2611"/>
      <c r="CQ223" s="2611"/>
      <c r="CR223" s="2611"/>
      <c r="CS223" s="2611"/>
      <c r="CT223" s="2611"/>
      <c r="CU223" s="2611"/>
      <c r="CV223" s="2611"/>
      <c r="CW223" s="2611"/>
      <c r="CX223" s="2611"/>
      <c r="CY223" s="2611"/>
      <c r="CZ223" s="2612"/>
    </row>
    <row r="224" s="135" customFormat="true" ht="15" customHeight="true" x14ac:dyDescent="0.2">
      <c r="A224" s="3092"/>
      <c r="B224" s="1480" t="s">
        <v>20</v>
      </c>
      <c r="C224" s="1500" t="s">
        <v>36</v>
      </c>
      <c r="D224" s="1512" t="s">
        <v>36</v>
      </c>
      <c r="E224" s="1512" t="s">
        <v>36</v>
      </c>
      <c r="F224" s="1512" t="s">
        <v>36</v>
      </c>
      <c r="G224" s="1524" t="s">
        <v>36</v>
      </c>
      <c r="H224" s="1536" t="s">
        <v>36</v>
      </c>
      <c r="I224" s="1512" t="s">
        <v>36</v>
      </c>
      <c r="J224" s="1512" t="s">
        <v>36</v>
      </c>
      <c r="K224" s="1512" t="s">
        <v>36</v>
      </c>
      <c r="L224" s="1548" t="s">
        <v>36</v>
      </c>
      <c r="M224" s="1558" t="s">
        <v>36</v>
      </c>
      <c r="N224" s="1512" t="s">
        <v>36</v>
      </c>
      <c r="O224" s="1512" t="s">
        <v>36</v>
      </c>
      <c r="P224" s="1512" t="s">
        <v>36</v>
      </c>
      <c r="Q224" s="1524" t="s">
        <v>36</v>
      </c>
      <c r="R224" s="1536" t="s">
        <v>36</v>
      </c>
      <c r="S224" s="1512" t="s">
        <v>36</v>
      </c>
      <c r="T224" s="1512" t="s">
        <v>36</v>
      </c>
      <c r="U224" s="1512" t="s">
        <v>36</v>
      </c>
      <c r="V224" s="1512" t="s">
        <v>36</v>
      </c>
      <c r="W224" s="1512" t="s">
        <v>36</v>
      </c>
      <c r="X224" s="1512" t="s">
        <v>36</v>
      </c>
      <c r="Y224" s="1512" t="s">
        <v>36</v>
      </c>
      <c r="Z224" s="2578" t="s">
        <v>36</v>
      </c>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108"/>
      <c r="BA224" s="2987"/>
      <c r="BB224" s="175" t="s">
        <v>20</v>
      </c>
      <c r="BC224" s="1575" t="s">
        <v>36</v>
      </c>
      <c r="BD224" s="1595" t="s">
        <v>36</v>
      </c>
      <c r="BE224" s="1595" t="s">
        <v>36</v>
      </c>
      <c r="BF224" s="1595" t="s">
        <v>36</v>
      </c>
      <c r="BG224" s="1616" t="s">
        <v>36</v>
      </c>
      <c r="BH224" s="1637" t="s">
        <v>36</v>
      </c>
      <c r="BI224" s="1595" t="s">
        <v>36</v>
      </c>
      <c r="BJ224" s="1595" t="s">
        <v>36</v>
      </c>
      <c r="BK224" s="1595" t="s">
        <v>36</v>
      </c>
      <c r="BL224" s="1616" t="s">
        <v>36</v>
      </c>
      <c r="BM224" s="1637" t="s">
        <v>36</v>
      </c>
      <c r="BN224" s="1595" t="s">
        <v>36</v>
      </c>
      <c r="BO224" s="1595" t="s">
        <v>36</v>
      </c>
      <c r="BP224" s="1595" t="s">
        <v>36</v>
      </c>
      <c r="BQ224" s="1616" t="s">
        <v>36</v>
      </c>
      <c r="BR224" s="1637" t="s">
        <v>36</v>
      </c>
      <c r="BS224" s="1595" t="s">
        <v>36</v>
      </c>
      <c r="BT224" s="1595" t="s">
        <v>36</v>
      </c>
      <c r="BU224" s="1595" t="s">
        <v>36</v>
      </c>
      <c r="BV224" s="1595" t="s">
        <v>36</v>
      </c>
      <c r="BW224" s="1595" t="s">
        <v>36</v>
      </c>
      <c r="BX224" s="1595" t="s">
        <v>36</v>
      </c>
      <c r="BY224" s="1656" t="s">
        <v>36</v>
      </c>
      <c r="BZ224" s="1656" t="s">
        <v>36</v>
      </c>
      <c r="CA224" s="2611"/>
      <c r="CB224" s="2611"/>
      <c r="CC224" s="2611"/>
      <c r="CD224" s="2611"/>
      <c r="CE224" s="2611"/>
      <c r="CF224" s="2611"/>
      <c r="CG224" s="2611"/>
      <c r="CH224" s="2611"/>
      <c r="CI224" s="2611"/>
      <c r="CJ224" s="2611"/>
      <c r="CK224" s="2611"/>
      <c r="CL224" s="2611"/>
      <c r="CM224" s="2611"/>
      <c r="CN224" s="2611"/>
      <c r="CO224" s="2611"/>
      <c r="CP224" s="2611"/>
      <c r="CQ224" s="2611"/>
      <c r="CR224" s="2611"/>
      <c r="CS224" s="2611"/>
      <c r="CT224" s="2611"/>
      <c r="CU224" s="2611"/>
      <c r="CV224" s="2611"/>
      <c r="CW224" s="2611"/>
      <c r="CX224" s="2611"/>
      <c r="CY224" s="2611"/>
      <c r="CZ224" s="2612"/>
    </row>
    <row r="225" s="135" customFormat="true" ht="15" customHeight="true" x14ac:dyDescent="0.2">
      <c r="A225" s="1455"/>
      <c r="B225" s="1281"/>
      <c r="C225" s="1394"/>
      <c r="D225" s="1185"/>
      <c r="E225" s="1185"/>
      <c r="F225" s="1185"/>
      <c r="G225" s="1234"/>
      <c r="H225" s="1395"/>
      <c r="I225" s="1185"/>
      <c r="J225" s="1185"/>
      <c r="K225" s="1185"/>
      <c r="L225" s="1201"/>
      <c r="M225" s="1394"/>
      <c r="N225" s="1185"/>
      <c r="O225" s="1185"/>
      <c r="P225" s="1185"/>
      <c r="Q225" s="1234"/>
      <c r="R225" s="1395"/>
      <c r="S225" s="1185"/>
      <c r="T225" s="1185"/>
      <c r="U225" s="1185"/>
      <c r="V225" s="1185"/>
      <c r="W225" s="1185"/>
      <c r="X225" s="1185"/>
      <c r="Y225" s="1185"/>
      <c r="Z225" s="1201"/>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108"/>
      <c r="BA225" s="2987" t="s">
        <v>70</v>
      </c>
      <c r="BB225" s="175" t="s">
        <v>71</v>
      </c>
      <c r="BC225" s="1575" t="s">
        <v>36</v>
      </c>
      <c r="BD225" s="1595" t="s">
        <v>36</v>
      </c>
      <c r="BE225" s="1595" t="s">
        <v>36</v>
      </c>
      <c r="BF225" s="1595" t="s">
        <v>36</v>
      </c>
      <c r="BG225" s="1616" t="s">
        <v>36</v>
      </c>
      <c r="BH225" s="1637" t="s">
        <v>36</v>
      </c>
      <c r="BI225" s="1595" t="s">
        <v>36</v>
      </c>
      <c r="BJ225" s="1595" t="s">
        <v>36</v>
      </c>
      <c r="BK225" s="1595" t="s">
        <v>36</v>
      </c>
      <c r="BL225" s="1616" t="s">
        <v>36</v>
      </c>
      <c r="BM225" s="1637" t="s">
        <v>36</v>
      </c>
      <c r="BN225" s="1595" t="s">
        <v>36</v>
      </c>
      <c r="BO225" s="1595" t="s">
        <v>36</v>
      </c>
      <c r="BP225" s="1595" t="s">
        <v>36</v>
      </c>
      <c r="BQ225" s="1616" t="s">
        <v>36</v>
      </c>
      <c r="BR225" s="1637" t="s">
        <v>36</v>
      </c>
      <c r="BS225" s="1595" t="s">
        <v>36</v>
      </c>
      <c r="BT225" s="1595" t="s">
        <v>36</v>
      </c>
      <c r="BU225" s="1595" t="s">
        <v>36</v>
      </c>
      <c r="BV225" s="1595" t="s">
        <v>36</v>
      </c>
      <c r="BW225" s="1595" t="s">
        <v>36</v>
      </c>
      <c r="BX225" s="1595" t="s">
        <v>36</v>
      </c>
      <c r="BY225" s="1656" t="s">
        <v>36</v>
      </c>
      <c r="BZ225" s="1656" t="s">
        <v>36</v>
      </c>
      <c r="CA225" s="2612"/>
      <c r="CB225" s="2612"/>
      <c r="CC225" s="2612"/>
      <c r="CD225" s="2612"/>
      <c r="CE225" s="2612"/>
      <c r="CF225" s="2612"/>
      <c r="CG225" s="2612"/>
      <c r="CH225" s="2612"/>
      <c r="CI225" s="2612"/>
      <c r="CJ225" s="2612"/>
      <c r="CK225" s="2612"/>
      <c r="CL225" s="2612"/>
      <c r="CM225" s="2612"/>
      <c r="CN225" s="2612"/>
      <c r="CO225" s="2612"/>
      <c r="CP225" s="2612"/>
      <c r="CQ225" s="2612"/>
      <c r="CR225" s="2612"/>
      <c r="CS225" s="2612"/>
      <c r="CT225" s="2612"/>
      <c r="CU225" s="2612"/>
      <c r="CV225" s="2612"/>
      <c r="CW225" s="2612"/>
      <c r="CX225" s="2612"/>
      <c r="CY225" s="2612"/>
      <c r="CZ225" s="2612"/>
    </row>
    <row r="226" s="135" customFormat="true" ht="15" customHeight="true" x14ac:dyDescent="0.2">
      <c r="A226" s="1261"/>
      <c r="B226" s="1481"/>
      <c r="C226" s="1197"/>
      <c r="D226" s="1198"/>
      <c r="E226" s="1198"/>
      <c r="F226" s="1198"/>
      <c r="G226" s="1245"/>
      <c r="H226" s="1232"/>
      <c r="I226" s="1198"/>
      <c r="J226" s="1198"/>
      <c r="K226" s="1198"/>
      <c r="L226" s="1207"/>
      <c r="M226" s="1219"/>
      <c r="N226" s="1198"/>
      <c r="O226" s="1198"/>
      <c r="P226" s="1198"/>
      <c r="Q226" s="1245"/>
      <c r="R226" s="1232"/>
      <c r="S226" s="1198"/>
      <c r="T226" s="1198"/>
      <c r="U226" s="1198"/>
      <c r="V226" s="1198"/>
      <c r="W226" s="1198"/>
      <c r="X226" s="1198"/>
      <c r="Y226" s="1198"/>
      <c r="Z226" s="2579"/>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108"/>
      <c r="BA226" s="2987"/>
      <c r="BB226" s="175" t="s">
        <v>72</v>
      </c>
      <c r="BC226" s="1575" t="s">
        <v>36</v>
      </c>
      <c r="BD226" s="1595" t="s">
        <v>36</v>
      </c>
      <c r="BE226" s="1595" t="s">
        <v>36</v>
      </c>
      <c r="BF226" s="1595" t="s">
        <v>36</v>
      </c>
      <c r="BG226" s="1616" t="s">
        <v>36</v>
      </c>
      <c r="BH226" s="1637" t="s">
        <v>36</v>
      </c>
      <c r="BI226" s="1595" t="s">
        <v>36</v>
      </c>
      <c r="BJ226" s="1595" t="s">
        <v>36</v>
      </c>
      <c r="BK226" s="1595" t="s">
        <v>36</v>
      </c>
      <c r="BL226" s="1616" t="s">
        <v>36</v>
      </c>
      <c r="BM226" s="1637" t="s">
        <v>36</v>
      </c>
      <c r="BN226" s="1595" t="s">
        <v>36</v>
      </c>
      <c r="BO226" s="1595" t="s">
        <v>36</v>
      </c>
      <c r="BP226" s="1595" t="s">
        <v>36</v>
      </c>
      <c r="BQ226" s="1616" t="s">
        <v>36</v>
      </c>
      <c r="BR226" s="1637" t="s">
        <v>36</v>
      </c>
      <c r="BS226" s="1595" t="s">
        <v>36</v>
      </c>
      <c r="BT226" s="1595" t="s">
        <v>36</v>
      </c>
      <c r="BU226" s="1595" t="s">
        <v>36</v>
      </c>
      <c r="BV226" s="1595" t="s">
        <v>36</v>
      </c>
      <c r="BW226" s="1595" t="s">
        <v>36</v>
      </c>
      <c r="BX226" s="1595" t="s">
        <v>36</v>
      </c>
      <c r="BY226" s="1656" t="s">
        <v>36</v>
      </c>
      <c r="BZ226" s="1656" t="s">
        <v>36</v>
      </c>
      <c r="CA226" s="2612"/>
      <c r="CB226" s="2612"/>
      <c r="CC226" s="2612"/>
      <c r="CD226" s="2612"/>
      <c r="CE226" s="2612"/>
      <c r="CF226" s="2612"/>
      <c r="CG226" s="2612"/>
      <c r="CH226" s="2612"/>
      <c r="CI226" s="2612"/>
      <c r="CJ226" s="2612"/>
      <c r="CK226" s="2612"/>
      <c r="CL226" s="2612"/>
      <c r="CM226" s="2612"/>
      <c r="CN226" s="2612"/>
      <c r="CO226" s="2612"/>
      <c r="CP226" s="2612"/>
      <c r="CQ226" s="2612"/>
      <c r="CR226" s="2612"/>
      <c r="CS226" s="2612"/>
      <c r="CT226" s="2612"/>
      <c r="CU226" s="2612"/>
      <c r="CV226" s="2612"/>
      <c r="CW226" s="2612"/>
      <c r="CX226" s="2612"/>
      <c r="CY226" s="2612"/>
      <c r="CZ226" s="2612"/>
    </row>
    <row r="227" s="135" customFormat="true" ht="15" customHeight="true" x14ac:dyDescent="0.2">
      <c r="A227" s="1262"/>
      <c r="B227" s="1482"/>
      <c r="C227" s="1199"/>
      <c r="D227" s="1200"/>
      <c r="E227" s="1200"/>
      <c r="F227" s="1200"/>
      <c r="G227" s="1246"/>
      <c r="H227" s="1233"/>
      <c r="I227" s="1200"/>
      <c r="J227" s="1200"/>
      <c r="K227" s="1200"/>
      <c r="L227" s="1208"/>
      <c r="M227" s="1220"/>
      <c r="N227" s="1200"/>
      <c r="O227" s="1200"/>
      <c r="P227" s="1200"/>
      <c r="Q227" s="1246"/>
      <c r="R227" s="1233"/>
      <c r="S227" s="1200"/>
      <c r="T227" s="1200"/>
      <c r="U227" s="1200"/>
      <c r="V227" s="1200"/>
      <c r="W227" s="1200"/>
      <c r="X227" s="1200"/>
      <c r="Y227" s="1200"/>
      <c r="Z227" s="258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108"/>
      <c r="BA227" s="2987" t="s">
        <v>95</v>
      </c>
      <c r="BB227" s="175" t="s">
        <v>62</v>
      </c>
      <c r="BC227" s="1575" t="s">
        <v>36</v>
      </c>
      <c r="BD227" s="1595" t="s">
        <v>36</v>
      </c>
      <c r="BE227" s="1595" t="s">
        <v>36</v>
      </c>
      <c r="BF227" s="1595" t="s">
        <v>36</v>
      </c>
      <c r="BG227" s="1616" t="s">
        <v>36</v>
      </c>
      <c r="BH227" s="1637" t="s">
        <v>36</v>
      </c>
      <c r="BI227" s="1595" t="s">
        <v>36</v>
      </c>
      <c r="BJ227" s="1595" t="s">
        <v>36</v>
      </c>
      <c r="BK227" s="1595" t="s">
        <v>36</v>
      </c>
      <c r="BL227" s="1616" t="s">
        <v>36</v>
      </c>
      <c r="BM227" s="1637" t="s">
        <v>36</v>
      </c>
      <c r="BN227" s="1595" t="s">
        <v>36</v>
      </c>
      <c r="BO227" s="1595" t="s">
        <v>36</v>
      </c>
      <c r="BP227" s="1595" t="s">
        <v>36</v>
      </c>
      <c r="BQ227" s="1616" t="s">
        <v>36</v>
      </c>
      <c r="BR227" s="1637" t="s">
        <v>36</v>
      </c>
      <c r="BS227" s="1595" t="s">
        <v>36</v>
      </c>
      <c r="BT227" s="1595" t="s">
        <v>36</v>
      </c>
      <c r="BU227" s="1595" t="s">
        <v>36</v>
      </c>
      <c r="BV227" s="1595" t="s">
        <v>36</v>
      </c>
      <c r="BW227" s="1595" t="s">
        <v>36</v>
      </c>
      <c r="BX227" s="1595" t="s">
        <v>36</v>
      </c>
      <c r="BY227" s="1656" t="s">
        <v>36</v>
      </c>
      <c r="BZ227" s="1656" t="s">
        <v>36</v>
      </c>
      <c r="CA227" s="2612"/>
      <c r="CB227" s="2612"/>
      <c r="CC227" s="2612"/>
      <c r="CD227" s="2612"/>
      <c r="CE227" s="2612"/>
      <c r="CF227" s="2612"/>
      <c r="CG227" s="2612"/>
      <c r="CH227" s="2612"/>
      <c r="CI227" s="2612"/>
      <c r="CJ227" s="2612"/>
      <c r="CK227" s="2612"/>
      <c r="CL227" s="2612"/>
      <c r="CM227" s="2612"/>
      <c r="CN227" s="2612"/>
      <c r="CO227" s="2612"/>
      <c r="CP227" s="2612"/>
      <c r="CQ227" s="2612"/>
      <c r="CR227" s="2612"/>
      <c r="CS227" s="2612"/>
      <c r="CT227" s="2612"/>
      <c r="CU227" s="2612"/>
      <c r="CV227" s="2612"/>
      <c r="CW227" s="2612"/>
      <c r="CX227" s="2612"/>
      <c r="CY227" s="2612"/>
      <c r="CZ227" s="2612"/>
    </row>
    <row r="228" s="135" customFormat="true" ht="15" customHeight="true" x14ac:dyDescent="0.2">
      <c r="A228" s="1263"/>
      <c r="B228" s="1483"/>
      <c r="C228" s="1434"/>
      <c r="D228" s="1435"/>
      <c r="E228" s="1435"/>
      <c r="F228" s="1435"/>
      <c r="G228" s="1436"/>
      <c r="H228" s="1437"/>
      <c r="I228" s="1435"/>
      <c r="J228" s="1435"/>
      <c r="K228" s="1435"/>
      <c r="L228" s="1438"/>
      <c r="M228" s="1439"/>
      <c r="N228" s="1435"/>
      <c r="O228" s="1435"/>
      <c r="P228" s="1435"/>
      <c r="Q228" s="1436"/>
      <c r="R228" s="1437"/>
      <c r="S228" s="1435"/>
      <c r="T228" s="1435"/>
      <c r="U228" s="1435"/>
      <c r="V228" s="1435"/>
      <c r="W228" s="1435"/>
      <c r="X228" s="1435"/>
      <c r="Y228" s="1435"/>
      <c r="Z228" s="2581"/>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108"/>
      <c r="BA228" s="2987"/>
      <c r="BB228" s="175" t="s">
        <v>92</v>
      </c>
      <c r="BC228" s="1575" t="s">
        <v>36</v>
      </c>
      <c r="BD228" s="1595" t="s">
        <v>36</v>
      </c>
      <c r="BE228" s="1595" t="s">
        <v>36</v>
      </c>
      <c r="BF228" s="1595" t="s">
        <v>36</v>
      </c>
      <c r="BG228" s="1616" t="s">
        <v>36</v>
      </c>
      <c r="BH228" s="1637" t="s">
        <v>36</v>
      </c>
      <c r="BI228" s="1595" t="s">
        <v>36</v>
      </c>
      <c r="BJ228" s="1595" t="s">
        <v>36</v>
      </c>
      <c r="BK228" s="1595" t="s">
        <v>36</v>
      </c>
      <c r="BL228" s="1616" t="s">
        <v>36</v>
      </c>
      <c r="BM228" s="1637" t="s">
        <v>36</v>
      </c>
      <c r="BN228" s="1595" t="s">
        <v>36</v>
      </c>
      <c r="BO228" s="1595" t="s">
        <v>36</v>
      </c>
      <c r="BP228" s="1595" t="s">
        <v>36</v>
      </c>
      <c r="BQ228" s="1616" t="s">
        <v>36</v>
      </c>
      <c r="BR228" s="1637" t="s">
        <v>36</v>
      </c>
      <c r="BS228" s="1595" t="s">
        <v>36</v>
      </c>
      <c r="BT228" s="1595" t="s">
        <v>36</v>
      </c>
      <c r="BU228" s="1595" t="s">
        <v>36</v>
      </c>
      <c r="BV228" s="1595" t="s">
        <v>36</v>
      </c>
      <c r="BW228" s="1595" t="s">
        <v>36</v>
      </c>
      <c r="BX228" s="1595" t="s">
        <v>36</v>
      </c>
      <c r="BY228" s="1656" t="s">
        <v>36</v>
      </c>
      <c r="BZ228" s="1656" t="s">
        <v>36</v>
      </c>
      <c r="CA228" s="2612"/>
      <c r="CB228" s="2612"/>
      <c r="CC228" s="2612"/>
      <c r="CD228" s="2612"/>
      <c r="CE228" s="2612"/>
      <c r="CF228" s="2612"/>
      <c r="CG228" s="2612"/>
      <c r="CH228" s="2612"/>
      <c r="CI228" s="2612"/>
      <c r="CJ228" s="2612"/>
      <c r="CK228" s="2612"/>
      <c r="CL228" s="2612"/>
      <c r="CM228" s="2612"/>
      <c r="CN228" s="2612"/>
      <c r="CO228" s="2612"/>
      <c r="CP228" s="2612"/>
      <c r="CQ228" s="2612"/>
      <c r="CR228" s="2612"/>
      <c r="CS228" s="2612"/>
      <c r="CT228" s="2612"/>
      <c r="CU228" s="2612"/>
      <c r="CV228" s="2612"/>
      <c r="CW228" s="2612"/>
      <c r="CX228" s="2612"/>
      <c r="CY228" s="2612"/>
      <c r="CZ228" s="2612"/>
    </row>
    <row r="229" s="135" customFormat="true" ht="15" customHeight="true" x14ac:dyDescent="0.2">
      <c r="A229" s="1264"/>
      <c r="B229" s="1484"/>
      <c r="C229" s="1440"/>
      <c r="D229" s="1441"/>
      <c r="E229" s="1441"/>
      <c r="F229" s="1441"/>
      <c r="G229" s="1442"/>
      <c r="H229" s="1443"/>
      <c r="I229" s="1441"/>
      <c r="J229" s="1441"/>
      <c r="K229" s="1441"/>
      <c r="L229" s="1444"/>
      <c r="M229" s="1445"/>
      <c r="N229" s="1441"/>
      <c r="O229" s="1441"/>
      <c r="P229" s="1441"/>
      <c r="Q229" s="1442"/>
      <c r="R229" s="1443"/>
      <c r="S229" s="1441"/>
      <c r="T229" s="1441"/>
      <c r="U229" s="1441"/>
      <c r="V229" s="1441"/>
      <c r="W229" s="1441"/>
      <c r="X229" s="1441"/>
      <c r="Y229" s="1441"/>
      <c r="Z229" s="2582"/>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108"/>
      <c r="BA229" s="2987"/>
      <c r="BB229" s="175" t="s">
        <v>93</v>
      </c>
      <c r="BC229" s="1575" t="s">
        <v>36</v>
      </c>
      <c r="BD229" s="1595" t="s">
        <v>36</v>
      </c>
      <c r="BE229" s="1595" t="s">
        <v>36</v>
      </c>
      <c r="BF229" s="1595" t="s">
        <v>36</v>
      </c>
      <c r="BG229" s="1616" t="s">
        <v>36</v>
      </c>
      <c r="BH229" s="1637" t="s">
        <v>36</v>
      </c>
      <c r="BI229" s="1595" t="s">
        <v>36</v>
      </c>
      <c r="BJ229" s="1595" t="s">
        <v>36</v>
      </c>
      <c r="BK229" s="1595" t="s">
        <v>36</v>
      </c>
      <c r="BL229" s="1616" t="s">
        <v>36</v>
      </c>
      <c r="BM229" s="1637" t="s">
        <v>36</v>
      </c>
      <c r="BN229" s="1595" t="s">
        <v>36</v>
      </c>
      <c r="BO229" s="1595" t="s">
        <v>36</v>
      </c>
      <c r="BP229" s="1595" t="s">
        <v>36</v>
      </c>
      <c r="BQ229" s="1616" t="s">
        <v>36</v>
      </c>
      <c r="BR229" s="1637" t="s">
        <v>36</v>
      </c>
      <c r="BS229" s="1595" t="s">
        <v>36</v>
      </c>
      <c r="BT229" s="1595" t="s">
        <v>36</v>
      </c>
      <c r="BU229" s="1595" t="s">
        <v>36</v>
      </c>
      <c r="BV229" s="1595" t="s">
        <v>36</v>
      </c>
      <c r="BW229" s="1595" t="s">
        <v>36</v>
      </c>
      <c r="BX229" s="1595" t="s">
        <v>36</v>
      </c>
      <c r="BY229" s="1656" t="s">
        <v>36</v>
      </c>
      <c r="BZ229" s="1656" t="s">
        <v>36</v>
      </c>
      <c r="CA229" s="2612"/>
      <c r="CB229" s="2612"/>
      <c r="CC229" s="2612"/>
      <c r="CD229" s="2612"/>
      <c r="CE229" s="2612"/>
      <c r="CF229" s="2612"/>
      <c r="CG229" s="2612"/>
      <c r="CH229" s="2612"/>
      <c r="CI229" s="2612"/>
      <c r="CJ229" s="2612"/>
      <c r="CK229" s="2612"/>
      <c r="CL229" s="2612"/>
      <c r="CM229" s="2612"/>
      <c r="CN229" s="2612"/>
      <c r="CO229" s="2612"/>
      <c r="CP229" s="2612"/>
      <c r="CQ229" s="2612"/>
      <c r="CR229" s="2612"/>
      <c r="CS229" s="2612"/>
      <c r="CT229" s="2612"/>
      <c r="CU229" s="2612"/>
      <c r="CV229" s="2612"/>
      <c r="CW229" s="2612"/>
      <c r="CX229" s="2612"/>
      <c r="CY229" s="2612"/>
      <c r="CZ229" s="2612"/>
    </row>
    <row r="230" s="135" customFormat="true" ht="15" customHeight="true" x14ac:dyDescent="0.2">
      <c r="A230" s="1265"/>
      <c r="B230" s="1485"/>
      <c r="C230" s="1446"/>
      <c r="D230" s="1447"/>
      <c r="E230" s="1447"/>
      <c r="F230" s="1447"/>
      <c r="G230" s="1448"/>
      <c r="H230" s="1449"/>
      <c r="I230" s="1447"/>
      <c r="J230" s="1447"/>
      <c r="K230" s="1447"/>
      <c r="L230" s="1450"/>
      <c r="M230" s="1451"/>
      <c r="N230" s="1447"/>
      <c r="O230" s="1447"/>
      <c r="P230" s="1447"/>
      <c r="Q230" s="1448"/>
      <c r="R230" s="1449"/>
      <c r="S230" s="1447"/>
      <c r="T230" s="1447"/>
      <c r="U230" s="1447"/>
      <c r="V230" s="1447"/>
      <c r="W230" s="1447"/>
      <c r="X230" s="1447"/>
      <c r="Y230" s="1447"/>
      <c r="Z230" s="2583"/>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108"/>
      <c r="BA230" s="2987"/>
      <c r="BB230" s="175" t="s">
        <v>94</v>
      </c>
      <c r="BC230" s="1575" t="s">
        <v>36</v>
      </c>
      <c r="BD230" s="1595" t="s">
        <v>36</v>
      </c>
      <c r="BE230" s="1595" t="s">
        <v>36</v>
      </c>
      <c r="BF230" s="1595" t="s">
        <v>36</v>
      </c>
      <c r="BG230" s="1616" t="s">
        <v>36</v>
      </c>
      <c r="BH230" s="1637" t="s">
        <v>36</v>
      </c>
      <c r="BI230" s="1595" t="s">
        <v>36</v>
      </c>
      <c r="BJ230" s="1595" t="s">
        <v>36</v>
      </c>
      <c r="BK230" s="1595" t="s">
        <v>36</v>
      </c>
      <c r="BL230" s="1616" t="s">
        <v>36</v>
      </c>
      <c r="BM230" s="1637" t="s">
        <v>36</v>
      </c>
      <c r="BN230" s="1595" t="s">
        <v>36</v>
      </c>
      <c r="BO230" s="1595" t="s">
        <v>36</v>
      </c>
      <c r="BP230" s="1595" t="s">
        <v>36</v>
      </c>
      <c r="BQ230" s="1616" t="s">
        <v>36</v>
      </c>
      <c r="BR230" s="1637" t="s">
        <v>36</v>
      </c>
      <c r="BS230" s="1595" t="s">
        <v>36</v>
      </c>
      <c r="BT230" s="1595" t="s">
        <v>36</v>
      </c>
      <c r="BU230" s="1595" t="s">
        <v>36</v>
      </c>
      <c r="BV230" s="1595" t="s">
        <v>36</v>
      </c>
      <c r="BW230" s="1595" t="s">
        <v>36</v>
      </c>
      <c r="BX230" s="1595" t="s">
        <v>36</v>
      </c>
      <c r="BY230" s="1656" t="s">
        <v>36</v>
      </c>
      <c r="BZ230" s="1656" t="s">
        <v>36</v>
      </c>
      <c r="CA230" s="2612"/>
      <c r="CB230" s="2612"/>
      <c r="CC230" s="2612"/>
      <c r="CD230" s="2612"/>
      <c r="CE230" s="2612"/>
      <c r="CF230" s="2612"/>
      <c r="CG230" s="2612"/>
      <c r="CH230" s="2612"/>
      <c r="CI230" s="2612"/>
      <c r="CJ230" s="2612"/>
      <c r="CK230" s="2612"/>
      <c r="CL230" s="2612"/>
      <c r="CM230" s="2612"/>
      <c r="CN230" s="2612"/>
      <c r="CO230" s="2612"/>
      <c r="CP230" s="2612"/>
      <c r="CQ230" s="2612"/>
      <c r="CR230" s="2612"/>
      <c r="CS230" s="2612"/>
      <c r="CT230" s="2612"/>
      <c r="CU230" s="2612"/>
      <c r="CV230" s="2612"/>
      <c r="CW230" s="2612"/>
      <c r="CX230" s="2612"/>
      <c r="CY230" s="2612"/>
      <c r="CZ230" s="2612"/>
    </row>
    <row r="231" s="135" customFormat="true" ht="15" customHeight="true" x14ac:dyDescent="0.2">
      <c r="A231" s="1180"/>
      <c r="B231" s="1270"/>
      <c r="C231" s="1394"/>
      <c r="D231" s="1185"/>
      <c r="E231" s="1185"/>
      <c r="F231" s="1185"/>
      <c r="G231" s="1234"/>
      <c r="H231" s="1395"/>
      <c r="I231" s="1185"/>
      <c r="J231" s="1185"/>
      <c r="K231" s="1185"/>
      <c r="L231" s="1201"/>
      <c r="M231" s="1394"/>
      <c r="N231" s="1185"/>
      <c r="O231" s="1185"/>
      <c r="P231" s="1185"/>
      <c r="Q231" s="1234"/>
      <c r="R231" s="1395"/>
      <c r="S231" s="1185"/>
      <c r="T231" s="1185"/>
      <c r="U231" s="1185"/>
      <c r="V231" s="1185"/>
      <c r="W231" s="1185"/>
      <c r="X231" s="1185"/>
      <c r="Y231" s="1185"/>
      <c r="Z231" s="1201"/>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108"/>
      <c r="BA231" s="1110"/>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2613"/>
      <c r="CB231" s="2613"/>
      <c r="CC231" s="2613"/>
      <c r="CD231" s="2613"/>
      <c r="CE231" s="2613"/>
      <c r="CF231" s="2613"/>
      <c r="CG231" s="2613"/>
      <c r="CH231" s="2613"/>
      <c r="CI231" s="2613"/>
      <c r="CJ231" s="2613"/>
      <c r="CK231" s="2613"/>
      <c r="CL231" s="2613"/>
      <c r="CM231" s="2613"/>
      <c r="CN231" s="2613"/>
      <c r="CO231" s="2613"/>
      <c r="CP231" s="2613"/>
      <c r="CQ231" s="2613"/>
      <c r="CR231" s="2613"/>
      <c r="CS231" s="2613"/>
      <c r="CT231" s="2613"/>
      <c r="CU231" s="2613"/>
      <c r="CV231" s="2613"/>
      <c r="CW231" s="2613"/>
      <c r="CX231" s="2613"/>
      <c r="CY231" s="2613"/>
      <c r="CZ231" s="2613"/>
    </row>
    <row r="232" s="135" customFormat="true" ht="15" customHeight="true" x14ac:dyDescent="0.2">
      <c r="A232" s="1180"/>
      <c r="B232" s="1270"/>
      <c r="C232" s="1394"/>
      <c r="D232" s="1185"/>
      <c r="E232" s="1185"/>
      <c r="F232" s="1185"/>
      <c r="G232" s="1234"/>
      <c r="H232" s="1395"/>
      <c r="I232" s="1185"/>
      <c r="J232" s="1185"/>
      <c r="K232" s="1185"/>
      <c r="L232" s="1201"/>
      <c r="M232" s="1394"/>
      <c r="N232" s="1185"/>
      <c r="O232" s="1185"/>
      <c r="P232" s="1185"/>
      <c r="Q232" s="1234"/>
      <c r="R232" s="1395"/>
      <c r="S232" s="1185"/>
      <c r="T232" s="1185"/>
      <c r="U232" s="1185"/>
      <c r="V232" s="1185"/>
      <c r="W232" s="1185"/>
      <c r="X232" s="1185"/>
      <c r="Y232" s="1185"/>
      <c r="Z232" s="1201"/>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108"/>
      <c r="BA232" s="880"/>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2613"/>
      <c r="CB232" s="2613"/>
      <c r="CC232" s="2613"/>
      <c r="CD232" s="2613"/>
      <c r="CE232" s="2613"/>
      <c r="CF232" s="2613"/>
      <c r="CG232" s="2613"/>
      <c r="CH232" s="2613"/>
      <c r="CI232" s="2613"/>
      <c r="CJ232" s="2613"/>
      <c r="CK232" s="2613"/>
      <c r="CL232" s="2613"/>
      <c r="CM232" s="2613"/>
      <c r="CN232" s="2613"/>
      <c r="CO232" s="2613"/>
      <c r="CP232" s="2613"/>
      <c r="CQ232" s="2613"/>
      <c r="CR232" s="2613"/>
      <c r="CS232" s="2613"/>
      <c r="CT232" s="2613"/>
      <c r="CU232" s="2613"/>
      <c r="CV232" s="2613"/>
      <c r="CW232" s="2613"/>
      <c r="CX232" s="2613"/>
      <c r="CY232" s="2613"/>
      <c r="CZ232" s="2613"/>
    </row>
    <row r="233" s="135" customFormat="true" ht="15" customHeight="true" x14ac:dyDescent="0.2">
      <c r="A233" s="1180"/>
      <c r="B233" s="1270"/>
      <c r="C233" s="1394"/>
      <c r="D233" s="1185"/>
      <c r="E233" s="1185"/>
      <c r="F233" s="1185"/>
      <c r="G233" s="1234"/>
      <c r="H233" s="1395"/>
      <c r="I233" s="1185"/>
      <c r="J233" s="1185"/>
      <c r="K233" s="1185"/>
      <c r="L233" s="1201"/>
      <c r="M233" s="1394"/>
      <c r="N233" s="1185"/>
      <c r="O233" s="1185"/>
      <c r="P233" s="1185"/>
      <c r="Q233" s="1234"/>
      <c r="R233" s="1395"/>
      <c r="S233" s="1185"/>
      <c r="T233" s="1185"/>
      <c r="U233" s="1185"/>
      <c r="V233" s="1185"/>
      <c r="W233" s="1185"/>
      <c r="X233" s="1185"/>
      <c r="Y233" s="1185"/>
      <c r="Z233" s="1201"/>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108"/>
      <c r="BA233" s="880"/>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2613"/>
      <c r="CB233" s="2613"/>
      <c r="CC233" s="2613"/>
      <c r="CD233" s="2613"/>
      <c r="CE233" s="2613"/>
      <c r="CF233" s="2613"/>
      <c r="CG233" s="2613"/>
      <c r="CH233" s="2613"/>
      <c r="CI233" s="2613"/>
      <c r="CJ233" s="2613"/>
      <c r="CK233" s="2613"/>
      <c r="CL233" s="2613"/>
      <c r="CM233" s="2613"/>
      <c r="CN233" s="2613"/>
      <c r="CO233" s="2613"/>
      <c r="CP233" s="2613"/>
      <c r="CQ233" s="2613"/>
      <c r="CR233" s="2613"/>
      <c r="CS233" s="2613"/>
      <c r="CT233" s="2613"/>
      <c r="CU233" s="2613"/>
      <c r="CV233" s="2613"/>
      <c r="CW233" s="2613"/>
      <c r="CX233" s="2613"/>
      <c r="CY233" s="2613"/>
      <c r="CZ233" s="2613"/>
    </row>
    <row r="234" s="135" customFormat="true" ht="15" customHeight="true" x14ac:dyDescent="0.2">
      <c r="A234" s="1180"/>
      <c r="B234" s="1270"/>
      <c r="C234" s="1394"/>
      <c r="D234" s="1185"/>
      <c r="E234" s="1185"/>
      <c r="F234" s="1185"/>
      <c r="G234" s="1234"/>
      <c r="H234" s="1395"/>
      <c r="I234" s="1185"/>
      <c r="J234" s="1185"/>
      <c r="K234" s="1185"/>
      <c r="L234" s="1201"/>
      <c r="M234" s="1394"/>
      <c r="N234" s="1185"/>
      <c r="O234" s="1185"/>
      <c r="P234" s="1185"/>
      <c r="Q234" s="1234"/>
      <c r="R234" s="1395"/>
      <c r="S234" s="1185"/>
      <c r="T234" s="1185"/>
      <c r="U234" s="1185"/>
      <c r="V234" s="1185"/>
      <c r="W234" s="1185"/>
      <c r="X234" s="1185"/>
      <c r="Y234" s="1185"/>
      <c r="Z234" s="1201"/>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108"/>
      <c r="BA234" s="880"/>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2613"/>
      <c r="CB234" s="2613"/>
      <c r="CC234" s="2613"/>
      <c r="CD234" s="2613"/>
      <c r="CE234" s="2613"/>
      <c r="CF234" s="2613"/>
      <c r="CG234" s="2613"/>
      <c r="CH234" s="2613"/>
      <c r="CI234" s="2613"/>
      <c r="CJ234" s="2613"/>
      <c r="CK234" s="2613"/>
      <c r="CL234" s="2613"/>
      <c r="CM234" s="2613"/>
      <c r="CN234" s="2613"/>
      <c r="CO234" s="2613"/>
      <c r="CP234" s="2613"/>
      <c r="CQ234" s="2613"/>
      <c r="CR234" s="2613"/>
      <c r="CS234" s="2613"/>
      <c r="CT234" s="2613"/>
      <c r="CU234" s="2613"/>
      <c r="CV234" s="2613"/>
      <c r="CW234" s="2613"/>
      <c r="CX234" s="2613"/>
      <c r="CY234" s="2613"/>
      <c r="CZ234" s="2613"/>
    </row>
    <row r="235" s="135" customFormat="true" ht="15" customHeight="true" x14ac:dyDescent="0.2">
      <c r="A235" s="1180"/>
      <c r="B235" s="1270"/>
      <c r="C235" s="1394"/>
      <c r="D235" s="1185"/>
      <c r="E235" s="1185"/>
      <c r="F235" s="1185"/>
      <c r="G235" s="1234"/>
      <c r="H235" s="1395"/>
      <c r="I235" s="1185"/>
      <c r="J235" s="1185"/>
      <c r="K235" s="1185"/>
      <c r="L235" s="1201"/>
      <c r="M235" s="1394"/>
      <c r="N235" s="1185"/>
      <c r="O235" s="1185"/>
      <c r="P235" s="1185"/>
      <c r="Q235" s="1234"/>
      <c r="R235" s="1395"/>
      <c r="S235" s="1185"/>
      <c r="T235" s="1185"/>
      <c r="U235" s="1185"/>
      <c r="V235" s="1185"/>
      <c r="W235" s="1185"/>
      <c r="X235" s="1185"/>
      <c r="Y235" s="1185"/>
      <c r="Z235" s="1201"/>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108"/>
      <c r="BA235" s="880"/>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2613"/>
      <c r="CB235" s="2613"/>
      <c r="CC235" s="2613"/>
      <c r="CD235" s="2613"/>
      <c r="CE235" s="2613"/>
      <c r="CF235" s="2613"/>
      <c r="CG235" s="2613"/>
      <c r="CH235" s="2613"/>
      <c r="CI235" s="2613"/>
      <c r="CJ235" s="2613"/>
      <c r="CK235" s="2613"/>
      <c r="CL235" s="2613"/>
      <c r="CM235" s="2613"/>
      <c r="CN235" s="2613"/>
      <c r="CO235" s="2613"/>
      <c r="CP235" s="2613"/>
      <c r="CQ235" s="2613"/>
      <c r="CR235" s="2613"/>
      <c r="CS235" s="2613"/>
      <c r="CT235" s="2613"/>
      <c r="CU235" s="2613"/>
      <c r="CV235" s="2613"/>
      <c r="CW235" s="2613"/>
      <c r="CX235" s="2613"/>
      <c r="CY235" s="2613"/>
      <c r="CZ235" s="2613"/>
    </row>
    <row r="236" s="135" customFormat="true" ht="15" customHeight="true" x14ac:dyDescent="0.2">
      <c r="A236" s="1180"/>
      <c r="B236" s="1270"/>
      <c r="C236" s="1394"/>
      <c r="D236" s="1185"/>
      <c r="E236" s="1185"/>
      <c r="F236" s="1185"/>
      <c r="G236" s="1234"/>
      <c r="H236" s="1395"/>
      <c r="I236" s="1185"/>
      <c r="J236" s="1185"/>
      <c r="K236" s="1185"/>
      <c r="L236" s="1201"/>
      <c r="M236" s="1394"/>
      <c r="N236" s="1185"/>
      <c r="O236" s="1185"/>
      <c r="P236" s="1185"/>
      <c r="Q236" s="1234"/>
      <c r="R236" s="1395"/>
      <c r="S236" s="1185"/>
      <c r="T236" s="1185"/>
      <c r="U236" s="1185"/>
      <c r="V236" s="1185"/>
      <c r="W236" s="1185"/>
      <c r="X236" s="1185"/>
      <c r="Y236" s="1185"/>
      <c r="Z236" s="1201"/>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108"/>
      <c r="BA236" s="88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2613"/>
      <c r="CB236" s="2613"/>
      <c r="CC236" s="2613"/>
      <c r="CD236" s="2613"/>
      <c r="CE236" s="2613"/>
      <c r="CF236" s="2613"/>
      <c r="CG236" s="2613"/>
      <c r="CH236" s="2613"/>
      <c r="CI236" s="2613"/>
      <c r="CJ236" s="2613"/>
      <c r="CK236" s="2613"/>
      <c r="CL236" s="2613"/>
      <c r="CM236" s="2613"/>
      <c r="CN236" s="2613"/>
      <c r="CO236" s="2613"/>
      <c r="CP236" s="2613"/>
      <c r="CQ236" s="2613"/>
      <c r="CR236" s="2613"/>
      <c r="CS236" s="2613"/>
      <c r="CT236" s="2613"/>
      <c r="CU236" s="2613"/>
      <c r="CV236" s="2613"/>
      <c r="CW236" s="2613"/>
      <c r="CX236" s="2613"/>
      <c r="CY236" s="2613"/>
      <c r="CZ236" s="2613"/>
    </row>
    <row r="237" s="135" customFormat="true" ht="15" customHeight="true" x14ac:dyDescent="0.2">
      <c r="A237" s="1180"/>
      <c r="B237" s="1270"/>
      <c r="C237" s="1394"/>
      <c r="D237" s="1185"/>
      <c r="E237" s="1185"/>
      <c r="F237" s="1185"/>
      <c r="G237" s="1234"/>
      <c r="H237" s="1395"/>
      <c r="I237" s="1185"/>
      <c r="J237" s="1185"/>
      <c r="K237" s="1185"/>
      <c r="L237" s="1201"/>
      <c r="M237" s="1394"/>
      <c r="N237" s="1185"/>
      <c r="O237" s="1185"/>
      <c r="P237" s="1185"/>
      <c r="Q237" s="1234"/>
      <c r="R237" s="1395"/>
      <c r="S237" s="1185"/>
      <c r="T237" s="1185"/>
      <c r="U237" s="1185"/>
      <c r="V237" s="1185"/>
      <c r="W237" s="1185"/>
      <c r="X237" s="1185"/>
      <c r="Y237" s="1185"/>
      <c r="Z237" s="1201"/>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108"/>
      <c r="BA237" s="88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613"/>
      <c r="CB237" s="2613"/>
      <c r="CC237" s="2613"/>
      <c r="CD237" s="2613"/>
      <c r="CE237" s="2613"/>
      <c r="CF237" s="2613"/>
      <c r="CG237" s="2613"/>
      <c r="CH237" s="2613"/>
      <c r="CI237" s="2613"/>
      <c r="CJ237" s="2613"/>
      <c r="CK237" s="2613"/>
      <c r="CL237" s="2613"/>
      <c r="CM237" s="2613"/>
      <c r="CN237" s="2613"/>
      <c r="CO237" s="2613"/>
      <c r="CP237" s="2613"/>
      <c r="CQ237" s="2613"/>
      <c r="CR237" s="2613"/>
      <c r="CS237" s="2613"/>
      <c r="CT237" s="2613"/>
      <c r="CU237" s="2613"/>
      <c r="CV237" s="2613"/>
      <c r="CW237" s="2613"/>
      <c r="CX237" s="2613"/>
      <c r="CY237" s="2613"/>
      <c r="CZ237" s="2613"/>
    </row>
    <row r="238" s="135" customFormat="true" ht="15" customHeight="true" x14ac:dyDescent="0.2">
      <c r="A238" s="1180"/>
      <c r="B238" s="1270"/>
      <c r="C238" s="1394"/>
      <c r="D238" s="1185"/>
      <c r="E238" s="1185"/>
      <c r="F238" s="1185"/>
      <c r="G238" s="1234"/>
      <c r="H238" s="1395"/>
      <c r="I238" s="1185"/>
      <c r="J238" s="1185"/>
      <c r="K238" s="1185"/>
      <c r="L238" s="1201"/>
      <c r="M238" s="1394"/>
      <c r="N238" s="1185"/>
      <c r="O238" s="1185"/>
      <c r="P238" s="1185"/>
      <c r="Q238" s="1234"/>
      <c r="R238" s="1395"/>
      <c r="S238" s="1185"/>
      <c r="T238" s="1185"/>
      <c r="U238" s="1185"/>
      <c r="V238" s="1185"/>
      <c r="W238" s="1185"/>
      <c r="X238" s="1185"/>
      <c r="Y238" s="1185"/>
      <c r="Z238" s="1201"/>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108"/>
      <c r="BA238" s="88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613"/>
      <c r="CB238" s="2613"/>
      <c r="CC238" s="2613"/>
      <c r="CD238" s="2613"/>
      <c r="CE238" s="2613"/>
      <c r="CF238" s="2613"/>
      <c r="CG238" s="2613"/>
      <c r="CH238" s="2613"/>
      <c r="CI238" s="2613"/>
      <c r="CJ238" s="2613"/>
      <c r="CK238" s="2613"/>
      <c r="CL238" s="2613"/>
      <c r="CM238" s="2613"/>
      <c r="CN238" s="2613"/>
      <c r="CO238" s="2613"/>
      <c r="CP238" s="2613"/>
      <c r="CQ238" s="2613"/>
      <c r="CR238" s="2613"/>
      <c r="CS238" s="2613"/>
      <c r="CT238" s="2613"/>
      <c r="CU238" s="2613"/>
      <c r="CV238" s="2613"/>
      <c r="CW238" s="2613"/>
      <c r="CX238" s="2613"/>
      <c r="CY238" s="2613"/>
      <c r="CZ238" s="2613"/>
    </row>
    <row r="239" s="135" customFormat="true" ht="15" customHeight="true" x14ac:dyDescent="0.2">
      <c r="A239" s="1180"/>
      <c r="B239" s="1270"/>
      <c r="C239" s="1394"/>
      <c r="D239" s="1185"/>
      <c r="E239" s="1185"/>
      <c r="F239" s="1185"/>
      <c r="G239" s="1234"/>
      <c r="H239" s="1395"/>
      <c r="I239" s="1185"/>
      <c r="J239" s="1185"/>
      <c r="K239" s="1185"/>
      <c r="L239" s="1201"/>
      <c r="M239" s="1394"/>
      <c r="N239" s="1185"/>
      <c r="O239" s="1185"/>
      <c r="P239" s="1185"/>
      <c r="Q239" s="1234"/>
      <c r="R239" s="1395"/>
      <c r="S239" s="1185"/>
      <c r="T239" s="1185"/>
      <c r="U239" s="1185"/>
      <c r="V239" s="1185"/>
      <c r="W239" s="1185"/>
      <c r="X239" s="1185"/>
      <c r="Y239" s="1185"/>
      <c r="Z239" s="1201"/>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108"/>
      <c r="BA239" s="88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613"/>
      <c r="CB239" s="2613"/>
      <c r="CC239" s="2613"/>
      <c r="CD239" s="2613"/>
      <c r="CE239" s="2613"/>
      <c r="CF239" s="2613"/>
      <c r="CG239" s="2613"/>
      <c r="CH239" s="2613"/>
      <c r="CI239" s="2613"/>
      <c r="CJ239" s="2613"/>
      <c r="CK239" s="2613"/>
      <c r="CL239" s="2613"/>
      <c r="CM239" s="2613"/>
      <c r="CN239" s="2613"/>
      <c r="CO239" s="2613"/>
      <c r="CP239" s="2613"/>
      <c r="CQ239" s="2613"/>
      <c r="CR239" s="2613"/>
      <c r="CS239" s="2613"/>
      <c r="CT239" s="2613"/>
      <c r="CU239" s="2613"/>
      <c r="CV239" s="2613"/>
      <c r="CW239" s="2613"/>
      <c r="CX239" s="2613"/>
      <c r="CY239" s="2613"/>
      <c r="CZ239" s="2613"/>
    </row>
    <row r="240" s="135" customFormat="true" ht="15" customHeight="true" x14ac:dyDescent="0.2">
      <c r="A240" s="1180"/>
      <c r="B240" s="1270"/>
      <c r="C240" s="1394"/>
      <c r="D240" s="1185"/>
      <c r="E240" s="1185"/>
      <c r="F240" s="1185"/>
      <c r="G240" s="1234"/>
      <c r="H240" s="1395"/>
      <c r="I240" s="1185"/>
      <c r="J240" s="1185"/>
      <c r="K240" s="1185"/>
      <c r="L240" s="1201"/>
      <c r="M240" s="1394"/>
      <c r="N240" s="1185"/>
      <c r="O240" s="1185"/>
      <c r="P240" s="1185"/>
      <c r="Q240" s="1234"/>
      <c r="R240" s="1395"/>
      <c r="S240" s="1185"/>
      <c r="T240" s="1185"/>
      <c r="U240" s="1185"/>
      <c r="V240" s="1185"/>
      <c r="W240" s="1185"/>
      <c r="X240" s="1185"/>
      <c r="Y240" s="1185"/>
      <c r="Z240" s="1201"/>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108"/>
      <c r="BA240" s="88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613"/>
      <c r="CB240" s="2613"/>
      <c r="CC240" s="2613"/>
      <c r="CD240" s="2613"/>
      <c r="CE240" s="2613"/>
      <c r="CF240" s="2613"/>
      <c r="CG240" s="2613"/>
      <c r="CH240" s="2613"/>
      <c r="CI240" s="2613"/>
      <c r="CJ240" s="2613"/>
      <c r="CK240" s="2613"/>
      <c r="CL240" s="2613"/>
      <c r="CM240" s="2613"/>
      <c r="CN240" s="2613"/>
      <c r="CO240" s="2613"/>
      <c r="CP240" s="2613"/>
      <c r="CQ240" s="2613"/>
      <c r="CR240" s="2613"/>
      <c r="CS240" s="2613"/>
      <c r="CT240" s="2613"/>
      <c r="CU240" s="2613"/>
      <c r="CV240" s="2613"/>
      <c r="CW240" s="2613"/>
      <c r="CX240" s="2613"/>
      <c r="CY240" s="2613"/>
      <c r="CZ240" s="2613"/>
    </row>
    <row r="241" s="135" customFormat="true" ht="15" customHeight="true" x14ac:dyDescent="0.2">
      <c r="A241" s="1180"/>
      <c r="B241" s="1270"/>
      <c r="C241" s="1394"/>
      <c r="D241" s="1185"/>
      <c r="E241" s="1185"/>
      <c r="F241" s="1185"/>
      <c r="G241" s="1234"/>
      <c r="H241" s="1395"/>
      <c r="I241" s="1185"/>
      <c r="J241" s="1185"/>
      <c r="K241" s="1185"/>
      <c r="L241" s="1201"/>
      <c r="M241" s="1394"/>
      <c r="N241" s="1185"/>
      <c r="O241" s="1185"/>
      <c r="P241" s="1185"/>
      <c r="Q241" s="1234"/>
      <c r="R241" s="1395"/>
      <c r="S241" s="1185"/>
      <c r="T241" s="1185"/>
      <c r="U241" s="1185"/>
      <c r="V241" s="1185"/>
      <c r="W241" s="1185"/>
      <c r="X241" s="1185"/>
      <c r="Y241" s="1185"/>
      <c r="Z241" s="1201"/>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108"/>
      <c r="BA241" s="88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613"/>
      <c r="CB241" s="2613"/>
      <c r="CC241" s="2613"/>
      <c r="CD241" s="2613"/>
      <c r="CE241" s="2613"/>
      <c r="CF241" s="2613"/>
      <c r="CG241" s="2613"/>
      <c r="CH241" s="2613"/>
      <c r="CI241" s="2613"/>
      <c r="CJ241" s="2613"/>
      <c r="CK241" s="2613"/>
      <c r="CL241" s="2613"/>
      <c r="CM241" s="2613"/>
      <c r="CN241" s="2613"/>
      <c r="CO241" s="2613"/>
      <c r="CP241" s="2613"/>
      <c r="CQ241" s="2613"/>
      <c r="CR241" s="2613"/>
      <c r="CS241" s="2613"/>
      <c r="CT241" s="2613"/>
      <c r="CU241" s="2613"/>
      <c r="CV241" s="2613"/>
      <c r="CW241" s="2613"/>
      <c r="CX241" s="2613"/>
      <c r="CY241" s="2613"/>
      <c r="CZ241" s="2613"/>
    </row>
    <row r="242" s="135" customFormat="true" ht="15" customHeight="true" x14ac:dyDescent="0.2">
      <c r="A242" s="1180"/>
      <c r="B242" s="1270"/>
      <c r="C242" s="1394"/>
      <c r="D242" s="1185"/>
      <c r="E242" s="1185"/>
      <c r="F242" s="1185"/>
      <c r="G242" s="1234"/>
      <c r="H242" s="1395"/>
      <c r="I242" s="1185"/>
      <c r="J242" s="1185"/>
      <c r="K242" s="1185"/>
      <c r="L242" s="1201"/>
      <c r="M242" s="1394"/>
      <c r="N242" s="1185"/>
      <c r="O242" s="1185"/>
      <c r="P242" s="1185"/>
      <c r="Q242" s="1234"/>
      <c r="R242" s="1395"/>
      <c r="S242" s="1185"/>
      <c r="T242" s="1185"/>
      <c r="U242" s="1185"/>
      <c r="V242" s="1185"/>
      <c r="W242" s="1185"/>
      <c r="X242" s="1185"/>
      <c r="Y242" s="1185"/>
      <c r="Z242" s="1201"/>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108"/>
      <c r="BA242" s="88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613"/>
      <c r="CB242" s="2613"/>
      <c r="CC242" s="2613"/>
      <c r="CD242" s="2613"/>
      <c r="CE242" s="2613"/>
      <c r="CF242" s="2613"/>
      <c r="CG242" s="2613"/>
      <c r="CH242" s="2613"/>
      <c r="CI242" s="2613"/>
      <c r="CJ242" s="2613"/>
      <c r="CK242" s="2613"/>
      <c r="CL242" s="2613"/>
      <c r="CM242" s="2613"/>
      <c r="CN242" s="2613"/>
      <c r="CO242" s="2613"/>
      <c r="CP242" s="2613"/>
      <c r="CQ242" s="2613"/>
      <c r="CR242" s="2613"/>
      <c r="CS242" s="2613"/>
      <c r="CT242" s="2613"/>
      <c r="CU242" s="2613"/>
      <c r="CV242" s="2613"/>
      <c r="CW242" s="2613"/>
      <c r="CX242" s="2613"/>
      <c r="CY242" s="2613"/>
      <c r="CZ242" s="2613"/>
    </row>
    <row r="243" s="135" customFormat="true" ht="15" customHeight="true" x14ac:dyDescent="0.2">
      <c r="A243" s="1180"/>
      <c r="B243" s="1270"/>
      <c r="C243" s="1394"/>
      <c r="D243" s="1185"/>
      <c r="E243" s="1185"/>
      <c r="F243" s="1185"/>
      <c r="G243" s="1234"/>
      <c r="H243" s="1395"/>
      <c r="I243" s="1185"/>
      <c r="J243" s="1185"/>
      <c r="K243" s="1185"/>
      <c r="L243" s="1201"/>
      <c r="M243" s="1394"/>
      <c r="N243" s="1185"/>
      <c r="O243" s="1185"/>
      <c r="P243" s="1185"/>
      <c r="Q243" s="1234"/>
      <c r="R243" s="1395"/>
      <c r="S243" s="1185"/>
      <c r="T243" s="1185"/>
      <c r="U243" s="1185"/>
      <c r="V243" s="1185"/>
      <c r="W243" s="1185"/>
      <c r="X243" s="1185"/>
      <c r="Y243" s="1185"/>
      <c r="Z243" s="1201"/>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108"/>
      <c r="BA243" s="88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613"/>
      <c r="CB243" s="2613"/>
      <c r="CC243" s="2613"/>
      <c r="CD243" s="2613"/>
      <c r="CE243" s="2613"/>
      <c r="CF243" s="2613"/>
      <c r="CG243" s="2613"/>
      <c r="CH243" s="2613"/>
      <c r="CI243" s="2613"/>
      <c r="CJ243" s="2613"/>
      <c r="CK243" s="2613"/>
      <c r="CL243" s="2613"/>
      <c r="CM243" s="2613"/>
      <c r="CN243" s="2613"/>
      <c r="CO243" s="2613"/>
      <c r="CP243" s="2613"/>
      <c r="CQ243" s="2613"/>
      <c r="CR243" s="2613"/>
      <c r="CS243" s="2613"/>
      <c r="CT243" s="2613"/>
      <c r="CU243" s="2613"/>
      <c r="CV243" s="2613"/>
      <c r="CW243" s="2613"/>
      <c r="CX243" s="2613"/>
      <c r="CY243" s="2613"/>
      <c r="CZ243" s="2613"/>
    </row>
    <row r="244" s="135" customFormat="true" ht="15" customHeight="true" x14ac:dyDescent="0.2">
      <c r="A244" s="1180"/>
      <c r="B244" s="1270"/>
      <c r="C244" s="1394"/>
      <c r="D244" s="1185"/>
      <c r="E244" s="1185"/>
      <c r="F244" s="1185"/>
      <c r="G244" s="1234"/>
      <c r="H244" s="1395"/>
      <c r="I244" s="1185"/>
      <c r="J244" s="1185"/>
      <c r="K244" s="1185"/>
      <c r="L244" s="1201"/>
      <c r="M244" s="1394"/>
      <c r="N244" s="1185"/>
      <c r="O244" s="1185"/>
      <c r="P244" s="1185"/>
      <c r="Q244" s="1234"/>
      <c r="R244" s="1395"/>
      <c r="S244" s="1185"/>
      <c r="T244" s="1185"/>
      <c r="U244" s="1185"/>
      <c r="V244" s="1185"/>
      <c r="W244" s="1185"/>
      <c r="X244" s="1185"/>
      <c r="Y244" s="1185"/>
      <c r="Z244" s="1201"/>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108"/>
      <c r="BA244" s="88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613"/>
      <c r="CB244" s="2613"/>
      <c r="CC244" s="2613"/>
      <c r="CD244" s="2613"/>
      <c r="CE244" s="2613"/>
      <c r="CF244" s="2613"/>
      <c r="CG244" s="2613"/>
      <c r="CH244" s="2613"/>
      <c r="CI244" s="2613"/>
      <c r="CJ244" s="2613"/>
      <c r="CK244" s="2613"/>
      <c r="CL244" s="2613"/>
      <c r="CM244" s="2613"/>
      <c r="CN244" s="2613"/>
      <c r="CO244" s="2613"/>
      <c r="CP244" s="2613"/>
      <c r="CQ244" s="2613"/>
      <c r="CR244" s="2613"/>
      <c r="CS244" s="2613"/>
      <c r="CT244" s="2613"/>
      <c r="CU244" s="2613"/>
      <c r="CV244" s="2613"/>
      <c r="CW244" s="2613"/>
      <c r="CX244" s="2613"/>
      <c r="CY244" s="2613"/>
      <c r="CZ244" s="2613"/>
    </row>
    <row r="245" s="135" customFormat="true" ht="15" customHeight="true" x14ac:dyDescent="0.2">
      <c r="A245" s="1180"/>
      <c r="B245" s="1270"/>
      <c r="C245" s="1394"/>
      <c r="D245" s="1185"/>
      <c r="E245" s="1185"/>
      <c r="F245" s="1185"/>
      <c r="G245" s="1234"/>
      <c r="H245" s="1395"/>
      <c r="I245" s="1185"/>
      <c r="J245" s="1185"/>
      <c r="K245" s="1185"/>
      <c r="L245" s="1201"/>
      <c r="M245" s="1394"/>
      <c r="N245" s="1185"/>
      <c r="O245" s="1185"/>
      <c r="P245" s="1185"/>
      <c r="Q245" s="1234"/>
      <c r="R245" s="1395"/>
      <c r="S245" s="1185"/>
      <c r="T245" s="1185"/>
      <c r="U245" s="1185"/>
      <c r="V245" s="1185"/>
      <c r="W245" s="1185"/>
      <c r="X245" s="1185"/>
      <c r="Y245" s="1185"/>
      <c r="Z245" s="1201"/>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108"/>
      <c r="BA245" s="88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613"/>
      <c r="CB245" s="2613"/>
      <c r="CC245" s="2613"/>
      <c r="CD245" s="2613"/>
      <c r="CE245" s="2613"/>
      <c r="CF245" s="2613"/>
      <c r="CG245" s="2613"/>
      <c r="CH245" s="2613"/>
      <c r="CI245" s="2613"/>
      <c r="CJ245" s="2613"/>
      <c r="CK245" s="2613"/>
      <c r="CL245" s="2613"/>
      <c r="CM245" s="2613"/>
      <c r="CN245" s="2613"/>
      <c r="CO245" s="2613"/>
      <c r="CP245" s="2613"/>
      <c r="CQ245" s="2613"/>
      <c r="CR245" s="2613"/>
      <c r="CS245" s="2613"/>
      <c r="CT245" s="2613"/>
      <c r="CU245" s="2613"/>
      <c r="CV245" s="2613"/>
      <c r="CW245" s="2613"/>
      <c r="CX245" s="2613"/>
      <c r="CY245" s="2613"/>
      <c r="CZ245" s="2613"/>
    </row>
    <row r="246" s="135" customFormat="true" ht="15" customHeight="true" x14ac:dyDescent="0.2">
      <c r="A246" s="1180"/>
      <c r="B246" s="1270"/>
      <c r="C246" s="1394"/>
      <c r="D246" s="1185"/>
      <c r="E246" s="1185"/>
      <c r="F246" s="1185"/>
      <c r="G246" s="1234"/>
      <c r="H246" s="1395"/>
      <c r="I246" s="1185"/>
      <c r="J246" s="1185"/>
      <c r="K246" s="1185"/>
      <c r="L246" s="1201"/>
      <c r="M246" s="1394"/>
      <c r="N246" s="1185"/>
      <c r="O246" s="1185"/>
      <c r="P246" s="1185"/>
      <c r="Q246" s="1234"/>
      <c r="R246" s="1395"/>
      <c r="S246" s="1185"/>
      <c r="T246" s="1185"/>
      <c r="U246" s="1185"/>
      <c r="V246" s="1185"/>
      <c r="W246" s="1185"/>
      <c r="X246" s="1185"/>
      <c r="Y246" s="1185"/>
      <c r="Z246" s="1201"/>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108"/>
      <c r="BA246" s="88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613"/>
      <c r="CB246" s="2613"/>
      <c r="CC246" s="2613"/>
      <c r="CD246" s="2613"/>
      <c r="CE246" s="2613"/>
      <c r="CF246" s="2613"/>
      <c r="CG246" s="2613"/>
      <c r="CH246" s="2613"/>
      <c r="CI246" s="2613"/>
      <c r="CJ246" s="2613"/>
      <c r="CK246" s="2613"/>
      <c r="CL246" s="2613"/>
      <c r="CM246" s="2613"/>
      <c r="CN246" s="2613"/>
      <c r="CO246" s="2613"/>
      <c r="CP246" s="2613"/>
      <c r="CQ246" s="2613"/>
      <c r="CR246" s="2613"/>
      <c r="CS246" s="2613"/>
      <c r="CT246" s="2613"/>
      <c r="CU246" s="2613"/>
      <c r="CV246" s="2613"/>
      <c r="CW246" s="2613"/>
      <c r="CX246" s="2613"/>
      <c r="CY246" s="2613"/>
      <c r="CZ246" s="2613"/>
    </row>
    <row r="247" s="135" customFormat="true" ht="15" customHeight="true" x14ac:dyDescent="0.2">
      <c r="A247" s="1180"/>
      <c r="B247" s="1270"/>
      <c r="C247" s="1394"/>
      <c r="D247" s="1185"/>
      <c r="E247" s="1185"/>
      <c r="F247" s="1185"/>
      <c r="G247" s="1234"/>
      <c r="H247" s="1395"/>
      <c r="I247" s="1185"/>
      <c r="J247" s="1185"/>
      <c r="K247" s="1185"/>
      <c r="L247" s="1201"/>
      <c r="M247" s="1394"/>
      <c r="N247" s="1185"/>
      <c r="O247" s="1185"/>
      <c r="P247" s="1185"/>
      <c r="Q247" s="1234"/>
      <c r="R247" s="1395"/>
      <c r="S247" s="1185"/>
      <c r="T247" s="1185"/>
      <c r="U247" s="1185"/>
      <c r="V247" s="1185"/>
      <c r="W247" s="1185"/>
      <c r="X247" s="1185"/>
      <c r="Y247" s="1185"/>
      <c r="Z247" s="1201"/>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108"/>
      <c r="BA247" s="88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613"/>
      <c r="CB247" s="2613"/>
      <c r="CC247" s="2613"/>
      <c r="CD247" s="2613"/>
      <c r="CE247" s="2613"/>
      <c r="CF247" s="2613"/>
      <c r="CG247" s="2613"/>
      <c r="CH247" s="2613"/>
      <c r="CI247" s="2613"/>
      <c r="CJ247" s="2613"/>
      <c r="CK247" s="2613"/>
      <c r="CL247" s="2613"/>
      <c r="CM247" s="2613"/>
      <c r="CN247" s="2613"/>
      <c r="CO247" s="2613"/>
      <c r="CP247" s="2613"/>
      <c r="CQ247" s="2613"/>
      <c r="CR247" s="2613"/>
      <c r="CS247" s="2613"/>
      <c r="CT247" s="2613"/>
      <c r="CU247" s="2613"/>
      <c r="CV247" s="2613"/>
      <c r="CW247" s="2613"/>
      <c r="CX247" s="2613"/>
      <c r="CY247" s="2613"/>
      <c r="CZ247" s="2613"/>
    </row>
    <row r="248" s="135" customFormat="true" ht="15" customHeight="true" x14ac:dyDescent="0.2">
      <c r="A248" s="1456"/>
      <c r="B248" s="1282"/>
      <c r="C248" s="1452"/>
      <c r="D248" s="1306"/>
      <c r="E248" s="1306"/>
      <c r="F248" s="1306"/>
      <c r="G248" s="1307"/>
      <c r="H248" s="1453"/>
      <c r="I248" s="1306"/>
      <c r="J248" s="1306"/>
      <c r="K248" s="1306"/>
      <c r="L248" s="1454"/>
      <c r="M248" s="1452"/>
      <c r="N248" s="1306"/>
      <c r="O248" s="1306"/>
      <c r="P248" s="1306"/>
      <c r="Q248" s="1307"/>
      <c r="R248" s="1453"/>
      <c r="S248" s="1306"/>
      <c r="T248" s="1306"/>
      <c r="U248" s="1306"/>
      <c r="V248" s="1306"/>
      <c r="W248" s="1306"/>
      <c r="X248" s="1306"/>
      <c r="Y248" s="1306"/>
      <c r="Z248" s="1454"/>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108"/>
      <c r="BA248" s="88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613"/>
      <c r="CB248" s="2613"/>
      <c r="CC248" s="2613"/>
      <c r="CD248" s="2613"/>
      <c r="CE248" s="2613"/>
      <c r="CF248" s="2613"/>
      <c r="CG248" s="2613"/>
      <c r="CH248" s="2613"/>
      <c r="CI248" s="2613"/>
      <c r="CJ248" s="2613"/>
      <c r="CK248" s="2613"/>
      <c r="CL248" s="2613"/>
      <c r="CM248" s="2613"/>
      <c r="CN248" s="2613"/>
      <c r="CO248" s="2613"/>
      <c r="CP248" s="2613"/>
      <c r="CQ248" s="2613"/>
      <c r="CR248" s="2613"/>
      <c r="CS248" s="2613"/>
      <c r="CT248" s="2613"/>
      <c r="CU248" s="2613"/>
      <c r="CV248" s="2613"/>
      <c r="CW248" s="2613"/>
      <c r="CX248" s="2613"/>
      <c r="CY248" s="2613"/>
      <c r="CZ248" s="2613"/>
    </row>
    <row r="249" s="135" customFormat="true" ht="250.15" customHeight="true" x14ac:dyDescent="0.2">
      <c r="AA249" s="1108"/>
      <c r="AB249" s="1108"/>
      <c r="AC249" s="1108"/>
      <c r="AD249" s="1108"/>
      <c r="AE249" s="1108"/>
      <c r="AF249" s="1108"/>
      <c r="AG249" s="1108"/>
      <c r="AH249" s="1108"/>
      <c r="AI249" s="1108"/>
      <c r="AJ249" s="1108"/>
      <c r="AK249" s="1108"/>
      <c r="AL249" s="1108"/>
      <c r="AM249" s="1108"/>
      <c r="AN249" s="1108"/>
      <c r="AO249" s="1108"/>
      <c r="AP249" s="1108"/>
      <c r="AQ249" s="1108"/>
      <c r="AR249" s="1108"/>
      <c r="AS249" s="1108"/>
      <c r="AT249" s="1108"/>
      <c r="AU249" s="1108"/>
      <c r="AV249" s="1108"/>
      <c r="AW249" s="1108"/>
      <c r="AX249" s="1108"/>
      <c r="AY249" s="1108"/>
      <c r="AZ249" s="11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97" customFormat="true" ht="19.15" customHeight="true" x14ac:dyDescent="0.2">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875"/>
      <c r="BB250" s="268"/>
      <c r="BC250" s="875"/>
      <c r="BD250" s="875"/>
      <c r="BE250" s="875"/>
      <c r="BF250" s="875"/>
      <c r="BG250" s="875"/>
      <c r="BH250" s="875"/>
      <c r="BI250" s="875"/>
      <c r="BJ250" s="875"/>
      <c r="BK250" s="875"/>
      <c r="BL250" s="875"/>
      <c r="BM250" s="875"/>
      <c r="BN250" s="875"/>
      <c r="BO250" s="875"/>
      <c r="BP250" s="875"/>
      <c r="BQ250" s="875"/>
      <c r="BR250" s="875"/>
      <c r="BS250" s="875"/>
      <c r="BT250" s="875"/>
      <c r="BU250" s="875"/>
      <c r="BV250" s="875"/>
      <c r="BW250" s="875"/>
      <c r="BX250" s="875"/>
      <c r="BY250" s="87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97" customFormat="true" ht="12.75" x14ac:dyDescent="0.2">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875"/>
      <c r="BB251" s="268"/>
      <c r="BC251" s="875"/>
      <c r="BD251" s="875"/>
      <c r="BE251" s="875"/>
      <c r="BF251" s="875"/>
      <c r="BG251" s="875"/>
      <c r="BH251" s="875"/>
      <c r="BI251" s="875"/>
      <c r="BJ251" s="875"/>
      <c r="BK251" s="875"/>
      <c r="BL251" s="875"/>
      <c r="BM251" s="875"/>
      <c r="BN251" s="875"/>
      <c r="BO251" s="875"/>
      <c r="BP251" s="875"/>
      <c r="BQ251" s="875"/>
      <c r="BR251" s="875"/>
      <c r="BS251" s="875"/>
      <c r="BT251" s="875"/>
      <c r="BU251" s="875"/>
      <c r="BV251" s="875"/>
      <c r="BW251" s="875"/>
      <c r="BX251" s="875"/>
      <c r="BY251" s="87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97" customFormat="true" ht="12.75" x14ac:dyDescent="0.2">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875"/>
      <c r="BB252" s="268"/>
      <c r="BC252" s="875"/>
      <c r="BD252" s="875"/>
      <c r="BE252" s="875"/>
      <c r="BF252" s="875"/>
      <c r="BG252" s="875"/>
      <c r="BH252" s="875"/>
      <c r="BI252" s="875"/>
      <c r="BJ252" s="875"/>
      <c r="BK252" s="875"/>
      <c r="BL252" s="875"/>
      <c r="BM252" s="875"/>
      <c r="BN252" s="875"/>
      <c r="BO252" s="875"/>
      <c r="BP252" s="875"/>
      <c r="BQ252" s="875"/>
      <c r="BR252" s="875"/>
      <c r="BS252" s="875"/>
      <c r="BT252" s="875"/>
      <c r="BU252" s="875"/>
      <c r="BV252" s="875"/>
      <c r="BW252" s="875"/>
      <c r="BX252" s="875"/>
      <c r="BY252" s="87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97" customFormat="true" ht="12.75" x14ac:dyDescent="0.2">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875"/>
      <c r="BB253" s="268"/>
      <c r="BC253" s="875"/>
      <c r="BD253" s="875"/>
      <c r="BE253" s="875"/>
      <c r="BF253" s="875"/>
      <c r="BG253" s="875"/>
      <c r="BH253" s="875"/>
      <c r="BI253" s="875"/>
      <c r="BJ253" s="875"/>
      <c r="BK253" s="875"/>
      <c r="BL253" s="875"/>
      <c r="BM253" s="875"/>
      <c r="BN253" s="875"/>
      <c r="BO253" s="875"/>
      <c r="BP253" s="875"/>
      <c r="BQ253" s="875"/>
      <c r="BR253" s="875"/>
      <c r="BS253" s="875"/>
      <c r="BT253" s="875"/>
      <c r="BU253" s="875"/>
      <c r="BV253" s="875"/>
      <c r="BW253" s="875"/>
      <c r="BX253" s="875"/>
      <c r="BY253" s="87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97" customFormat="true" ht="12.75" x14ac:dyDescent="0.2">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875"/>
      <c r="BB254" s="268"/>
      <c r="BC254" s="875"/>
      <c r="BD254" s="875"/>
      <c r="BE254" s="875"/>
      <c r="BF254" s="875"/>
      <c r="BG254" s="875"/>
      <c r="BH254" s="875"/>
      <c r="BI254" s="875"/>
      <c r="BJ254" s="875"/>
      <c r="BK254" s="875"/>
      <c r="BL254" s="875"/>
      <c r="BM254" s="875"/>
      <c r="BN254" s="875"/>
      <c r="BO254" s="875"/>
      <c r="BP254" s="875"/>
      <c r="BQ254" s="875"/>
      <c r="BR254" s="875"/>
      <c r="BS254" s="875"/>
      <c r="BT254" s="875"/>
      <c r="BU254" s="875"/>
      <c r="BV254" s="875"/>
      <c r="BW254" s="875"/>
      <c r="BX254" s="875"/>
      <c r="BY254" s="87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97" customFormat="true" ht="12.75" x14ac:dyDescent="0.2">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875"/>
      <c r="BB255" s="268"/>
      <c r="BC255" s="875"/>
      <c r="BD255" s="875"/>
      <c r="BE255" s="875"/>
      <c r="BF255" s="875"/>
      <c r="BG255" s="875"/>
      <c r="BH255" s="875"/>
      <c r="BI255" s="875"/>
      <c r="BJ255" s="875"/>
      <c r="BK255" s="875"/>
      <c r="BL255" s="875"/>
      <c r="BM255" s="875"/>
      <c r="BN255" s="875"/>
      <c r="BO255" s="875"/>
      <c r="BP255" s="875"/>
      <c r="BQ255" s="875"/>
      <c r="BR255" s="875"/>
      <c r="BS255" s="875"/>
      <c r="BT255" s="875"/>
      <c r="BU255" s="875"/>
      <c r="BV255" s="875"/>
      <c r="BW255" s="875"/>
      <c r="BX255" s="875"/>
      <c r="BY255" s="87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97" customFormat="true" ht="12.75" x14ac:dyDescent="0.2">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875"/>
      <c r="BB256" s="268"/>
      <c r="BC256" s="875"/>
      <c r="BD256" s="875"/>
      <c r="BE256" s="875"/>
      <c r="BF256" s="875"/>
      <c r="BG256" s="875"/>
      <c r="BH256" s="875"/>
      <c r="BI256" s="875"/>
      <c r="BJ256" s="875"/>
      <c r="BK256" s="875"/>
      <c r="BL256" s="875"/>
      <c r="BM256" s="875"/>
      <c r="BN256" s="875"/>
      <c r="BO256" s="875"/>
      <c r="BP256" s="875"/>
      <c r="BQ256" s="875"/>
      <c r="BR256" s="875"/>
      <c r="BS256" s="875"/>
      <c r="BT256" s="875"/>
      <c r="BU256" s="875"/>
      <c r="BV256" s="875"/>
      <c r="BW256" s="875"/>
      <c r="BX256" s="875"/>
      <c r="BY256" s="87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97" customFormat="true" ht="18" customHeight="true" x14ac:dyDescent="0.2">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875"/>
      <c r="BB257" s="268"/>
      <c r="BC257" s="875"/>
      <c r="BD257" s="875"/>
      <c r="BE257" s="875"/>
      <c r="BF257" s="875"/>
      <c r="BG257" s="875"/>
      <c r="BH257" s="875"/>
      <c r="BI257" s="875"/>
      <c r="BJ257" s="875"/>
      <c r="BK257" s="875"/>
      <c r="BL257" s="875"/>
      <c r="BM257" s="875"/>
      <c r="BN257" s="875"/>
      <c r="BO257" s="875"/>
      <c r="BP257" s="875"/>
      <c r="BQ257" s="875"/>
      <c r="BR257" s="875"/>
      <c r="BS257" s="875"/>
      <c r="BT257" s="875"/>
      <c r="BU257" s="875"/>
      <c r="BV257" s="875"/>
      <c r="BW257" s="875"/>
      <c r="BX257" s="875"/>
      <c r="BY257" s="87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97" customFormat="true" ht="18" customHeight="true" x14ac:dyDescent="0.2">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875"/>
      <c r="BB258" s="268"/>
      <c r="BC258" s="875"/>
      <c r="BD258" s="875"/>
      <c r="BE258" s="875"/>
      <c r="BF258" s="875"/>
      <c r="BG258" s="875"/>
      <c r="BH258" s="875"/>
      <c r="BI258" s="875"/>
      <c r="BJ258" s="875"/>
      <c r="BK258" s="875"/>
      <c r="BL258" s="875"/>
      <c r="BM258" s="875"/>
      <c r="BN258" s="875"/>
      <c r="BO258" s="875"/>
      <c r="BP258" s="875"/>
      <c r="BQ258" s="875"/>
      <c r="BR258" s="875"/>
      <c r="BS258" s="875"/>
      <c r="BT258" s="875"/>
      <c r="BU258" s="875"/>
      <c r="BV258" s="875"/>
      <c r="BW258" s="875"/>
      <c r="BX258" s="875"/>
      <c r="BY258" s="87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AA259" s="1108"/>
      <c r="AB259" s="1108"/>
      <c r="AC259" s="1108"/>
      <c r="AD259" s="1108"/>
      <c r="AE259" s="1108"/>
      <c r="AF259" s="1108"/>
      <c r="AG259" s="1108"/>
      <c r="AH259" s="1108"/>
      <c r="AI259" s="1108"/>
      <c r="AJ259" s="1108"/>
      <c r="AK259" s="1108"/>
      <c r="AL259" s="1108"/>
      <c r="AM259" s="1108"/>
      <c r="AN259" s="1108"/>
      <c r="AO259" s="1108"/>
      <c r="AP259" s="1108"/>
      <c r="AQ259" s="1108"/>
      <c r="AR259" s="1108"/>
      <c r="AS259" s="1108"/>
      <c r="AT259" s="1108"/>
      <c r="AU259" s="1108"/>
      <c r="AV259" s="1108"/>
      <c r="AW259" s="1108"/>
      <c r="AX259" s="1108"/>
      <c r="AY259" s="1108"/>
      <c r="AZ259" s="1108"/>
      <c r="BA259" s="241" t="s">
        <v>131</v>
      </c>
      <c r="BB259" s="137" t="s">
        <v>85</v>
      </c>
      <c r="BC259" s="2988" t="s">
        <v>115</v>
      </c>
      <c r="BD259" s="2989"/>
      <c r="BE259" s="2989"/>
      <c r="BF259" s="2989"/>
      <c r="BG259" s="2990"/>
      <c r="BH259" s="2991" t="s">
        <v>39</v>
      </c>
      <c r="BI259" s="2989"/>
      <c r="BJ259" s="2989"/>
      <c r="BK259" s="2989"/>
      <c r="BL259" s="2990"/>
      <c r="BM259" s="2991" t="s">
        <v>38</v>
      </c>
      <c r="BN259" s="2989"/>
      <c r="BO259" s="2989"/>
      <c r="BP259" s="2989"/>
      <c r="BQ259" s="2992"/>
      <c r="BR259" s="2531" t="s">
        <v>143</v>
      </c>
      <c r="BS259" s="2532"/>
      <c r="BT259" s="2532"/>
      <c r="BU259" s="2532"/>
      <c r="BV259" s="2532"/>
      <c r="BW259" s="2532"/>
      <c r="BX259" s="2532"/>
      <c r="BY259" s="2533"/>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24" x14ac:dyDescent="0.2">
      <c r="AA260" s="1108"/>
      <c r="AB260" s="1108"/>
      <c r="AC260" s="1108"/>
      <c r="AD260" s="1108"/>
      <c r="AE260" s="1108"/>
      <c r="AF260" s="1108"/>
      <c r="AG260" s="1108"/>
      <c r="AH260" s="1108"/>
      <c r="AI260" s="1108"/>
      <c r="AJ260" s="1108"/>
      <c r="AK260" s="1108"/>
      <c r="AL260" s="1108"/>
      <c r="AM260" s="1108"/>
      <c r="AN260" s="1108"/>
      <c r="AO260" s="1108"/>
      <c r="AP260" s="1108"/>
      <c r="AQ260" s="1108"/>
      <c r="AR260" s="1108"/>
      <c r="AS260" s="1108"/>
      <c r="AT260" s="1108"/>
      <c r="AU260" s="1108"/>
      <c r="AV260" s="1108"/>
      <c r="AW260" s="1108"/>
      <c r="AX260" s="1108"/>
      <c r="AY260" s="1108"/>
      <c r="AZ260" s="1108"/>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163</v>
      </c>
      <c r="BX260" s="195" t="s">
        <v>164</v>
      </c>
      <c r="BY260" s="196" t="s">
        <v>165</v>
      </c>
      <c r="BZ260" s="196" t="s">
        <v>166</v>
      </c>
      <c r="CA260" s="2614"/>
      <c r="CB260" s="2614"/>
      <c r="CC260" s="2614"/>
      <c r="CD260" s="2614"/>
      <c r="CE260" s="2614"/>
      <c r="CF260" s="2614"/>
      <c r="CG260" s="2614"/>
      <c r="CH260" s="2614"/>
      <c r="CI260" s="2614"/>
      <c r="CJ260" s="2614"/>
      <c r="CK260" s="2614"/>
      <c r="CL260" s="2614"/>
      <c r="CM260" s="2614"/>
      <c r="CN260" s="2614"/>
      <c r="CO260" s="2614"/>
      <c r="CP260" s="2614"/>
      <c r="CQ260" s="2614"/>
      <c r="CR260" s="2614"/>
      <c r="CS260" s="2614"/>
      <c r="CT260" s="2614"/>
      <c r="CU260" s="2614"/>
      <c r="CV260" s="2614"/>
      <c r="CW260" s="2614"/>
      <c r="CX260" s="2614"/>
      <c r="CY260" s="2614"/>
      <c r="CZ260" s="2614"/>
    </row>
    <row r="261" s="135" customFormat="true" ht="15" customHeight="true" x14ac:dyDescent="0.2">
      <c r="AA261" s="1108"/>
      <c r="AB261" s="1108"/>
      <c r="AC261" s="1108"/>
      <c r="AD261" s="1108"/>
      <c r="AE261" s="1108"/>
      <c r="AF261" s="1108"/>
      <c r="AG261" s="1108"/>
      <c r="AH261" s="1108"/>
      <c r="AI261" s="1108"/>
      <c r="AJ261" s="1108"/>
      <c r="AK261" s="1108"/>
      <c r="AL261" s="1108"/>
      <c r="AM261" s="1108"/>
      <c r="AN261" s="1108"/>
      <c r="AO261" s="1108"/>
      <c r="AP261" s="1108"/>
      <c r="AQ261" s="1108"/>
      <c r="AR261" s="1108"/>
      <c r="AS261" s="1108"/>
      <c r="AT261" s="1108"/>
      <c r="AU261" s="1108"/>
      <c r="AV261" s="1108"/>
      <c r="AW261" s="1108"/>
      <c r="AX261" s="1108"/>
      <c r="AY261" s="1108"/>
      <c r="AZ261" s="1108"/>
      <c r="BA261" s="2993" t="s">
        <v>73</v>
      </c>
      <c r="BB261" s="430" t="s">
        <v>50</v>
      </c>
      <c r="BC261" s="1576" t="s">
        <v>36</v>
      </c>
      <c r="BD261" s="1596" t="s">
        <v>36</v>
      </c>
      <c r="BE261" s="1596" t="s">
        <v>36</v>
      </c>
      <c r="BF261" s="1596" t="s">
        <v>36</v>
      </c>
      <c r="BG261" s="1617" t="s">
        <v>36</v>
      </c>
      <c r="BH261" s="1638" t="s">
        <v>36</v>
      </c>
      <c r="BI261" s="1596" t="s">
        <v>36</v>
      </c>
      <c r="BJ261" s="1596" t="s">
        <v>36</v>
      </c>
      <c r="BK261" s="1596" t="s">
        <v>36</v>
      </c>
      <c r="BL261" s="1617" t="s">
        <v>36</v>
      </c>
      <c r="BM261" s="1638" t="s">
        <v>36</v>
      </c>
      <c r="BN261" s="1596" t="s">
        <v>36</v>
      </c>
      <c r="BO261" s="1596" t="s">
        <v>36</v>
      </c>
      <c r="BP261" s="1596" t="s">
        <v>36</v>
      </c>
      <c r="BQ261" s="1617" t="s">
        <v>36</v>
      </c>
      <c r="BR261" s="1638" t="s">
        <v>36</v>
      </c>
      <c r="BS261" s="1596" t="s">
        <v>36</v>
      </c>
      <c r="BT261" s="1596" t="s">
        <v>36</v>
      </c>
      <c r="BU261" s="1596" t="s">
        <v>36</v>
      </c>
      <c r="BV261" s="1596" t="s">
        <v>36</v>
      </c>
      <c r="BW261" s="1596" t="s">
        <v>36</v>
      </c>
      <c r="BX261" s="1596" t="s">
        <v>36</v>
      </c>
      <c r="BY261" s="1657" t="s">
        <v>36</v>
      </c>
      <c r="BZ261" s="1657" t="s">
        <v>36</v>
      </c>
      <c r="CA261" s="2615"/>
      <c r="CB261" s="2615"/>
      <c r="CC261" s="2615"/>
      <c r="CD261" s="2615"/>
      <c r="CE261" s="2615"/>
      <c r="CF261" s="2615"/>
      <c r="CG261" s="2615"/>
      <c r="CH261" s="2615"/>
      <c r="CI261" s="2615"/>
      <c r="CJ261" s="2615"/>
      <c r="CK261" s="2615"/>
      <c r="CL261" s="2615"/>
      <c r="CM261" s="2615"/>
      <c r="CN261" s="2615"/>
      <c r="CO261" s="2615"/>
      <c r="CP261" s="2615"/>
      <c r="CQ261" s="2615"/>
      <c r="CR261" s="2615"/>
      <c r="CS261" s="2615"/>
      <c r="CT261" s="2615"/>
      <c r="CU261" s="2615"/>
      <c r="CV261" s="2615"/>
      <c r="CW261" s="2615"/>
      <c r="CX261" s="2615"/>
      <c r="CY261" s="2615"/>
      <c r="CZ261" s="2615"/>
    </row>
    <row r="262" s="135" customFormat="true" ht="15" customHeight="true" x14ac:dyDescent="0.2">
      <c r="AA262" s="1108"/>
      <c r="AB262" s="1108"/>
      <c r="AC262" s="1108"/>
      <c r="AD262" s="1108"/>
      <c r="AE262" s="1108"/>
      <c r="AF262" s="1108"/>
      <c r="AG262" s="1108"/>
      <c r="AH262" s="1108"/>
      <c r="AI262" s="1108"/>
      <c r="AJ262" s="1108"/>
      <c r="AK262" s="1108"/>
      <c r="AL262" s="1108"/>
      <c r="AM262" s="1108"/>
      <c r="AN262" s="1108"/>
      <c r="AO262" s="1108"/>
      <c r="AP262" s="1108"/>
      <c r="AQ262" s="1108"/>
      <c r="AR262" s="1108"/>
      <c r="AS262" s="1108"/>
      <c r="AT262" s="1108"/>
      <c r="AU262" s="1108"/>
      <c r="AV262" s="1108"/>
      <c r="AW262" s="1108"/>
      <c r="AX262" s="1108"/>
      <c r="AY262" s="1108"/>
      <c r="AZ262" s="1108"/>
      <c r="BA262" s="2961"/>
      <c r="BB262" s="431" t="s">
        <v>49</v>
      </c>
      <c r="BC262" s="1577" t="s">
        <v>36</v>
      </c>
      <c r="BD262" s="1597" t="s">
        <v>36</v>
      </c>
      <c r="BE262" s="1597" t="s">
        <v>36</v>
      </c>
      <c r="BF262" s="1597" t="s">
        <v>36</v>
      </c>
      <c r="BG262" s="1618" t="s">
        <v>36</v>
      </c>
      <c r="BH262" s="1639" t="s">
        <v>36</v>
      </c>
      <c r="BI262" s="1597" t="s">
        <v>36</v>
      </c>
      <c r="BJ262" s="1597" t="s">
        <v>36</v>
      </c>
      <c r="BK262" s="1597" t="s">
        <v>36</v>
      </c>
      <c r="BL262" s="1618" t="s">
        <v>36</v>
      </c>
      <c r="BM262" s="1639" t="s">
        <v>36</v>
      </c>
      <c r="BN262" s="1597" t="s">
        <v>36</v>
      </c>
      <c r="BO262" s="1597" t="s">
        <v>36</v>
      </c>
      <c r="BP262" s="1597" t="s">
        <v>36</v>
      </c>
      <c r="BQ262" s="1618" t="s">
        <v>36</v>
      </c>
      <c r="BR262" s="1639" t="s">
        <v>36</v>
      </c>
      <c r="BS262" s="1597" t="s">
        <v>36</v>
      </c>
      <c r="BT262" s="1597" t="s">
        <v>36</v>
      </c>
      <c r="BU262" s="1597" t="s">
        <v>36</v>
      </c>
      <c r="BV262" s="1597" t="s">
        <v>36</v>
      </c>
      <c r="BW262" s="1597" t="s">
        <v>36</v>
      </c>
      <c r="BX262" s="1597" t="s">
        <v>36</v>
      </c>
      <c r="BY262" s="1658" t="s">
        <v>36</v>
      </c>
      <c r="BZ262" s="1658" t="s">
        <v>36</v>
      </c>
      <c r="CA262" s="2616"/>
      <c r="CB262" s="2616"/>
      <c r="CC262" s="2616"/>
      <c r="CD262" s="2616"/>
      <c r="CE262" s="2616"/>
      <c r="CF262" s="2616"/>
      <c r="CG262" s="2616"/>
      <c r="CH262" s="2616"/>
      <c r="CI262" s="2616"/>
      <c r="CJ262" s="2616"/>
      <c r="CK262" s="2616"/>
      <c r="CL262" s="2616"/>
      <c r="CM262" s="2616"/>
      <c r="CN262" s="2616"/>
      <c r="CO262" s="2616"/>
      <c r="CP262" s="2616"/>
      <c r="CQ262" s="2616"/>
      <c r="CR262" s="2616"/>
      <c r="CS262" s="2616"/>
      <c r="CT262" s="2616"/>
      <c r="CU262" s="2616"/>
      <c r="CV262" s="2616"/>
      <c r="CW262" s="2616"/>
      <c r="CX262" s="2616"/>
      <c r="CY262" s="2616"/>
      <c r="CZ262" s="2616"/>
    </row>
    <row r="263" s="135" customFormat="true" ht="15" customHeight="true" x14ac:dyDescent="0.2">
      <c r="AA263" s="1108"/>
      <c r="AB263" s="1108"/>
      <c r="AC263" s="1108"/>
      <c r="AD263" s="1108"/>
      <c r="AE263" s="1108"/>
      <c r="AF263" s="1108"/>
      <c r="AG263" s="1108"/>
      <c r="AH263" s="1108"/>
      <c r="AI263" s="1108"/>
      <c r="AJ263" s="1108"/>
      <c r="AK263" s="1108"/>
      <c r="AL263" s="1108"/>
      <c r="AM263" s="1108"/>
      <c r="AN263" s="1108"/>
      <c r="AO263" s="1108"/>
      <c r="AP263" s="1108"/>
      <c r="AQ263" s="1108"/>
      <c r="AR263" s="1108"/>
      <c r="AS263" s="1108"/>
      <c r="AT263" s="1108"/>
      <c r="AU263" s="1108"/>
      <c r="AV263" s="1108"/>
      <c r="AW263" s="1108"/>
      <c r="AX263" s="1108"/>
      <c r="AY263" s="1108"/>
      <c r="AZ263" s="1108"/>
      <c r="BA263" s="2961"/>
      <c r="BB263" s="431" t="s">
        <v>113</v>
      </c>
      <c r="BC263" s="1577" t="s">
        <v>36</v>
      </c>
      <c r="BD263" s="1597" t="s">
        <v>36</v>
      </c>
      <c r="BE263" s="1597" t="s">
        <v>36</v>
      </c>
      <c r="BF263" s="1597" t="s">
        <v>36</v>
      </c>
      <c r="BG263" s="1618" t="s">
        <v>36</v>
      </c>
      <c r="BH263" s="1639" t="s">
        <v>36</v>
      </c>
      <c r="BI263" s="1597" t="s">
        <v>36</v>
      </c>
      <c r="BJ263" s="1597" t="s">
        <v>36</v>
      </c>
      <c r="BK263" s="1597" t="s">
        <v>36</v>
      </c>
      <c r="BL263" s="1618" t="s">
        <v>36</v>
      </c>
      <c r="BM263" s="1639" t="s">
        <v>36</v>
      </c>
      <c r="BN263" s="1597" t="s">
        <v>36</v>
      </c>
      <c r="BO263" s="1597" t="s">
        <v>36</v>
      </c>
      <c r="BP263" s="1597" t="s">
        <v>36</v>
      </c>
      <c r="BQ263" s="1618" t="s">
        <v>36</v>
      </c>
      <c r="BR263" s="1639" t="s">
        <v>36</v>
      </c>
      <c r="BS263" s="1597" t="s">
        <v>36</v>
      </c>
      <c r="BT263" s="1597" t="s">
        <v>36</v>
      </c>
      <c r="BU263" s="1597" t="s">
        <v>36</v>
      </c>
      <c r="BV263" s="1597" t="s">
        <v>36</v>
      </c>
      <c r="BW263" s="1597" t="s">
        <v>36</v>
      </c>
      <c r="BX263" s="1597" t="s">
        <v>36</v>
      </c>
      <c r="BY263" s="1658" t="s">
        <v>36</v>
      </c>
      <c r="BZ263" s="1658" t="s">
        <v>36</v>
      </c>
      <c r="CA263" s="2616"/>
      <c r="CB263" s="2616"/>
      <c r="CC263" s="2616"/>
      <c r="CD263" s="2616"/>
      <c r="CE263" s="2616"/>
      <c r="CF263" s="2616"/>
      <c r="CG263" s="2616"/>
      <c r="CH263" s="2616"/>
      <c r="CI263" s="2616"/>
      <c r="CJ263" s="2616"/>
      <c r="CK263" s="2616"/>
      <c r="CL263" s="2616"/>
      <c r="CM263" s="2616"/>
      <c r="CN263" s="2616"/>
      <c r="CO263" s="2616"/>
      <c r="CP263" s="2616"/>
      <c r="CQ263" s="2616"/>
      <c r="CR263" s="2616"/>
      <c r="CS263" s="2616"/>
      <c r="CT263" s="2616"/>
      <c r="CU263" s="2616"/>
      <c r="CV263" s="2616"/>
      <c r="CW263" s="2616"/>
      <c r="CX263" s="2616"/>
      <c r="CY263" s="2616"/>
      <c r="CZ263" s="2616"/>
    </row>
    <row r="264" s="135" customFormat="true" ht="15" customHeight="true" x14ac:dyDescent="0.2">
      <c r="AA264" s="1108"/>
      <c r="AB264" s="1108"/>
      <c r="AC264" s="1108"/>
      <c r="AD264" s="1108"/>
      <c r="AE264" s="1108"/>
      <c r="AF264" s="1108"/>
      <c r="AG264" s="1108"/>
      <c r="AH264" s="1108"/>
      <c r="AI264" s="1108"/>
      <c r="AJ264" s="1108"/>
      <c r="AK264" s="1108"/>
      <c r="AL264" s="1108"/>
      <c r="AM264" s="1108"/>
      <c r="AN264" s="1108"/>
      <c r="AO264" s="1108"/>
      <c r="AP264" s="1108"/>
      <c r="AQ264" s="1108"/>
      <c r="AR264" s="1108"/>
      <c r="AS264" s="1108"/>
      <c r="AT264" s="1108"/>
      <c r="AU264" s="1108"/>
      <c r="AV264" s="1108"/>
      <c r="AW264" s="1108"/>
      <c r="AX264" s="1108"/>
      <c r="AY264" s="1108"/>
      <c r="AZ264" s="1108"/>
      <c r="BA264" s="2961" t="s">
        <v>74</v>
      </c>
      <c r="BB264" s="431" t="s">
        <v>89</v>
      </c>
      <c r="BC264" s="1577" t="s">
        <v>36</v>
      </c>
      <c r="BD264" s="1597" t="s">
        <v>36</v>
      </c>
      <c r="BE264" s="1597" t="s">
        <v>36</v>
      </c>
      <c r="BF264" s="1597" t="s">
        <v>36</v>
      </c>
      <c r="BG264" s="1618" t="s">
        <v>36</v>
      </c>
      <c r="BH264" s="1639" t="s">
        <v>36</v>
      </c>
      <c r="BI264" s="1597" t="s">
        <v>36</v>
      </c>
      <c r="BJ264" s="1597" t="s">
        <v>36</v>
      </c>
      <c r="BK264" s="1597" t="s">
        <v>36</v>
      </c>
      <c r="BL264" s="1618" t="s">
        <v>36</v>
      </c>
      <c r="BM264" s="1639" t="s">
        <v>36</v>
      </c>
      <c r="BN264" s="1597" t="s">
        <v>36</v>
      </c>
      <c r="BO264" s="1597" t="s">
        <v>36</v>
      </c>
      <c r="BP264" s="1597" t="s">
        <v>36</v>
      </c>
      <c r="BQ264" s="1618" t="s">
        <v>36</v>
      </c>
      <c r="BR264" s="1639" t="s">
        <v>36</v>
      </c>
      <c r="BS264" s="1597" t="s">
        <v>36</v>
      </c>
      <c r="BT264" s="1597" t="s">
        <v>36</v>
      </c>
      <c r="BU264" s="1597" t="s">
        <v>36</v>
      </c>
      <c r="BV264" s="1597" t="s">
        <v>36</v>
      </c>
      <c r="BW264" s="1597" t="s">
        <v>36</v>
      </c>
      <c r="BX264" s="1597" t="s">
        <v>36</v>
      </c>
      <c r="BY264" s="1658" t="s">
        <v>36</v>
      </c>
      <c r="BZ264" s="1658" t="s">
        <v>36</v>
      </c>
      <c r="CA264" s="2616"/>
      <c r="CB264" s="2616"/>
      <c r="CC264" s="2616"/>
      <c r="CD264" s="2616"/>
      <c r="CE264" s="2616"/>
      <c r="CF264" s="2616"/>
      <c r="CG264" s="2616"/>
      <c r="CH264" s="2616"/>
      <c r="CI264" s="2616"/>
      <c r="CJ264" s="2616"/>
      <c r="CK264" s="2616"/>
      <c r="CL264" s="2616"/>
      <c r="CM264" s="2616"/>
      <c r="CN264" s="2616"/>
      <c r="CO264" s="2616"/>
      <c r="CP264" s="2616"/>
      <c r="CQ264" s="2616"/>
      <c r="CR264" s="2616"/>
      <c r="CS264" s="2616"/>
      <c r="CT264" s="2616"/>
      <c r="CU264" s="2616"/>
      <c r="CV264" s="2616"/>
      <c r="CW264" s="2616"/>
      <c r="CX264" s="2616"/>
      <c r="CY264" s="2616"/>
      <c r="CZ264" s="2616"/>
    </row>
    <row r="265" s="135" customFormat="true" ht="15" customHeight="true" x14ac:dyDescent="0.2">
      <c r="AA265" s="1108"/>
      <c r="AB265" s="1108"/>
      <c r="AC265" s="1108"/>
      <c r="AD265" s="1108"/>
      <c r="AE265" s="1108"/>
      <c r="AF265" s="1108"/>
      <c r="AG265" s="1108"/>
      <c r="AH265" s="1108"/>
      <c r="AI265" s="1108"/>
      <c r="AJ265" s="1108"/>
      <c r="AK265" s="1108"/>
      <c r="AL265" s="1108"/>
      <c r="AM265" s="1108"/>
      <c r="AN265" s="1108"/>
      <c r="AO265" s="1108"/>
      <c r="AP265" s="1108"/>
      <c r="AQ265" s="1108"/>
      <c r="AR265" s="1108"/>
      <c r="AS265" s="1108"/>
      <c r="AT265" s="1108"/>
      <c r="AU265" s="1108"/>
      <c r="AV265" s="1108"/>
      <c r="AW265" s="1108"/>
      <c r="AX265" s="1108"/>
      <c r="AY265" s="1108"/>
      <c r="AZ265" s="1108"/>
      <c r="BA265" s="2961"/>
      <c r="BB265" s="431" t="s">
        <v>90</v>
      </c>
      <c r="BC265" s="1577" t="s">
        <v>36</v>
      </c>
      <c r="BD265" s="1597" t="s">
        <v>36</v>
      </c>
      <c r="BE265" s="1597" t="s">
        <v>36</v>
      </c>
      <c r="BF265" s="1597" t="s">
        <v>36</v>
      </c>
      <c r="BG265" s="1618" t="s">
        <v>36</v>
      </c>
      <c r="BH265" s="1639" t="s">
        <v>36</v>
      </c>
      <c r="BI265" s="1597" t="s">
        <v>36</v>
      </c>
      <c r="BJ265" s="1597" t="s">
        <v>36</v>
      </c>
      <c r="BK265" s="1597" t="s">
        <v>36</v>
      </c>
      <c r="BL265" s="1618" t="s">
        <v>36</v>
      </c>
      <c r="BM265" s="1639" t="s">
        <v>36</v>
      </c>
      <c r="BN265" s="1597" t="s">
        <v>36</v>
      </c>
      <c r="BO265" s="1597" t="s">
        <v>36</v>
      </c>
      <c r="BP265" s="1597" t="s">
        <v>36</v>
      </c>
      <c r="BQ265" s="1618" t="s">
        <v>36</v>
      </c>
      <c r="BR265" s="1639" t="s">
        <v>36</v>
      </c>
      <c r="BS265" s="1597" t="s">
        <v>36</v>
      </c>
      <c r="BT265" s="1597" t="s">
        <v>36</v>
      </c>
      <c r="BU265" s="1597" t="s">
        <v>36</v>
      </c>
      <c r="BV265" s="1597" t="s">
        <v>36</v>
      </c>
      <c r="BW265" s="1597" t="s">
        <v>36</v>
      </c>
      <c r="BX265" s="1597" t="s">
        <v>36</v>
      </c>
      <c r="BY265" s="1658" t="s">
        <v>36</v>
      </c>
      <c r="BZ265" s="1658" t="s">
        <v>36</v>
      </c>
      <c r="CA265" s="2616"/>
      <c r="CB265" s="2616"/>
      <c r="CC265" s="2616"/>
      <c r="CD265" s="2616"/>
      <c r="CE265" s="2616"/>
      <c r="CF265" s="2616"/>
      <c r="CG265" s="2616"/>
      <c r="CH265" s="2616"/>
      <c r="CI265" s="2616"/>
      <c r="CJ265" s="2616"/>
      <c r="CK265" s="2616"/>
      <c r="CL265" s="2616"/>
      <c r="CM265" s="2616"/>
      <c r="CN265" s="2616"/>
      <c r="CO265" s="2616"/>
      <c r="CP265" s="2616"/>
      <c r="CQ265" s="2616"/>
      <c r="CR265" s="2616"/>
      <c r="CS265" s="2616"/>
      <c r="CT265" s="2616"/>
      <c r="CU265" s="2616"/>
      <c r="CV265" s="2616"/>
      <c r="CW265" s="2616"/>
      <c r="CX265" s="2616"/>
      <c r="CY265" s="2616"/>
      <c r="CZ265" s="2616"/>
    </row>
    <row r="266" s="135" customFormat="true" ht="15" customHeight="true" x14ac:dyDescent="0.2">
      <c r="AA266" s="1108"/>
      <c r="AB266" s="1108"/>
      <c r="AC266" s="1108"/>
      <c r="AD266" s="1108"/>
      <c r="AE266" s="1108"/>
      <c r="AF266" s="1108"/>
      <c r="AG266" s="1108"/>
      <c r="AH266" s="1108"/>
      <c r="AI266" s="1108"/>
      <c r="AJ266" s="1108"/>
      <c r="AK266" s="1108"/>
      <c r="AL266" s="1108"/>
      <c r="AM266" s="1108"/>
      <c r="AN266" s="1108"/>
      <c r="AO266" s="1108"/>
      <c r="AP266" s="1108"/>
      <c r="AQ266" s="1108"/>
      <c r="AR266" s="1108"/>
      <c r="AS266" s="1108"/>
      <c r="AT266" s="1108"/>
      <c r="AU266" s="1108"/>
      <c r="AV266" s="1108"/>
      <c r="AW266" s="1108"/>
      <c r="AX266" s="1108"/>
      <c r="AY266" s="1108"/>
      <c r="AZ266" s="1108"/>
      <c r="BA266" s="2961"/>
      <c r="BB266" s="431" t="s">
        <v>91</v>
      </c>
      <c r="BC266" s="1577" t="s">
        <v>36</v>
      </c>
      <c r="BD266" s="1597" t="s">
        <v>36</v>
      </c>
      <c r="BE266" s="1597" t="s">
        <v>36</v>
      </c>
      <c r="BF266" s="1597" t="s">
        <v>36</v>
      </c>
      <c r="BG266" s="1618" t="s">
        <v>36</v>
      </c>
      <c r="BH266" s="1639" t="s">
        <v>36</v>
      </c>
      <c r="BI266" s="1597" t="s">
        <v>36</v>
      </c>
      <c r="BJ266" s="1597" t="s">
        <v>36</v>
      </c>
      <c r="BK266" s="1597" t="s">
        <v>36</v>
      </c>
      <c r="BL266" s="1618" t="s">
        <v>36</v>
      </c>
      <c r="BM266" s="1639" t="s">
        <v>36</v>
      </c>
      <c r="BN266" s="1597" t="s">
        <v>36</v>
      </c>
      <c r="BO266" s="1597" t="s">
        <v>36</v>
      </c>
      <c r="BP266" s="1597" t="s">
        <v>36</v>
      </c>
      <c r="BQ266" s="1618" t="s">
        <v>36</v>
      </c>
      <c r="BR266" s="1639" t="s">
        <v>36</v>
      </c>
      <c r="BS266" s="1597" t="s">
        <v>36</v>
      </c>
      <c r="BT266" s="1597" t="s">
        <v>36</v>
      </c>
      <c r="BU266" s="1597" t="s">
        <v>36</v>
      </c>
      <c r="BV266" s="1597" t="s">
        <v>36</v>
      </c>
      <c r="BW266" s="1597" t="s">
        <v>36</v>
      </c>
      <c r="BX266" s="1597" t="s">
        <v>36</v>
      </c>
      <c r="BY266" s="1658" t="s">
        <v>36</v>
      </c>
      <c r="BZ266" s="1658" t="s">
        <v>36</v>
      </c>
      <c r="CA266" s="2616"/>
      <c r="CB266" s="2616"/>
      <c r="CC266" s="2616"/>
      <c r="CD266" s="2616"/>
      <c r="CE266" s="2616"/>
      <c r="CF266" s="2616"/>
      <c r="CG266" s="2616"/>
      <c r="CH266" s="2616"/>
      <c r="CI266" s="2616"/>
      <c r="CJ266" s="2616"/>
      <c r="CK266" s="2616"/>
      <c r="CL266" s="2616"/>
      <c r="CM266" s="2616"/>
      <c r="CN266" s="2616"/>
      <c r="CO266" s="2616"/>
      <c r="CP266" s="2616"/>
      <c r="CQ266" s="2616"/>
      <c r="CR266" s="2616"/>
      <c r="CS266" s="2616"/>
      <c r="CT266" s="2616"/>
      <c r="CU266" s="2616"/>
      <c r="CV266" s="2616"/>
      <c r="CW266" s="2616"/>
      <c r="CX266" s="2616"/>
      <c r="CY266" s="2616"/>
      <c r="CZ266" s="2616"/>
    </row>
    <row r="267" s="135" customFormat="true" ht="15" customHeight="true" x14ac:dyDescent="0.2">
      <c r="AA267" s="1108"/>
      <c r="AB267" s="1108"/>
      <c r="AC267" s="1108"/>
      <c r="AD267" s="1108"/>
      <c r="AE267" s="1108"/>
      <c r="AF267" s="1108"/>
      <c r="AG267" s="1108"/>
      <c r="AH267" s="1108"/>
      <c r="AI267" s="1108"/>
      <c r="AJ267" s="1108"/>
      <c r="AK267" s="1108"/>
      <c r="AL267" s="1108"/>
      <c r="AM267" s="1108"/>
      <c r="AN267" s="1108"/>
      <c r="AO267" s="1108"/>
      <c r="AP267" s="1108"/>
      <c r="AQ267" s="1108"/>
      <c r="AR267" s="1108"/>
      <c r="AS267" s="1108"/>
      <c r="AT267" s="1108"/>
      <c r="AU267" s="1108"/>
      <c r="AV267" s="1108"/>
      <c r="AW267" s="1108"/>
      <c r="AX267" s="1108"/>
      <c r="AY267" s="1108"/>
      <c r="AZ267" s="1108"/>
      <c r="BA267" s="2961"/>
      <c r="BB267" s="431" t="s">
        <v>113</v>
      </c>
      <c r="BC267" s="1577" t="s">
        <v>36</v>
      </c>
      <c r="BD267" s="1597" t="s">
        <v>36</v>
      </c>
      <c r="BE267" s="1597" t="s">
        <v>36</v>
      </c>
      <c r="BF267" s="1597" t="s">
        <v>36</v>
      </c>
      <c r="BG267" s="1618" t="s">
        <v>36</v>
      </c>
      <c r="BH267" s="1639" t="s">
        <v>36</v>
      </c>
      <c r="BI267" s="1597" t="s">
        <v>36</v>
      </c>
      <c r="BJ267" s="1597" t="s">
        <v>36</v>
      </c>
      <c r="BK267" s="1597" t="s">
        <v>36</v>
      </c>
      <c r="BL267" s="1618" t="s">
        <v>36</v>
      </c>
      <c r="BM267" s="1639" t="s">
        <v>36</v>
      </c>
      <c r="BN267" s="1597" t="s">
        <v>36</v>
      </c>
      <c r="BO267" s="1597" t="s">
        <v>36</v>
      </c>
      <c r="BP267" s="1597" t="s">
        <v>36</v>
      </c>
      <c r="BQ267" s="1618" t="s">
        <v>36</v>
      </c>
      <c r="BR267" s="1639" t="s">
        <v>36</v>
      </c>
      <c r="BS267" s="1597" t="s">
        <v>36</v>
      </c>
      <c r="BT267" s="1597" t="s">
        <v>36</v>
      </c>
      <c r="BU267" s="1597" t="s">
        <v>36</v>
      </c>
      <c r="BV267" s="1597" t="s">
        <v>36</v>
      </c>
      <c r="BW267" s="1597" t="s">
        <v>36</v>
      </c>
      <c r="BX267" s="1597" t="s">
        <v>36</v>
      </c>
      <c r="BY267" s="1658" t="s">
        <v>36</v>
      </c>
      <c r="BZ267" s="1658" t="s">
        <v>36</v>
      </c>
      <c r="CA267" s="2616"/>
      <c r="CB267" s="2616"/>
      <c r="CC267" s="2616"/>
      <c r="CD267" s="2616"/>
      <c r="CE267" s="2616"/>
      <c r="CF267" s="2616"/>
      <c r="CG267" s="2616"/>
      <c r="CH267" s="2616"/>
      <c r="CI267" s="2616"/>
      <c r="CJ267" s="2616"/>
      <c r="CK267" s="2616"/>
      <c r="CL267" s="2616"/>
      <c r="CM267" s="2616"/>
      <c r="CN267" s="2616"/>
      <c r="CO267" s="2616"/>
      <c r="CP267" s="2616"/>
      <c r="CQ267" s="2616"/>
      <c r="CR267" s="2616"/>
      <c r="CS267" s="2616"/>
      <c r="CT267" s="2616"/>
      <c r="CU267" s="2616"/>
      <c r="CV267" s="2616"/>
      <c r="CW267" s="2616"/>
      <c r="CX267" s="2616"/>
      <c r="CY267" s="2616"/>
      <c r="CZ267" s="2616"/>
    </row>
    <row r="268" s="135" customFormat="true" ht="15" customHeight="true" x14ac:dyDescent="0.2">
      <c r="AA268" s="1108"/>
      <c r="AB268" s="1108"/>
      <c r="AC268" s="1108"/>
      <c r="AD268" s="1108"/>
      <c r="AE268" s="1108"/>
      <c r="AF268" s="1108"/>
      <c r="AG268" s="1108"/>
      <c r="AH268" s="1108"/>
      <c r="AI268" s="1108"/>
      <c r="AJ268" s="1108"/>
      <c r="AK268" s="1108"/>
      <c r="AL268" s="1108"/>
      <c r="AM268" s="1108"/>
      <c r="AN268" s="1108"/>
      <c r="AO268" s="1108"/>
      <c r="AP268" s="1108"/>
      <c r="AQ268" s="1108"/>
      <c r="AR268" s="1108"/>
      <c r="AS268" s="1108"/>
      <c r="AT268" s="1108"/>
      <c r="AU268" s="1108"/>
      <c r="AV268" s="1108"/>
      <c r="AW268" s="1108"/>
      <c r="AX268" s="1108"/>
      <c r="AY268" s="1108"/>
      <c r="AZ268" s="1108"/>
      <c r="BA268" s="2961" t="s">
        <v>116</v>
      </c>
      <c r="BB268" s="431" t="s">
        <v>89</v>
      </c>
      <c r="BC268" s="1577" t="s">
        <v>36</v>
      </c>
      <c r="BD268" s="1597" t="s">
        <v>36</v>
      </c>
      <c r="BE268" s="1597" t="s">
        <v>36</v>
      </c>
      <c r="BF268" s="1597" t="s">
        <v>36</v>
      </c>
      <c r="BG268" s="1618" t="s">
        <v>36</v>
      </c>
      <c r="BH268" s="1639" t="s">
        <v>36</v>
      </c>
      <c r="BI268" s="1597" t="s">
        <v>36</v>
      </c>
      <c r="BJ268" s="1597" t="s">
        <v>36</v>
      </c>
      <c r="BK268" s="1597" t="s">
        <v>36</v>
      </c>
      <c r="BL268" s="1618" t="s">
        <v>36</v>
      </c>
      <c r="BM268" s="1639" t="s">
        <v>36</v>
      </c>
      <c r="BN268" s="1597" t="s">
        <v>36</v>
      </c>
      <c r="BO268" s="1597" t="s">
        <v>36</v>
      </c>
      <c r="BP268" s="1597" t="s">
        <v>36</v>
      </c>
      <c r="BQ268" s="1618" t="s">
        <v>36</v>
      </c>
      <c r="BR268" s="1639" t="s">
        <v>36</v>
      </c>
      <c r="BS268" s="1597" t="s">
        <v>36</v>
      </c>
      <c r="BT268" s="1597" t="s">
        <v>36</v>
      </c>
      <c r="BU268" s="1597" t="s">
        <v>36</v>
      </c>
      <c r="BV268" s="1597" t="s">
        <v>36</v>
      </c>
      <c r="BW268" s="1597" t="s">
        <v>36</v>
      </c>
      <c r="BX268" s="1597" t="s">
        <v>36</v>
      </c>
      <c r="BY268" s="1658" t="s">
        <v>36</v>
      </c>
      <c r="BZ268" s="1658" t="s">
        <v>36</v>
      </c>
      <c r="CA268" s="2616"/>
      <c r="CB268" s="2616"/>
      <c r="CC268" s="2616"/>
      <c r="CD268" s="2616"/>
      <c r="CE268" s="2616"/>
      <c r="CF268" s="2616"/>
      <c r="CG268" s="2616"/>
      <c r="CH268" s="2616"/>
      <c r="CI268" s="2616"/>
      <c r="CJ268" s="2616"/>
      <c r="CK268" s="2616"/>
      <c r="CL268" s="2616"/>
      <c r="CM268" s="2616"/>
      <c r="CN268" s="2616"/>
      <c r="CO268" s="2616"/>
      <c r="CP268" s="2616"/>
      <c r="CQ268" s="2616"/>
      <c r="CR268" s="2616"/>
      <c r="CS268" s="2616"/>
      <c r="CT268" s="2616"/>
      <c r="CU268" s="2616"/>
      <c r="CV268" s="2616"/>
      <c r="CW268" s="2616"/>
      <c r="CX268" s="2616"/>
      <c r="CY268" s="2616"/>
      <c r="CZ268" s="2616"/>
    </row>
    <row r="269" s="135" customFormat="true" ht="15" customHeight="true" x14ac:dyDescent="0.2">
      <c r="AA269" s="1108"/>
      <c r="AB269" s="1108"/>
      <c r="AC269" s="1108"/>
      <c r="AD269" s="1108"/>
      <c r="AE269" s="1108"/>
      <c r="AF269" s="1108"/>
      <c r="AG269" s="1108"/>
      <c r="AH269" s="1108"/>
      <c r="AI269" s="1108"/>
      <c r="AJ269" s="1108"/>
      <c r="AK269" s="1108"/>
      <c r="AL269" s="1108"/>
      <c r="AM269" s="1108"/>
      <c r="AN269" s="1108"/>
      <c r="AO269" s="1108"/>
      <c r="AP269" s="1108"/>
      <c r="AQ269" s="1108"/>
      <c r="AR269" s="1108"/>
      <c r="AS269" s="1108"/>
      <c r="AT269" s="1108"/>
      <c r="AU269" s="1108"/>
      <c r="AV269" s="1108"/>
      <c r="AW269" s="1108"/>
      <c r="AX269" s="1108"/>
      <c r="AY269" s="1108"/>
      <c r="AZ269" s="1108"/>
      <c r="BA269" s="2961"/>
      <c r="BB269" s="431" t="s">
        <v>90</v>
      </c>
      <c r="BC269" s="1577" t="s">
        <v>36</v>
      </c>
      <c r="BD269" s="1597" t="s">
        <v>36</v>
      </c>
      <c r="BE269" s="1597" t="s">
        <v>36</v>
      </c>
      <c r="BF269" s="1597" t="s">
        <v>36</v>
      </c>
      <c r="BG269" s="1618" t="s">
        <v>36</v>
      </c>
      <c r="BH269" s="1639" t="s">
        <v>36</v>
      </c>
      <c r="BI269" s="1597" t="s">
        <v>36</v>
      </c>
      <c r="BJ269" s="1597" t="s">
        <v>36</v>
      </c>
      <c r="BK269" s="1597" t="s">
        <v>36</v>
      </c>
      <c r="BL269" s="1618" t="s">
        <v>36</v>
      </c>
      <c r="BM269" s="1639" t="s">
        <v>36</v>
      </c>
      <c r="BN269" s="1597" t="s">
        <v>36</v>
      </c>
      <c r="BO269" s="1597" t="s">
        <v>36</v>
      </c>
      <c r="BP269" s="1597" t="s">
        <v>36</v>
      </c>
      <c r="BQ269" s="1618" t="s">
        <v>36</v>
      </c>
      <c r="BR269" s="1639" t="s">
        <v>36</v>
      </c>
      <c r="BS269" s="1597" t="s">
        <v>36</v>
      </c>
      <c r="BT269" s="1597" t="s">
        <v>36</v>
      </c>
      <c r="BU269" s="1597" t="s">
        <v>36</v>
      </c>
      <c r="BV269" s="1597" t="s">
        <v>36</v>
      </c>
      <c r="BW269" s="1597" t="s">
        <v>36</v>
      </c>
      <c r="BX269" s="1597" t="s">
        <v>36</v>
      </c>
      <c r="BY269" s="1658" t="s">
        <v>36</v>
      </c>
      <c r="BZ269" s="1658" t="s">
        <v>36</v>
      </c>
      <c r="CA269" s="2616"/>
      <c r="CB269" s="2616"/>
      <c r="CC269" s="2616"/>
      <c r="CD269" s="2616"/>
      <c r="CE269" s="2616"/>
      <c r="CF269" s="2616"/>
      <c r="CG269" s="2616"/>
      <c r="CH269" s="2616"/>
      <c r="CI269" s="2616"/>
      <c r="CJ269" s="2616"/>
      <c r="CK269" s="2616"/>
      <c r="CL269" s="2616"/>
      <c r="CM269" s="2616"/>
      <c r="CN269" s="2616"/>
      <c r="CO269" s="2616"/>
      <c r="CP269" s="2616"/>
      <c r="CQ269" s="2616"/>
      <c r="CR269" s="2616"/>
      <c r="CS269" s="2616"/>
      <c r="CT269" s="2616"/>
      <c r="CU269" s="2616"/>
      <c r="CV269" s="2616"/>
      <c r="CW269" s="2616"/>
      <c r="CX269" s="2616"/>
      <c r="CY269" s="2616"/>
      <c r="CZ269" s="2616"/>
    </row>
    <row r="270" s="135" customFormat="true" ht="15" customHeight="true" x14ac:dyDescent="0.2">
      <c r="AA270" s="1108"/>
      <c r="AB270" s="1108"/>
      <c r="AC270" s="1108"/>
      <c r="AD270" s="1108"/>
      <c r="AE270" s="1108"/>
      <c r="AF270" s="1108"/>
      <c r="AG270" s="1108"/>
      <c r="AH270" s="1108"/>
      <c r="AI270" s="1108"/>
      <c r="AJ270" s="1108"/>
      <c r="AK270" s="1108"/>
      <c r="AL270" s="1108"/>
      <c r="AM270" s="1108"/>
      <c r="AN270" s="1108"/>
      <c r="AO270" s="1108"/>
      <c r="AP270" s="1108"/>
      <c r="AQ270" s="1108"/>
      <c r="AR270" s="1108"/>
      <c r="AS270" s="1108"/>
      <c r="AT270" s="1108"/>
      <c r="AU270" s="1108"/>
      <c r="AV270" s="1108"/>
      <c r="AW270" s="1108"/>
      <c r="AX270" s="1108"/>
      <c r="AY270" s="1108"/>
      <c r="AZ270" s="1108"/>
      <c r="BA270" s="2961"/>
      <c r="BB270" s="431" t="s">
        <v>91</v>
      </c>
      <c r="BC270" s="1577" t="s">
        <v>36</v>
      </c>
      <c r="BD270" s="1597" t="s">
        <v>36</v>
      </c>
      <c r="BE270" s="1597" t="s">
        <v>36</v>
      </c>
      <c r="BF270" s="1597" t="s">
        <v>36</v>
      </c>
      <c r="BG270" s="1618" t="s">
        <v>36</v>
      </c>
      <c r="BH270" s="1639" t="s">
        <v>36</v>
      </c>
      <c r="BI270" s="1597" t="s">
        <v>36</v>
      </c>
      <c r="BJ270" s="1597" t="s">
        <v>36</v>
      </c>
      <c r="BK270" s="1597" t="s">
        <v>36</v>
      </c>
      <c r="BL270" s="1618" t="s">
        <v>36</v>
      </c>
      <c r="BM270" s="1639" t="s">
        <v>36</v>
      </c>
      <c r="BN270" s="1597" t="s">
        <v>36</v>
      </c>
      <c r="BO270" s="1597" t="s">
        <v>36</v>
      </c>
      <c r="BP270" s="1597" t="s">
        <v>36</v>
      </c>
      <c r="BQ270" s="1618" t="s">
        <v>36</v>
      </c>
      <c r="BR270" s="1639" t="s">
        <v>36</v>
      </c>
      <c r="BS270" s="1597" t="s">
        <v>36</v>
      </c>
      <c r="BT270" s="1597" t="s">
        <v>36</v>
      </c>
      <c r="BU270" s="1597" t="s">
        <v>36</v>
      </c>
      <c r="BV270" s="1597" t="s">
        <v>36</v>
      </c>
      <c r="BW270" s="1597" t="s">
        <v>36</v>
      </c>
      <c r="BX270" s="1597" t="s">
        <v>36</v>
      </c>
      <c r="BY270" s="1658" t="s">
        <v>36</v>
      </c>
      <c r="BZ270" s="1658" t="s">
        <v>36</v>
      </c>
      <c r="CA270" s="2616"/>
      <c r="CB270" s="2616"/>
      <c r="CC270" s="2616"/>
      <c r="CD270" s="2616"/>
      <c r="CE270" s="2616"/>
      <c r="CF270" s="2616"/>
      <c r="CG270" s="2616"/>
      <c r="CH270" s="2616"/>
      <c r="CI270" s="2616"/>
      <c r="CJ270" s="2616"/>
      <c r="CK270" s="2616"/>
      <c r="CL270" s="2616"/>
      <c r="CM270" s="2616"/>
      <c r="CN270" s="2616"/>
      <c r="CO270" s="2616"/>
      <c r="CP270" s="2616"/>
      <c r="CQ270" s="2616"/>
      <c r="CR270" s="2616"/>
      <c r="CS270" s="2616"/>
      <c r="CT270" s="2616"/>
      <c r="CU270" s="2616"/>
      <c r="CV270" s="2616"/>
      <c r="CW270" s="2616"/>
      <c r="CX270" s="2616"/>
      <c r="CY270" s="2616"/>
      <c r="CZ270" s="2616"/>
    </row>
    <row r="271" s="135" customFormat="true" ht="15" customHeight="true" x14ac:dyDescent="0.2">
      <c r="AA271" s="1108"/>
      <c r="AB271" s="1108"/>
      <c r="AC271" s="1108"/>
      <c r="AD271" s="1108"/>
      <c r="AE271" s="1108"/>
      <c r="AF271" s="1108"/>
      <c r="AG271" s="1108"/>
      <c r="AH271" s="1108"/>
      <c r="AI271" s="1108"/>
      <c r="AJ271" s="1108"/>
      <c r="AK271" s="1108"/>
      <c r="AL271" s="1108"/>
      <c r="AM271" s="1108"/>
      <c r="AN271" s="1108"/>
      <c r="AO271" s="1108"/>
      <c r="AP271" s="1108"/>
      <c r="AQ271" s="1108"/>
      <c r="AR271" s="1108"/>
      <c r="AS271" s="1108"/>
      <c r="AT271" s="1108"/>
      <c r="AU271" s="1108"/>
      <c r="AV271" s="1108"/>
      <c r="AW271" s="1108"/>
      <c r="AX271" s="1108"/>
      <c r="AY271" s="1108"/>
      <c r="AZ271" s="1108"/>
      <c r="BA271" s="2961" t="s">
        <v>75</v>
      </c>
      <c r="BB271" s="431" t="s">
        <v>50</v>
      </c>
      <c r="BC271" s="1577" t="s">
        <v>36</v>
      </c>
      <c r="BD271" s="1598" t="s">
        <v>36</v>
      </c>
      <c r="BE271" s="1598" t="s">
        <v>36</v>
      </c>
      <c r="BF271" s="1598" t="s">
        <v>36</v>
      </c>
      <c r="BG271" s="1619" t="s">
        <v>36</v>
      </c>
      <c r="BH271" s="1577" t="s">
        <v>36</v>
      </c>
      <c r="BI271" s="1598" t="s">
        <v>36</v>
      </c>
      <c r="BJ271" s="1598" t="s">
        <v>36</v>
      </c>
      <c r="BK271" s="1598" t="s">
        <v>36</v>
      </c>
      <c r="BL271" s="1619" t="s">
        <v>36</v>
      </c>
      <c r="BM271" s="1577" t="s">
        <v>36</v>
      </c>
      <c r="BN271" s="1598" t="s">
        <v>36</v>
      </c>
      <c r="BO271" s="1598" t="s">
        <v>36</v>
      </c>
      <c r="BP271" s="1598" t="s">
        <v>36</v>
      </c>
      <c r="BQ271" s="1619" t="s">
        <v>36</v>
      </c>
      <c r="BR271" s="1577" t="s">
        <v>36</v>
      </c>
      <c r="BS271" s="1598" t="s">
        <v>36</v>
      </c>
      <c r="BT271" s="1598" t="s">
        <v>36</v>
      </c>
      <c r="BU271" s="1598" t="s">
        <v>36</v>
      </c>
      <c r="BV271" s="1598" t="s">
        <v>36</v>
      </c>
      <c r="BW271" s="1598" t="s">
        <v>36</v>
      </c>
      <c r="BX271" s="1598" t="s">
        <v>36</v>
      </c>
      <c r="BY271" s="1659" t="s">
        <v>36</v>
      </c>
      <c r="BZ271" s="1659" t="s">
        <v>36</v>
      </c>
      <c r="CA271" s="2617"/>
      <c r="CB271" s="2617"/>
      <c r="CC271" s="2617"/>
      <c r="CD271" s="2617"/>
      <c r="CE271" s="2617"/>
      <c r="CF271" s="2617"/>
      <c r="CG271" s="2617"/>
      <c r="CH271" s="2617"/>
      <c r="CI271" s="2617"/>
      <c r="CJ271" s="2617"/>
      <c r="CK271" s="2617"/>
      <c r="CL271" s="2617"/>
      <c r="CM271" s="2617"/>
      <c r="CN271" s="2617"/>
      <c r="CO271" s="2617"/>
      <c r="CP271" s="2617"/>
      <c r="CQ271" s="2617"/>
      <c r="CR271" s="2617"/>
      <c r="CS271" s="2617"/>
      <c r="CT271" s="2617"/>
      <c r="CU271" s="2617"/>
      <c r="CV271" s="2617"/>
      <c r="CW271" s="2617"/>
      <c r="CX271" s="2617"/>
      <c r="CY271" s="2617"/>
      <c r="CZ271" s="2617"/>
    </row>
    <row r="272" s="135" customFormat="true" ht="15" customHeight="true" x14ac:dyDescent="0.2">
      <c r="AA272" s="1108"/>
      <c r="AB272" s="1108"/>
      <c r="AC272" s="1108"/>
      <c r="AD272" s="1108"/>
      <c r="AE272" s="1108"/>
      <c r="AF272" s="1108"/>
      <c r="AG272" s="1108"/>
      <c r="AH272" s="1108"/>
      <c r="AI272" s="1108"/>
      <c r="AJ272" s="1108"/>
      <c r="AK272" s="1108"/>
      <c r="AL272" s="1108"/>
      <c r="AM272" s="1108"/>
      <c r="AN272" s="1108"/>
      <c r="AO272" s="1108"/>
      <c r="AP272" s="1108"/>
      <c r="AQ272" s="1108"/>
      <c r="AR272" s="1108"/>
      <c r="AS272" s="1108"/>
      <c r="AT272" s="1108"/>
      <c r="AU272" s="1108"/>
      <c r="AV272" s="1108"/>
      <c r="AW272" s="1108"/>
      <c r="AX272" s="1108"/>
      <c r="AY272" s="1108"/>
      <c r="AZ272" s="1108"/>
      <c r="BA272" s="2961"/>
      <c r="BB272" s="431" t="s">
        <v>49</v>
      </c>
      <c r="BC272" s="1577" t="s">
        <v>36</v>
      </c>
      <c r="BD272" s="1598" t="s">
        <v>36</v>
      </c>
      <c r="BE272" s="1598" t="s">
        <v>36</v>
      </c>
      <c r="BF272" s="1598" t="s">
        <v>36</v>
      </c>
      <c r="BG272" s="1619" t="s">
        <v>36</v>
      </c>
      <c r="BH272" s="1577" t="s">
        <v>36</v>
      </c>
      <c r="BI272" s="1598" t="s">
        <v>36</v>
      </c>
      <c r="BJ272" s="1598" t="s">
        <v>36</v>
      </c>
      <c r="BK272" s="1598" t="s">
        <v>36</v>
      </c>
      <c r="BL272" s="1619" t="s">
        <v>36</v>
      </c>
      <c r="BM272" s="1577" t="s">
        <v>36</v>
      </c>
      <c r="BN272" s="1598" t="s">
        <v>36</v>
      </c>
      <c r="BO272" s="1598" t="s">
        <v>36</v>
      </c>
      <c r="BP272" s="1598" t="s">
        <v>36</v>
      </c>
      <c r="BQ272" s="1619" t="s">
        <v>36</v>
      </c>
      <c r="BR272" s="1577" t="s">
        <v>36</v>
      </c>
      <c r="BS272" s="1598" t="s">
        <v>36</v>
      </c>
      <c r="BT272" s="1598" t="s">
        <v>36</v>
      </c>
      <c r="BU272" s="1598" t="s">
        <v>36</v>
      </c>
      <c r="BV272" s="1598" t="s">
        <v>36</v>
      </c>
      <c r="BW272" s="1598" t="s">
        <v>36</v>
      </c>
      <c r="BX272" s="1598" t="s">
        <v>36</v>
      </c>
      <c r="BY272" s="1659" t="s">
        <v>36</v>
      </c>
      <c r="BZ272" s="1659" t="s">
        <v>36</v>
      </c>
      <c r="CA272" s="2617"/>
      <c r="CB272" s="2617"/>
      <c r="CC272" s="2617"/>
      <c r="CD272" s="2617"/>
      <c r="CE272" s="2617"/>
      <c r="CF272" s="2617"/>
      <c r="CG272" s="2617"/>
      <c r="CH272" s="2617"/>
      <c r="CI272" s="2617"/>
      <c r="CJ272" s="2617"/>
      <c r="CK272" s="2617"/>
      <c r="CL272" s="2617"/>
      <c r="CM272" s="2617"/>
      <c r="CN272" s="2617"/>
      <c r="CO272" s="2617"/>
      <c r="CP272" s="2617"/>
      <c r="CQ272" s="2617"/>
      <c r="CR272" s="2617"/>
      <c r="CS272" s="2617"/>
      <c r="CT272" s="2617"/>
      <c r="CU272" s="2617"/>
      <c r="CV272" s="2617"/>
      <c r="CW272" s="2617"/>
      <c r="CX272" s="2617"/>
      <c r="CY272" s="2617"/>
      <c r="CZ272" s="2617"/>
    </row>
    <row r="273" s="135" customFormat="true" ht="15" customHeight="true" x14ac:dyDescent="0.2">
      <c r="AA273" s="1108"/>
      <c r="AB273" s="1108"/>
      <c r="AC273" s="1108"/>
      <c r="AD273" s="1108"/>
      <c r="AE273" s="1108"/>
      <c r="AF273" s="1108"/>
      <c r="AG273" s="1108"/>
      <c r="AH273" s="1108"/>
      <c r="AI273" s="1108"/>
      <c r="AJ273" s="1108"/>
      <c r="AK273" s="1108"/>
      <c r="AL273" s="1108"/>
      <c r="AM273" s="1108"/>
      <c r="AN273" s="1108"/>
      <c r="AO273" s="1108"/>
      <c r="AP273" s="1108"/>
      <c r="AQ273" s="1108"/>
      <c r="AR273" s="1108"/>
      <c r="AS273" s="1108"/>
      <c r="AT273" s="1108"/>
      <c r="AU273" s="1108"/>
      <c r="AV273" s="1108"/>
      <c r="AW273" s="1108"/>
      <c r="AX273" s="1108"/>
      <c r="AY273" s="1108"/>
      <c r="AZ273" s="1108"/>
      <c r="BA273" s="2961"/>
      <c r="BB273" s="431" t="s">
        <v>113</v>
      </c>
      <c r="BC273" s="1577" t="s">
        <v>36</v>
      </c>
      <c r="BD273" s="1598" t="s">
        <v>36</v>
      </c>
      <c r="BE273" s="1598" t="s">
        <v>36</v>
      </c>
      <c r="BF273" s="1598" t="s">
        <v>36</v>
      </c>
      <c r="BG273" s="1619" t="s">
        <v>36</v>
      </c>
      <c r="BH273" s="1577" t="s">
        <v>36</v>
      </c>
      <c r="BI273" s="1598" t="s">
        <v>36</v>
      </c>
      <c r="BJ273" s="1598" t="s">
        <v>36</v>
      </c>
      <c r="BK273" s="1598" t="s">
        <v>36</v>
      </c>
      <c r="BL273" s="1619" t="s">
        <v>36</v>
      </c>
      <c r="BM273" s="1577" t="s">
        <v>36</v>
      </c>
      <c r="BN273" s="1598" t="s">
        <v>36</v>
      </c>
      <c r="BO273" s="1598" t="s">
        <v>36</v>
      </c>
      <c r="BP273" s="1598" t="s">
        <v>36</v>
      </c>
      <c r="BQ273" s="1619" t="s">
        <v>36</v>
      </c>
      <c r="BR273" s="1577" t="s">
        <v>36</v>
      </c>
      <c r="BS273" s="1598" t="s">
        <v>36</v>
      </c>
      <c r="BT273" s="1598" t="s">
        <v>36</v>
      </c>
      <c r="BU273" s="1598" t="s">
        <v>36</v>
      </c>
      <c r="BV273" s="1598" t="s">
        <v>36</v>
      </c>
      <c r="BW273" s="1598" t="s">
        <v>36</v>
      </c>
      <c r="BX273" s="1598" t="s">
        <v>36</v>
      </c>
      <c r="BY273" s="1659" t="s">
        <v>36</v>
      </c>
      <c r="BZ273" s="1659" t="s">
        <v>36</v>
      </c>
      <c r="CA273" s="2617"/>
      <c r="CB273" s="2617"/>
      <c r="CC273" s="2617"/>
      <c r="CD273" s="2617"/>
      <c r="CE273" s="2617"/>
      <c r="CF273" s="2617"/>
      <c r="CG273" s="2617"/>
      <c r="CH273" s="2617"/>
      <c r="CI273" s="2617"/>
      <c r="CJ273" s="2617"/>
      <c r="CK273" s="2617"/>
      <c r="CL273" s="2617"/>
      <c r="CM273" s="2617"/>
      <c r="CN273" s="2617"/>
      <c r="CO273" s="2617"/>
      <c r="CP273" s="2617"/>
      <c r="CQ273" s="2617"/>
      <c r="CR273" s="2617"/>
      <c r="CS273" s="2617"/>
      <c r="CT273" s="2617"/>
      <c r="CU273" s="2617"/>
      <c r="CV273" s="2617"/>
      <c r="CW273" s="2617"/>
      <c r="CX273" s="2617"/>
      <c r="CY273" s="2617"/>
      <c r="CZ273" s="2617"/>
    </row>
    <row r="274" s="135" customFormat="true" ht="15" customHeight="true" x14ac:dyDescent="0.2">
      <c r="AA274" s="1108"/>
      <c r="AB274" s="1108"/>
      <c r="AC274" s="1108"/>
      <c r="AD274" s="1108"/>
      <c r="AE274" s="1108"/>
      <c r="AF274" s="1108"/>
      <c r="AG274" s="1108"/>
      <c r="AH274" s="1108"/>
      <c r="AI274" s="1108"/>
      <c r="AJ274" s="1108"/>
      <c r="AK274" s="1108"/>
      <c r="AL274" s="1108"/>
      <c r="AM274" s="1108"/>
      <c r="AN274" s="1108"/>
      <c r="AO274" s="1108"/>
      <c r="AP274" s="1108"/>
      <c r="AQ274" s="1108"/>
      <c r="AR274" s="1108"/>
      <c r="AS274" s="1108"/>
      <c r="AT274" s="1108"/>
      <c r="AU274" s="1108"/>
      <c r="AV274" s="1108"/>
      <c r="AW274" s="1108"/>
      <c r="AX274" s="1108"/>
      <c r="AY274" s="1108"/>
      <c r="AZ274" s="1108"/>
      <c r="BA274" s="2961" t="s">
        <v>76</v>
      </c>
      <c r="BB274" s="431" t="s">
        <v>50</v>
      </c>
      <c r="BC274" s="1577" t="s">
        <v>36</v>
      </c>
      <c r="BD274" s="1597" t="s">
        <v>36</v>
      </c>
      <c r="BE274" s="1597" t="s">
        <v>36</v>
      </c>
      <c r="BF274" s="1597" t="s">
        <v>36</v>
      </c>
      <c r="BG274" s="1618" t="s">
        <v>36</v>
      </c>
      <c r="BH274" s="1639" t="s">
        <v>36</v>
      </c>
      <c r="BI274" s="1597" t="s">
        <v>36</v>
      </c>
      <c r="BJ274" s="1597" t="s">
        <v>36</v>
      </c>
      <c r="BK274" s="1597" t="s">
        <v>36</v>
      </c>
      <c r="BL274" s="1618" t="s">
        <v>36</v>
      </c>
      <c r="BM274" s="1639" t="s">
        <v>36</v>
      </c>
      <c r="BN274" s="1597" t="s">
        <v>36</v>
      </c>
      <c r="BO274" s="1597" t="s">
        <v>36</v>
      </c>
      <c r="BP274" s="1597" t="s">
        <v>36</v>
      </c>
      <c r="BQ274" s="1618" t="s">
        <v>36</v>
      </c>
      <c r="BR274" s="1639" t="s">
        <v>36</v>
      </c>
      <c r="BS274" s="1597" t="s">
        <v>36</v>
      </c>
      <c r="BT274" s="1597" t="s">
        <v>36</v>
      </c>
      <c r="BU274" s="1597" t="s">
        <v>36</v>
      </c>
      <c r="BV274" s="1597" t="s">
        <v>36</v>
      </c>
      <c r="BW274" s="1597" t="s">
        <v>36</v>
      </c>
      <c r="BX274" s="1597" t="s">
        <v>36</v>
      </c>
      <c r="BY274" s="1658" t="s">
        <v>36</v>
      </c>
      <c r="BZ274" s="1658" t="s">
        <v>36</v>
      </c>
      <c r="CA274" s="2616"/>
      <c r="CB274" s="2616"/>
      <c r="CC274" s="2616"/>
      <c r="CD274" s="2616"/>
      <c r="CE274" s="2616"/>
      <c r="CF274" s="2616"/>
      <c r="CG274" s="2616"/>
      <c r="CH274" s="2616"/>
      <c r="CI274" s="2616"/>
      <c r="CJ274" s="2616"/>
      <c r="CK274" s="2616"/>
      <c r="CL274" s="2616"/>
      <c r="CM274" s="2616"/>
      <c r="CN274" s="2616"/>
      <c r="CO274" s="2616"/>
      <c r="CP274" s="2616"/>
      <c r="CQ274" s="2616"/>
      <c r="CR274" s="2616"/>
      <c r="CS274" s="2616"/>
      <c r="CT274" s="2616"/>
      <c r="CU274" s="2616"/>
      <c r="CV274" s="2616"/>
      <c r="CW274" s="2616"/>
      <c r="CX274" s="2616"/>
      <c r="CY274" s="2616"/>
      <c r="CZ274" s="2616"/>
    </row>
    <row r="275" s="135" customFormat="true" ht="15" customHeight="true" x14ac:dyDescent="0.2">
      <c r="AA275" s="1108"/>
      <c r="AB275" s="1108"/>
      <c r="AC275" s="1108"/>
      <c r="AD275" s="1108"/>
      <c r="AE275" s="1108"/>
      <c r="AF275" s="1108"/>
      <c r="AG275" s="1108"/>
      <c r="AH275" s="1108"/>
      <c r="AI275" s="1108"/>
      <c r="AJ275" s="1108"/>
      <c r="AK275" s="1108"/>
      <c r="AL275" s="1108"/>
      <c r="AM275" s="1108"/>
      <c r="AN275" s="1108"/>
      <c r="AO275" s="1108"/>
      <c r="AP275" s="1108"/>
      <c r="AQ275" s="1108"/>
      <c r="AR275" s="1108"/>
      <c r="AS275" s="1108"/>
      <c r="AT275" s="1108"/>
      <c r="AU275" s="1108"/>
      <c r="AV275" s="1108"/>
      <c r="AW275" s="1108"/>
      <c r="AX275" s="1108"/>
      <c r="AY275" s="1108"/>
      <c r="AZ275" s="1108"/>
      <c r="BA275" s="2961"/>
      <c r="BB275" s="431" t="s">
        <v>49</v>
      </c>
      <c r="BC275" s="1577" t="s">
        <v>36</v>
      </c>
      <c r="BD275" s="1597" t="s">
        <v>36</v>
      </c>
      <c r="BE275" s="1597" t="s">
        <v>36</v>
      </c>
      <c r="BF275" s="1597" t="s">
        <v>36</v>
      </c>
      <c r="BG275" s="1618" t="s">
        <v>36</v>
      </c>
      <c r="BH275" s="1639" t="s">
        <v>36</v>
      </c>
      <c r="BI275" s="1597" t="s">
        <v>36</v>
      </c>
      <c r="BJ275" s="1597" t="s">
        <v>36</v>
      </c>
      <c r="BK275" s="1597" t="s">
        <v>36</v>
      </c>
      <c r="BL275" s="1618" t="s">
        <v>36</v>
      </c>
      <c r="BM275" s="1639" t="s">
        <v>36</v>
      </c>
      <c r="BN275" s="1597" t="s">
        <v>36</v>
      </c>
      <c r="BO275" s="1597" t="s">
        <v>36</v>
      </c>
      <c r="BP275" s="1597" t="s">
        <v>36</v>
      </c>
      <c r="BQ275" s="1618" t="s">
        <v>36</v>
      </c>
      <c r="BR275" s="1639" t="s">
        <v>36</v>
      </c>
      <c r="BS275" s="1597" t="s">
        <v>36</v>
      </c>
      <c r="BT275" s="1597" t="s">
        <v>36</v>
      </c>
      <c r="BU275" s="1597" t="s">
        <v>36</v>
      </c>
      <c r="BV275" s="1597" t="s">
        <v>36</v>
      </c>
      <c r="BW275" s="1597" t="s">
        <v>36</v>
      </c>
      <c r="BX275" s="1597" t="s">
        <v>36</v>
      </c>
      <c r="BY275" s="1658" t="s">
        <v>36</v>
      </c>
      <c r="BZ275" s="1658" t="s">
        <v>36</v>
      </c>
      <c r="CA275" s="2616"/>
      <c r="CB275" s="2616"/>
      <c r="CC275" s="2616"/>
      <c r="CD275" s="2616"/>
      <c r="CE275" s="2616"/>
      <c r="CF275" s="2616"/>
      <c r="CG275" s="2616"/>
      <c r="CH275" s="2616"/>
      <c r="CI275" s="2616"/>
      <c r="CJ275" s="2616"/>
      <c r="CK275" s="2616"/>
      <c r="CL275" s="2616"/>
      <c r="CM275" s="2616"/>
      <c r="CN275" s="2616"/>
      <c r="CO275" s="2616"/>
      <c r="CP275" s="2616"/>
      <c r="CQ275" s="2616"/>
      <c r="CR275" s="2616"/>
      <c r="CS275" s="2616"/>
      <c r="CT275" s="2616"/>
      <c r="CU275" s="2616"/>
      <c r="CV275" s="2616"/>
      <c r="CW275" s="2616"/>
      <c r="CX275" s="2616"/>
      <c r="CY275" s="2616"/>
      <c r="CZ275" s="2616"/>
    </row>
    <row r="276" s="135" customFormat="true" ht="15" customHeight="true" x14ac:dyDescent="0.2">
      <c r="AA276" s="1108"/>
      <c r="AB276" s="1108"/>
      <c r="AC276" s="1108"/>
      <c r="AD276" s="1108"/>
      <c r="AE276" s="1108"/>
      <c r="AF276" s="1108"/>
      <c r="AG276" s="1108"/>
      <c r="AH276" s="1108"/>
      <c r="AI276" s="1108"/>
      <c r="AJ276" s="1108"/>
      <c r="AK276" s="1108"/>
      <c r="AL276" s="1108"/>
      <c r="AM276" s="1108"/>
      <c r="AN276" s="1108"/>
      <c r="AO276" s="1108"/>
      <c r="AP276" s="1108"/>
      <c r="AQ276" s="1108"/>
      <c r="AR276" s="1108"/>
      <c r="AS276" s="1108"/>
      <c r="AT276" s="1108"/>
      <c r="AU276" s="1108"/>
      <c r="AV276" s="1108"/>
      <c r="AW276" s="1108"/>
      <c r="AX276" s="1108"/>
      <c r="AY276" s="1108"/>
      <c r="AZ276" s="1108"/>
      <c r="BA276" s="2961"/>
      <c r="BB276" s="431" t="s">
        <v>114</v>
      </c>
      <c r="BC276" s="1577" t="s">
        <v>36</v>
      </c>
      <c r="BD276" s="1597" t="s">
        <v>36</v>
      </c>
      <c r="BE276" s="1597" t="s">
        <v>36</v>
      </c>
      <c r="BF276" s="1597" t="s">
        <v>36</v>
      </c>
      <c r="BG276" s="1618" t="s">
        <v>36</v>
      </c>
      <c r="BH276" s="1639" t="s">
        <v>36</v>
      </c>
      <c r="BI276" s="1597" t="s">
        <v>36</v>
      </c>
      <c r="BJ276" s="1597" t="s">
        <v>36</v>
      </c>
      <c r="BK276" s="1597" t="s">
        <v>36</v>
      </c>
      <c r="BL276" s="1618" t="s">
        <v>36</v>
      </c>
      <c r="BM276" s="1639" t="s">
        <v>36</v>
      </c>
      <c r="BN276" s="1597" t="s">
        <v>36</v>
      </c>
      <c r="BO276" s="1597" t="s">
        <v>36</v>
      </c>
      <c r="BP276" s="1597" t="s">
        <v>36</v>
      </c>
      <c r="BQ276" s="1618" t="s">
        <v>36</v>
      </c>
      <c r="BR276" s="1639" t="s">
        <v>36</v>
      </c>
      <c r="BS276" s="1597" t="s">
        <v>36</v>
      </c>
      <c r="BT276" s="1597" t="s">
        <v>36</v>
      </c>
      <c r="BU276" s="1597" t="s">
        <v>36</v>
      </c>
      <c r="BV276" s="1597" t="s">
        <v>36</v>
      </c>
      <c r="BW276" s="1597" t="s">
        <v>36</v>
      </c>
      <c r="BX276" s="1597" t="s">
        <v>36</v>
      </c>
      <c r="BY276" s="1658" t="s">
        <v>36</v>
      </c>
      <c r="BZ276" s="1658" t="s">
        <v>36</v>
      </c>
      <c r="CA276" s="2616"/>
      <c r="CB276" s="2616"/>
      <c r="CC276" s="2616"/>
      <c r="CD276" s="2616"/>
      <c r="CE276" s="2616"/>
      <c r="CF276" s="2616"/>
      <c r="CG276" s="2616"/>
      <c r="CH276" s="2616"/>
      <c r="CI276" s="2616"/>
      <c r="CJ276" s="2616"/>
      <c r="CK276" s="2616"/>
      <c r="CL276" s="2616"/>
      <c r="CM276" s="2616"/>
      <c r="CN276" s="2616"/>
      <c r="CO276" s="2616"/>
      <c r="CP276" s="2616"/>
      <c r="CQ276" s="2616"/>
      <c r="CR276" s="2616"/>
      <c r="CS276" s="2616"/>
      <c r="CT276" s="2616"/>
      <c r="CU276" s="2616"/>
      <c r="CV276" s="2616"/>
      <c r="CW276" s="2616"/>
      <c r="CX276" s="2616"/>
      <c r="CY276" s="2616"/>
      <c r="CZ276" s="2616"/>
    </row>
    <row r="277" s="135" customFormat="true" ht="15" customHeight="true" x14ac:dyDescent="0.2">
      <c r="AA277" s="1108"/>
      <c r="AB277" s="1108"/>
      <c r="AC277" s="1108"/>
      <c r="AD277" s="1108"/>
      <c r="AE277" s="1108"/>
      <c r="AF277" s="1108"/>
      <c r="AG277" s="1108"/>
      <c r="AH277" s="1108"/>
      <c r="AI277" s="1108"/>
      <c r="AJ277" s="1108"/>
      <c r="AK277" s="1108"/>
      <c r="AL277" s="1108"/>
      <c r="AM277" s="1108"/>
      <c r="AN277" s="1108"/>
      <c r="AO277" s="1108"/>
      <c r="AP277" s="1108"/>
      <c r="AQ277" s="1108"/>
      <c r="AR277" s="1108"/>
      <c r="AS277" s="1108"/>
      <c r="AT277" s="1108"/>
      <c r="AU277" s="1108"/>
      <c r="AV277" s="1108"/>
      <c r="AW277" s="1108"/>
      <c r="AX277" s="1108"/>
      <c r="AY277" s="1108"/>
      <c r="AZ277" s="1108"/>
      <c r="BA277" s="2961" t="s">
        <v>77</v>
      </c>
      <c r="BB277" s="431" t="s">
        <v>78</v>
      </c>
      <c r="BC277" s="1577" t="s">
        <v>36</v>
      </c>
      <c r="BD277" s="1597" t="s">
        <v>36</v>
      </c>
      <c r="BE277" s="1597" t="s">
        <v>36</v>
      </c>
      <c r="BF277" s="1597" t="s">
        <v>36</v>
      </c>
      <c r="BG277" s="1618" t="s">
        <v>36</v>
      </c>
      <c r="BH277" s="1639" t="s">
        <v>36</v>
      </c>
      <c r="BI277" s="1597" t="s">
        <v>36</v>
      </c>
      <c r="BJ277" s="1597" t="s">
        <v>36</v>
      </c>
      <c r="BK277" s="1597" t="s">
        <v>36</v>
      </c>
      <c r="BL277" s="1618" t="s">
        <v>36</v>
      </c>
      <c r="BM277" s="1639" t="s">
        <v>36</v>
      </c>
      <c r="BN277" s="1597" t="s">
        <v>36</v>
      </c>
      <c r="BO277" s="1597" t="s">
        <v>36</v>
      </c>
      <c r="BP277" s="1597" t="s">
        <v>36</v>
      </c>
      <c r="BQ277" s="1618" t="s">
        <v>36</v>
      </c>
      <c r="BR277" s="1639" t="s">
        <v>36</v>
      </c>
      <c r="BS277" s="1597" t="s">
        <v>36</v>
      </c>
      <c r="BT277" s="1597" t="s">
        <v>36</v>
      </c>
      <c r="BU277" s="1597" t="s">
        <v>36</v>
      </c>
      <c r="BV277" s="1597" t="s">
        <v>36</v>
      </c>
      <c r="BW277" s="1597" t="s">
        <v>36</v>
      </c>
      <c r="BX277" s="1597" t="s">
        <v>36</v>
      </c>
      <c r="BY277" s="1658" t="s">
        <v>36</v>
      </c>
      <c r="BZ277" s="1658" t="s">
        <v>36</v>
      </c>
      <c r="CA277" s="2616"/>
      <c r="CB277" s="2616"/>
      <c r="CC277" s="2616"/>
      <c r="CD277" s="2616"/>
      <c r="CE277" s="2616"/>
      <c r="CF277" s="2616"/>
      <c r="CG277" s="2616"/>
      <c r="CH277" s="2616"/>
      <c r="CI277" s="2616"/>
      <c r="CJ277" s="2616"/>
      <c r="CK277" s="2616"/>
      <c r="CL277" s="2616"/>
      <c r="CM277" s="2616"/>
      <c r="CN277" s="2616"/>
      <c r="CO277" s="2616"/>
      <c r="CP277" s="2616"/>
      <c r="CQ277" s="2616"/>
      <c r="CR277" s="2616"/>
      <c r="CS277" s="2616"/>
      <c r="CT277" s="2616"/>
      <c r="CU277" s="2616"/>
      <c r="CV277" s="2616"/>
      <c r="CW277" s="2616"/>
      <c r="CX277" s="2616"/>
      <c r="CY277" s="2616"/>
      <c r="CZ277" s="2616"/>
    </row>
    <row r="278" s="135" customFormat="true" ht="15" customHeight="true" x14ac:dyDescent="0.2">
      <c r="AA278" s="1108"/>
      <c r="AB278" s="1108"/>
      <c r="AC278" s="1108"/>
      <c r="AD278" s="1108"/>
      <c r="AE278" s="1108"/>
      <c r="AF278" s="1108"/>
      <c r="AG278" s="1108"/>
      <c r="AH278" s="1108"/>
      <c r="AI278" s="1108"/>
      <c r="AJ278" s="1108"/>
      <c r="AK278" s="1108"/>
      <c r="AL278" s="1108"/>
      <c r="AM278" s="1108"/>
      <c r="AN278" s="1108"/>
      <c r="AO278" s="1108"/>
      <c r="AP278" s="1108"/>
      <c r="AQ278" s="1108"/>
      <c r="AR278" s="1108"/>
      <c r="AS278" s="1108"/>
      <c r="AT278" s="1108"/>
      <c r="AU278" s="1108"/>
      <c r="AV278" s="1108"/>
      <c r="AW278" s="1108"/>
      <c r="AX278" s="1108"/>
      <c r="AY278" s="1108"/>
      <c r="AZ278" s="1108"/>
      <c r="BA278" s="2961"/>
      <c r="BB278" s="431" t="s">
        <v>79</v>
      </c>
      <c r="BC278" s="1577" t="s">
        <v>36</v>
      </c>
      <c r="BD278" s="1597" t="s">
        <v>36</v>
      </c>
      <c r="BE278" s="1597" t="s">
        <v>36</v>
      </c>
      <c r="BF278" s="1597" t="s">
        <v>36</v>
      </c>
      <c r="BG278" s="1618" t="s">
        <v>36</v>
      </c>
      <c r="BH278" s="1639" t="s">
        <v>36</v>
      </c>
      <c r="BI278" s="1597" t="s">
        <v>36</v>
      </c>
      <c r="BJ278" s="1597" t="s">
        <v>36</v>
      </c>
      <c r="BK278" s="1597" t="s">
        <v>36</v>
      </c>
      <c r="BL278" s="1618" t="s">
        <v>36</v>
      </c>
      <c r="BM278" s="1639" t="s">
        <v>36</v>
      </c>
      <c r="BN278" s="1597" t="s">
        <v>36</v>
      </c>
      <c r="BO278" s="1597" t="s">
        <v>36</v>
      </c>
      <c r="BP278" s="1597" t="s">
        <v>36</v>
      </c>
      <c r="BQ278" s="1618" t="s">
        <v>36</v>
      </c>
      <c r="BR278" s="1639" t="s">
        <v>36</v>
      </c>
      <c r="BS278" s="1597" t="s">
        <v>36</v>
      </c>
      <c r="BT278" s="1597" t="s">
        <v>36</v>
      </c>
      <c r="BU278" s="1597" t="s">
        <v>36</v>
      </c>
      <c r="BV278" s="1597" t="s">
        <v>36</v>
      </c>
      <c r="BW278" s="1597" t="s">
        <v>36</v>
      </c>
      <c r="BX278" s="1597" t="s">
        <v>36</v>
      </c>
      <c r="BY278" s="1658" t="s">
        <v>36</v>
      </c>
      <c r="BZ278" s="1658" t="s">
        <v>36</v>
      </c>
      <c r="CA278" s="2616"/>
      <c r="CB278" s="2616"/>
      <c r="CC278" s="2616"/>
      <c r="CD278" s="2616"/>
      <c r="CE278" s="2616"/>
      <c r="CF278" s="2616"/>
      <c r="CG278" s="2616"/>
      <c r="CH278" s="2616"/>
      <c r="CI278" s="2616"/>
      <c r="CJ278" s="2616"/>
      <c r="CK278" s="2616"/>
      <c r="CL278" s="2616"/>
      <c r="CM278" s="2616"/>
      <c r="CN278" s="2616"/>
      <c r="CO278" s="2616"/>
      <c r="CP278" s="2616"/>
      <c r="CQ278" s="2616"/>
      <c r="CR278" s="2616"/>
      <c r="CS278" s="2616"/>
      <c r="CT278" s="2616"/>
      <c r="CU278" s="2616"/>
      <c r="CV278" s="2616"/>
      <c r="CW278" s="2616"/>
      <c r="CX278" s="2616"/>
      <c r="CY278" s="2616"/>
      <c r="CZ278" s="2616"/>
    </row>
    <row r="279" s="135" customFormat="true" ht="15" customHeight="true" x14ac:dyDescent="0.2">
      <c r="AA279" s="1108"/>
      <c r="AB279" s="1108"/>
      <c r="AC279" s="1108"/>
      <c r="AD279" s="1108"/>
      <c r="AE279" s="1108"/>
      <c r="AF279" s="1108"/>
      <c r="AG279" s="1108"/>
      <c r="AH279" s="1108"/>
      <c r="AI279" s="1108"/>
      <c r="AJ279" s="1108"/>
      <c r="AK279" s="1108"/>
      <c r="AL279" s="1108"/>
      <c r="AM279" s="1108"/>
      <c r="AN279" s="1108"/>
      <c r="AO279" s="1108"/>
      <c r="AP279" s="1108"/>
      <c r="AQ279" s="1108"/>
      <c r="AR279" s="1108"/>
      <c r="AS279" s="1108"/>
      <c r="AT279" s="1108"/>
      <c r="AU279" s="1108"/>
      <c r="AV279" s="1108"/>
      <c r="AW279" s="1108"/>
      <c r="AX279" s="1108"/>
      <c r="AY279" s="1108"/>
      <c r="AZ279" s="1108"/>
      <c r="BA279" s="2961"/>
      <c r="BB279" s="431" t="s">
        <v>80</v>
      </c>
      <c r="BC279" s="1577" t="s">
        <v>36</v>
      </c>
      <c r="BD279" s="1598" t="s">
        <v>36</v>
      </c>
      <c r="BE279" s="1598" t="s">
        <v>36</v>
      </c>
      <c r="BF279" s="1598" t="s">
        <v>36</v>
      </c>
      <c r="BG279" s="1619" t="s">
        <v>36</v>
      </c>
      <c r="BH279" s="1577" t="s">
        <v>36</v>
      </c>
      <c r="BI279" s="1598" t="s">
        <v>36</v>
      </c>
      <c r="BJ279" s="1598" t="s">
        <v>36</v>
      </c>
      <c r="BK279" s="1598" t="s">
        <v>36</v>
      </c>
      <c r="BL279" s="1619" t="s">
        <v>36</v>
      </c>
      <c r="BM279" s="1577" t="s">
        <v>36</v>
      </c>
      <c r="BN279" s="1598" t="s">
        <v>36</v>
      </c>
      <c r="BO279" s="1598" t="s">
        <v>36</v>
      </c>
      <c r="BP279" s="1598" t="s">
        <v>36</v>
      </c>
      <c r="BQ279" s="1619" t="s">
        <v>36</v>
      </c>
      <c r="BR279" s="1577" t="s">
        <v>36</v>
      </c>
      <c r="BS279" s="1598" t="s">
        <v>36</v>
      </c>
      <c r="BT279" s="1598" t="s">
        <v>36</v>
      </c>
      <c r="BU279" s="1598" t="s">
        <v>36</v>
      </c>
      <c r="BV279" s="1598" t="s">
        <v>36</v>
      </c>
      <c r="BW279" s="1598" t="s">
        <v>36</v>
      </c>
      <c r="BX279" s="1598" t="s">
        <v>36</v>
      </c>
      <c r="BY279" s="1659" t="s">
        <v>36</v>
      </c>
      <c r="BZ279" s="1659" t="s">
        <v>36</v>
      </c>
      <c r="CA279" s="2617"/>
      <c r="CB279" s="2617"/>
      <c r="CC279" s="2617"/>
      <c r="CD279" s="2617"/>
      <c r="CE279" s="2617"/>
      <c r="CF279" s="2617"/>
      <c r="CG279" s="2617"/>
      <c r="CH279" s="2617"/>
      <c r="CI279" s="2617"/>
      <c r="CJ279" s="2617"/>
      <c r="CK279" s="2617"/>
      <c r="CL279" s="2617"/>
      <c r="CM279" s="2617"/>
      <c r="CN279" s="2617"/>
      <c r="CO279" s="2617"/>
      <c r="CP279" s="2617"/>
      <c r="CQ279" s="2617"/>
      <c r="CR279" s="2617"/>
      <c r="CS279" s="2617"/>
      <c r="CT279" s="2617"/>
      <c r="CU279" s="2617"/>
      <c r="CV279" s="2617"/>
      <c r="CW279" s="2617"/>
      <c r="CX279" s="2617"/>
      <c r="CY279" s="2617"/>
      <c r="CZ279" s="2617"/>
    </row>
    <row r="280" s="853" customFormat="true" ht="15" customHeight="true" x14ac:dyDescent="0.2">
      <c r="B280" s="852"/>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61"/>
      <c r="BB280" s="431" t="s">
        <v>81</v>
      </c>
      <c r="BC280" s="1577" t="s">
        <v>36</v>
      </c>
      <c r="BD280" s="1598" t="s">
        <v>36</v>
      </c>
      <c r="BE280" s="1598" t="s">
        <v>36</v>
      </c>
      <c r="BF280" s="1598" t="s">
        <v>36</v>
      </c>
      <c r="BG280" s="1619" t="s">
        <v>36</v>
      </c>
      <c r="BH280" s="1577" t="s">
        <v>36</v>
      </c>
      <c r="BI280" s="1598" t="s">
        <v>36</v>
      </c>
      <c r="BJ280" s="1598" t="s">
        <v>36</v>
      </c>
      <c r="BK280" s="1598" t="s">
        <v>36</v>
      </c>
      <c r="BL280" s="1619" t="s">
        <v>36</v>
      </c>
      <c r="BM280" s="1577" t="s">
        <v>36</v>
      </c>
      <c r="BN280" s="1598" t="s">
        <v>36</v>
      </c>
      <c r="BO280" s="1598" t="s">
        <v>36</v>
      </c>
      <c r="BP280" s="1598" t="s">
        <v>36</v>
      </c>
      <c r="BQ280" s="1619" t="s">
        <v>36</v>
      </c>
      <c r="BR280" s="1577" t="s">
        <v>36</v>
      </c>
      <c r="BS280" s="1598" t="s">
        <v>36</v>
      </c>
      <c r="BT280" s="1598" t="s">
        <v>36</v>
      </c>
      <c r="BU280" s="1598" t="s">
        <v>36</v>
      </c>
      <c r="BV280" s="1598" t="s">
        <v>36</v>
      </c>
      <c r="BW280" s="1598" t="s">
        <v>36</v>
      </c>
      <c r="BX280" s="1598" t="s">
        <v>36</v>
      </c>
      <c r="BY280" s="1659" t="s">
        <v>36</v>
      </c>
      <c r="BZ280" s="1659" t="s">
        <v>36</v>
      </c>
      <c r="CA280" s="2617"/>
      <c r="CB280" s="2617"/>
      <c r="CC280" s="2617"/>
      <c r="CD280" s="2617"/>
      <c r="CE280" s="2617"/>
      <c r="CF280" s="2617"/>
      <c r="CG280" s="2617"/>
      <c r="CH280" s="2617"/>
      <c r="CI280" s="2617"/>
      <c r="CJ280" s="2617"/>
      <c r="CK280" s="2617"/>
      <c r="CL280" s="2617"/>
      <c r="CM280" s="2617"/>
      <c r="CN280" s="2617"/>
      <c r="CO280" s="2617"/>
      <c r="CP280" s="2617"/>
      <c r="CQ280" s="2617"/>
      <c r="CR280" s="2617"/>
      <c r="CS280" s="2617"/>
      <c r="CT280" s="2617"/>
      <c r="CU280" s="2617"/>
      <c r="CV280" s="2617"/>
      <c r="CW280" s="2617"/>
      <c r="CX280" s="2617"/>
      <c r="CY280" s="2617"/>
      <c r="CZ280" s="2617"/>
    </row>
    <row r="281" s="853" customFormat="true" ht="15" customHeight="true" x14ac:dyDescent="0.2">
      <c r="B281" s="852"/>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61"/>
      <c r="BB281" s="431" t="s">
        <v>82</v>
      </c>
      <c r="BC281" s="1577" t="s">
        <v>36</v>
      </c>
      <c r="BD281" s="1598" t="s">
        <v>36</v>
      </c>
      <c r="BE281" s="1598" t="s">
        <v>36</v>
      </c>
      <c r="BF281" s="1598" t="s">
        <v>36</v>
      </c>
      <c r="BG281" s="1619" t="s">
        <v>36</v>
      </c>
      <c r="BH281" s="1577" t="s">
        <v>36</v>
      </c>
      <c r="BI281" s="1598" t="s">
        <v>36</v>
      </c>
      <c r="BJ281" s="1598" t="s">
        <v>36</v>
      </c>
      <c r="BK281" s="1598" t="s">
        <v>36</v>
      </c>
      <c r="BL281" s="1619" t="s">
        <v>36</v>
      </c>
      <c r="BM281" s="1577" t="s">
        <v>36</v>
      </c>
      <c r="BN281" s="1598" t="s">
        <v>36</v>
      </c>
      <c r="BO281" s="1598" t="s">
        <v>36</v>
      </c>
      <c r="BP281" s="1598" t="s">
        <v>36</v>
      </c>
      <c r="BQ281" s="1619" t="s">
        <v>36</v>
      </c>
      <c r="BR281" s="1577" t="s">
        <v>36</v>
      </c>
      <c r="BS281" s="1598" t="s">
        <v>36</v>
      </c>
      <c r="BT281" s="1598" t="s">
        <v>36</v>
      </c>
      <c r="BU281" s="1598" t="s">
        <v>36</v>
      </c>
      <c r="BV281" s="1598" t="s">
        <v>36</v>
      </c>
      <c r="BW281" s="1598" t="s">
        <v>36</v>
      </c>
      <c r="BX281" s="1598" t="s">
        <v>36</v>
      </c>
      <c r="BY281" s="1659" t="s">
        <v>36</v>
      </c>
      <c r="BZ281" s="1659" t="s">
        <v>36</v>
      </c>
      <c r="CA281" s="2617"/>
      <c r="CB281" s="2617"/>
      <c r="CC281" s="2617"/>
      <c r="CD281" s="2617"/>
      <c r="CE281" s="2617"/>
      <c r="CF281" s="2617"/>
      <c r="CG281" s="2617"/>
      <c r="CH281" s="2617"/>
      <c r="CI281" s="2617"/>
      <c r="CJ281" s="2617"/>
      <c r="CK281" s="2617"/>
      <c r="CL281" s="2617"/>
      <c r="CM281" s="2617"/>
      <c r="CN281" s="2617"/>
      <c r="CO281" s="2617"/>
      <c r="CP281" s="2617"/>
      <c r="CQ281" s="2617"/>
      <c r="CR281" s="2617"/>
      <c r="CS281" s="2617"/>
      <c r="CT281" s="2617"/>
      <c r="CU281" s="2617"/>
      <c r="CV281" s="2617"/>
      <c r="CW281" s="2617"/>
      <c r="CX281" s="2617"/>
      <c r="CY281" s="2617"/>
      <c r="CZ281" s="2617"/>
    </row>
    <row r="282" s="853" customFormat="true" ht="15" customHeight="true" x14ac:dyDescent="0.2">
      <c r="B282" s="852"/>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61"/>
      <c r="BB282" s="431" t="s">
        <v>83</v>
      </c>
      <c r="BC282" s="1577" t="s">
        <v>36</v>
      </c>
      <c r="BD282" s="1598" t="s">
        <v>36</v>
      </c>
      <c r="BE282" s="1598" t="s">
        <v>36</v>
      </c>
      <c r="BF282" s="1598" t="s">
        <v>36</v>
      </c>
      <c r="BG282" s="1619" t="s">
        <v>36</v>
      </c>
      <c r="BH282" s="1577" t="s">
        <v>36</v>
      </c>
      <c r="BI282" s="1598" t="s">
        <v>36</v>
      </c>
      <c r="BJ282" s="1598" t="s">
        <v>36</v>
      </c>
      <c r="BK282" s="1598" t="s">
        <v>36</v>
      </c>
      <c r="BL282" s="1619" t="s">
        <v>36</v>
      </c>
      <c r="BM282" s="1577" t="s">
        <v>36</v>
      </c>
      <c r="BN282" s="1598" t="s">
        <v>36</v>
      </c>
      <c r="BO282" s="1598" t="s">
        <v>36</v>
      </c>
      <c r="BP282" s="1598" t="s">
        <v>36</v>
      </c>
      <c r="BQ282" s="1619" t="s">
        <v>36</v>
      </c>
      <c r="BR282" s="1577" t="s">
        <v>36</v>
      </c>
      <c r="BS282" s="1598" t="s">
        <v>36</v>
      </c>
      <c r="BT282" s="1598" t="s">
        <v>36</v>
      </c>
      <c r="BU282" s="1598" t="s">
        <v>36</v>
      </c>
      <c r="BV282" s="1598" t="s">
        <v>36</v>
      </c>
      <c r="BW282" s="1598" t="s">
        <v>36</v>
      </c>
      <c r="BX282" s="1598" t="s">
        <v>36</v>
      </c>
      <c r="BY282" s="1659" t="s">
        <v>36</v>
      </c>
      <c r="BZ282" s="1659" t="s">
        <v>36</v>
      </c>
      <c r="CA282" s="2617"/>
      <c r="CB282" s="2617"/>
      <c r="CC282" s="2617"/>
      <c r="CD282" s="2617"/>
      <c r="CE282" s="2617"/>
      <c r="CF282" s="2617"/>
      <c r="CG282" s="2617"/>
      <c r="CH282" s="2617"/>
      <c r="CI282" s="2617"/>
      <c r="CJ282" s="2617"/>
      <c r="CK282" s="2617"/>
      <c r="CL282" s="2617"/>
      <c r="CM282" s="2617"/>
      <c r="CN282" s="2617"/>
      <c r="CO282" s="2617"/>
      <c r="CP282" s="2617"/>
      <c r="CQ282" s="2617"/>
      <c r="CR282" s="2617"/>
      <c r="CS282" s="2617"/>
      <c r="CT282" s="2617"/>
      <c r="CU282" s="2617"/>
      <c r="CV282" s="2617"/>
      <c r="CW282" s="2617"/>
      <c r="CX282" s="2617"/>
      <c r="CY282" s="2617"/>
      <c r="CZ282" s="2617"/>
    </row>
    <row r="283" s="853" customFormat="true" ht="15" customHeight="true" x14ac:dyDescent="0.2">
      <c r="B283" s="852"/>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61"/>
      <c r="BB283" s="431" t="s">
        <v>84</v>
      </c>
      <c r="BC283" s="1577" t="s">
        <v>36</v>
      </c>
      <c r="BD283" s="1598" t="s">
        <v>36</v>
      </c>
      <c r="BE283" s="1598" t="s">
        <v>36</v>
      </c>
      <c r="BF283" s="1598" t="s">
        <v>36</v>
      </c>
      <c r="BG283" s="1619" t="s">
        <v>36</v>
      </c>
      <c r="BH283" s="1577" t="s">
        <v>36</v>
      </c>
      <c r="BI283" s="1598" t="s">
        <v>36</v>
      </c>
      <c r="BJ283" s="1598" t="s">
        <v>36</v>
      </c>
      <c r="BK283" s="1598" t="s">
        <v>36</v>
      </c>
      <c r="BL283" s="1619" t="s">
        <v>36</v>
      </c>
      <c r="BM283" s="1577" t="s">
        <v>36</v>
      </c>
      <c r="BN283" s="1598" t="s">
        <v>36</v>
      </c>
      <c r="BO283" s="1598" t="s">
        <v>36</v>
      </c>
      <c r="BP283" s="1598" t="s">
        <v>36</v>
      </c>
      <c r="BQ283" s="1619" t="s">
        <v>36</v>
      </c>
      <c r="BR283" s="1577" t="s">
        <v>36</v>
      </c>
      <c r="BS283" s="1598" t="s">
        <v>36</v>
      </c>
      <c r="BT283" s="1598" t="s">
        <v>36</v>
      </c>
      <c r="BU283" s="1598" t="s">
        <v>36</v>
      </c>
      <c r="BV283" s="1598" t="s">
        <v>36</v>
      </c>
      <c r="BW283" s="1598" t="s">
        <v>36</v>
      </c>
      <c r="BX283" s="1598" t="s">
        <v>36</v>
      </c>
      <c r="BY283" s="1659" t="s">
        <v>36</v>
      </c>
      <c r="BZ283" s="1659" t="s">
        <v>36</v>
      </c>
      <c r="CA283" s="2617"/>
      <c r="CB283" s="2617"/>
      <c r="CC283" s="2617"/>
      <c r="CD283" s="2617"/>
      <c r="CE283" s="2617"/>
      <c r="CF283" s="2617"/>
      <c r="CG283" s="2617"/>
      <c r="CH283" s="2617"/>
      <c r="CI283" s="2617"/>
      <c r="CJ283" s="2617"/>
      <c r="CK283" s="2617"/>
      <c r="CL283" s="2617"/>
      <c r="CM283" s="2617"/>
      <c r="CN283" s="2617"/>
      <c r="CO283" s="2617"/>
      <c r="CP283" s="2617"/>
      <c r="CQ283" s="2617"/>
      <c r="CR283" s="2617"/>
      <c r="CS283" s="2617"/>
      <c r="CT283" s="2617"/>
      <c r="CU283" s="2617"/>
      <c r="CV283" s="2617"/>
      <c r="CW283" s="2617"/>
      <c r="CX283" s="2617"/>
      <c r="CY283" s="2617"/>
      <c r="CZ283" s="2617"/>
    </row>
    <row r="284" s="853" customFormat="true" ht="15" customHeight="true" x14ac:dyDescent="0.2">
      <c r="B284" s="852"/>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62"/>
      <c r="BB284" s="432" t="s">
        <v>114</v>
      </c>
      <c r="BC284" s="1578" t="s">
        <v>36</v>
      </c>
      <c r="BD284" s="1599" t="s">
        <v>36</v>
      </c>
      <c r="BE284" s="1599" t="s">
        <v>36</v>
      </c>
      <c r="BF284" s="1599" t="s">
        <v>36</v>
      </c>
      <c r="BG284" s="1620" t="s">
        <v>36</v>
      </c>
      <c r="BH284" s="1640" t="s">
        <v>36</v>
      </c>
      <c r="BI284" s="1599" t="s">
        <v>36</v>
      </c>
      <c r="BJ284" s="1599" t="s">
        <v>36</v>
      </c>
      <c r="BK284" s="1599" t="s">
        <v>36</v>
      </c>
      <c r="BL284" s="1620" t="s">
        <v>36</v>
      </c>
      <c r="BM284" s="1640" t="s">
        <v>36</v>
      </c>
      <c r="BN284" s="1599" t="s">
        <v>36</v>
      </c>
      <c r="BO284" s="1599" t="s">
        <v>36</v>
      </c>
      <c r="BP284" s="1599" t="s">
        <v>36</v>
      </c>
      <c r="BQ284" s="1620" t="s">
        <v>36</v>
      </c>
      <c r="BR284" s="1640" t="s">
        <v>36</v>
      </c>
      <c r="BS284" s="1599" t="s">
        <v>36</v>
      </c>
      <c r="BT284" s="1599" t="s">
        <v>36</v>
      </c>
      <c r="BU284" s="1599" t="s">
        <v>36</v>
      </c>
      <c r="BV284" s="1599" t="s">
        <v>36</v>
      </c>
      <c r="BW284" s="1599" t="s">
        <v>36</v>
      </c>
      <c r="BX284" s="1599" t="s">
        <v>36</v>
      </c>
      <c r="BY284" s="1660" t="s">
        <v>36</v>
      </c>
      <c r="BZ284" s="1660" t="s">
        <v>36</v>
      </c>
      <c r="CA284" s="2618"/>
      <c r="CB284" s="2618"/>
      <c r="CC284" s="2618"/>
      <c r="CD284" s="2618"/>
      <c r="CE284" s="2618"/>
      <c r="CF284" s="2618"/>
      <c r="CG284" s="2618"/>
      <c r="CH284" s="2618"/>
      <c r="CI284" s="2618"/>
      <c r="CJ284" s="2618"/>
      <c r="CK284" s="2618"/>
      <c r="CL284" s="2618"/>
      <c r="CM284" s="2618"/>
      <c r="CN284" s="2618"/>
      <c r="CO284" s="2618"/>
      <c r="CP284" s="2618"/>
      <c r="CQ284" s="2618"/>
      <c r="CR284" s="2618"/>
      <c r="CS284" s="2618"/>
      <c r="CT284" s="2618"/>
      <c r="CU284" s="2618"/>
      <c r="CV284" s="2618"/>
      <c r="CW284" s="2618"/>
      <c r="CX284" s="2618"/>
      <c r="CY284" s="2618"/>
      <c r="CZ284" s="2618"/>
    </row>
    <row r="285" s="853" customFormat="true" ht="15" customHeight="true" x14ac:dyDescent="0.2">
      <c r="B285" s="852"/>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53" customFormat="true" ht="15" customHeight="true" x14ac:dyDescent="0.2">
      <c r="B286" s="852"/>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53" customFormat="true" ht="15" customHeight="true" x14ac:dyDescent="0.2">
      <c r="B287" s="852"/>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53" customFormat="true" ht="15" customHeight="true" x14ac:dyDescent="0.2">
      <c r="B288" s="852"/>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53" customFormat="true" ht="15" customHeight="true" x14ac:dyDescent="0.2">
      <c r="A289" s="809"/>
      <c r="B289" s="810"/>
      <c r="C289" s="811"/>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53" customFormat="true" ht="15" customHeight="true" x14ac:dyDescent="0.2">
      <c r="A290" s="1119"/>
      <c r="B290" s="1120"/>
      <c r="C290" s="1121"/>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53" customFormat="true" ht="15" customHeight="true" x14ac:dyDescent="0.2">
      <c r="A291" s="1122"/>
      <c r="B291" s="1123"/>
      <c r="C291" s="1124"/>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53" customFormat="true" ht="15" customHeight="true" x14ac:dyDescent="0.2">
      <c r="A292" s="1125"/>
      <c r="B292" s="1126"/>
      <c r="C292" s="1127"/>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53" customFormat="true" ht="15" customHeight="true" x14ac:dyDescent="0.2">
      <c r="A293" s="1128"/>
      <c r="B293" s="1129"/>
      <c r="C293" s="113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53" customFormat="true" ht="15" customHeight="true" x14ac:dyDescent="0.2">
      <c r="A294" s="1131"/>
      <c r="B294" s="1132"/>
      <c r="C294" s="1133"/>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53" customFormat="true" ht="15" customHeight="true" x14ac:dyDescent="0.2">
      <c r="A295" s="1131"/>
      <c r="B295" s="1132"/>
      <c r="C295" s="1133"/>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53" customFormat="true" ht="15" customHeight="true" x14ac:dyDescent="0.2">
      <c r="A296" s="1131"/>
      <c r="B296" s="1134"/>
      <c r="C296" s="1133"/>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53" customFormat="true" ht="15" customHeight="true" x14ac:dyDescent="0.2">
      <c r="A297" s="1135"/>
      <c r="B297" s="1136"/>
      <c r="C297" s="1137"/>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53" customFormat="true" ht="15" customHeight="true" x14ac:dyDescent="0.2">
      <c r="B298" s="852"/>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53" customFormat="true" ht="15" customHeight="true" x14ac:dyDescent="0.2">
      <c r="A299" s="812"/>
      <c r="B299" s="813"/>
      <c r="C299" s="814"/>
      <c r="D299" s="815"/>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53" customFormat="true" ht="15" customHeight="true" x14ac:dyDescent="0.2">
      <c r="A300" s="1138"/>
      <c r="B300" s="1139"/>
      <c r="C300" s="1140"/>
      <c r="D300" s="1141"/>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53" customFormat="true" ht="15" customHeight="true" x14ac:dyDescent="0.2">
      <c r="A301" s="1142"/>
      <c r="B301" s="1143"/>
      <c r="C301" s="1144"/>
      <c r="D301" s="1145"/>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53" customFormat="true" ht="15" customHeight="true" x14ac:dyDescent="0.2">
      <c r="A302" s="1146"/>
      <c r="B302" s="1147"/>
      <c r="C302" s="1148"/>
      <c r="D302" s="1149"/>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53" customFormat="true" ht="15" customHeight="true" x14ac:dyDescent="0.2">
      <c r="A303" s="1150"/>
      <c r="B303" s="1151"/>
      <c r="C303" s="1152"/>
      <c r="D303" s="1153"/>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53" customFormat="true" ht="15" customHeight="true" x14ac:dyDescent="0.2">
      <c r="A304" s="1154"/>
      <c r="B304" s="1155"/>
      <c r="C304" s="1156"/>
      <c r="D304" s="1157"/>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53" customFormat="true" ht="15" customHeight="true" x14ac:dyDescent="0.2">
      <c r="A305" s="1158"/>
      <c r="B305" s="1159"/>
      <c r="C305" s="1160"/>
      <c r="D305" s="1161"/>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53" customFormat="true" ht="15" customHeight="true" x14ac:dyDescent="0.2">
      <c r="B306" s="852"/>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53" customFormat="true" ht="15" customHeight="true" x14ac:dyDescent="0.2">
      <c r="B307" s="852"/>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53" customFormat="true" ht="15" customHeight="true" x14ac:dyDescent="0.2">
      <c r="B308" s="852"/>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53" customFormat="true" ht="15" customHeight="true" x14ac:dyDescent="0.2">
      <c r="B309" s="852"/>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53" customFormat="true" ht="15" customHeight="true" x14ac:dyDescent="0.2">
      <c r="B310" s="852"/>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53" customFormat="true" ht="15" customHeight="true" x14ac:dyDescent="0.2">
      <c r="B311" s="852"/>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53" customFormat="true" ht="15" customHeight="true" x14ac:dyDescent="0.2">
      <c r="B312" s="852"/>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53" customFormat="true" ht="15" customHeight="true" x14ac:dyDescent="0.2">
      <c r="B313" s="852"/>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53" customFormat="true" ht="15" customHeight="true" x14ac:dyDescent="0.2">
      <c r="B314" s="852"/>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53" customFormat="true" ht="15" customHeight="true" x14ac:dyDescent="0.2">
      <c r="B315" s="852"/>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53" customFormat="true" ht="15" customHeight="true" x14ac:dyDescent="0.2">
      <c r="B316" s="852"/>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53" customFormat="true" ht="15" customHeight="true" x14ac:dyDescent="0.2">
      <c r="B317" s="852"/>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53" customFormat="true" ht="15" customHeight="true" x14ac:dyDescent="0.2">
      <c r="B318" s="852"/>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53" customFormat="true" ht="15" customHeight="true" x14ac:dyDescent="0.2">
      <c r="B319" s="852"/>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53" customFormat="true" ht="15" customHeight="true" x14ac:dyDescent="0.2">
      <c r="B320" s="852"/>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53" customFormat="true" ht="15" customHeight="true" x14ac:dyDescent="0.2">
      <c r="B321" s="852"/>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53" customFormat="true" ht="15" customHeight="true" x14ac:dyDescent="0.2">
      <c r="B322" s="852"/>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53" customFormat="true" ht="15" customHeight="true" x14ac:dyDescent="0.2">
      <c r="B323" s="852"/>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53" customFormat="true" ht="15" customHeight="true" x14ac:dyDescent="0.2">
      <c r="B324" s="852"/>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53" customFormat="true" ht="15" customHeight="true" x14ac:dyDescent="0.2">
      <c r="B325" s="852"/>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53" customFormat="true" ht="15" customHeight="true" x14ac:dyDescent="0.2">
      <c r="B326" s="852"/>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53" customFormat="true" ht="15" customHeight="true" x14ac:dyDescent="0.2">
      <c r="B327" s="852"/>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53" customFormat="true" ht="15" customHeight="true" x14ac:dyDescent="0.2">
      <c r="B328" s="852"/>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53" customFormat="true" ht="250.15" customHeight="true" x14ac:dyDescent="0.2">
      <c r="B329" s="852"/>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98"/>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75"/>
      <c r="BD330" s="875"/>
      <c r="BE330" s="875"/>
      <c r="BF330" s="875"/>
      <c r="BG330" s="875"/>
      <c r="BH330" s="875"/>
      <c r="BI330" s="875"/>
      <c r="BJ330" s="875"/>
      <c r="BK330" s="875"/>
      <c r="BL330" s="875"/>
      <c r="BM330" s="875"/>
      <c r="BN330" s="875"/>
      <c r="BO330" s="875"/>
      <c r="BP330" s="875"/>
      <c r="BQ330" s="875"/>
      <c r="BR330" s="875"/>
      <c r="BS330" s="875"/>
      <c r="BT330" s="875"/>
      <c r="BU330" s="875"/>
      <c r="BV330" s="875"/>
      <c r="BW330" s="875"/>
      <c r="BX330" s="875"/>
      <c r="BY330" s="87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98"/>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75"/>
      <c r="BD331" s="875"/>
      <c r="BE331" s="875"/>
      <c r="BF331" s="875"/>
      <c r="BG331" s="875"/>
      <c r="BH331" s="875"/>
      <c r="BI331" s="875"/>
      <c r="BJ331" s="875"/>
      <c r="BK331" s="875"/>
      <c r="BL331" s="875"/>
      <c r="BM331" s="875"/>
      <c r="BN331" s="875"/>
      <c r="BO331" s="875"/>
      <c r="BP331" s="875"/>
      <c r="BQ331" s="875"/>
      <c r="BR331" s="875"/>
      <c r="BS331" s="875"/>
      <c r="BT331" s="875"/>
      <c r="BU331" s="875"/>
      <c r="BV331" s="875"/>
      <c r="BW331" s="875"/>
      <c r="BX331" s="875"/>
      <c r="BY331" s="87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98"/>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75"/>
      <c r="BD332" s="875"/>
      <c r="BE332" s="875"/>
      <c r="BF332" s="875"/>
      <c r="BG332" s="875"/>
      <c r="BH332" s="875"/>
      <c r="BI332" s="875"/>
      <c r="BJ332" s="875"/>
      <c r="BK332" s="875"/>
      <c r="BL332" s="875"/>
      <c r="BM332" s="875"/>
      <c r="BN332" s="875"/>
      <c r="BO332" s="875"/>
      <c r="BP332" s="875"/>
      <c r="BQ332" s="875"/>
      <c r="BR332" s="875"/>
      <c r="BS332" s="875"/>
      <c r="BT332" s="875"/>
      <c r="BU332" s="875"/>
      <c r="BV332" s="875"/>
      <c r="BW332" s="875"/>
      <c r="BX332" s="875"/>
      <c r="BY332" s="87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98"/>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75"/>
      <c r="BD333" s="875"/>
      <c r="BE333" s="875"/>
      <c r="BF333" s="875"/>
      <c r="BG333" s="875"/>
      <c r="BH333" s="875"/>
      <c r="BI333" s="875"/>
      <c r="BJ333" s="875"/>
      <c r="BK333" s="875"/>
      <c r="BL333" s="875"/>
      <c r="BM333" s="875"/>
      <c r="BN333" s="875"/>
      <c r="BO333" s="875"/>
      <c r="BP333" s="875"/>
      <c r="BQ333" s="875"/>
      <c r="BR333" s="875"/>
      <c r="BS333" s="875"/>
      <c r="BT333" s="875"/>
      <c r="BU333" s="875"/>
      <c r="BV333" s="875"/>
      <c r="BW333" s="875"/>
      <c r="BX333" s="875"/>
      <c r="BY333" s="87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98"/>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75"/>
      <c r="BD334" s="875"/>
      <c r="BE334" s="875"/>
      <c r="BF334" s="875"/>
      <c r="BG334" s="875"/>
      <c r="BH334" s="875"/>
      <c r="BI334" s="875"/>
      <c r="BJ334" s="875"/>
      <c r="BK334" s="875"/>
      <c r="BL334" s="875"/>
      <c r="BM334" s="875"/>
      <c r="BN334" s="875"/>
      <c r="BO334" s="875"/>
      <c r="BP334" s="875"/>
      <c r="BQ334" s="875"/>
      <c r="BR334" s="875"/>
      <c r="BS334" s="875"/>
      <c r="BT334" s="875"/>
      <c r="BU334" s="875"/>
      <c r="BV334" s="875"/>
      <c r="BW334" s="875"/>
      <c r="BX334" s="875"/>
      <c r="BY334" s="87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98"/>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75"/>
      <c r="BD335" s="875"/>
      <c r="BE335" s="875"/>
      <c r="BF335" s="875"/>
      <c r="BG335" s="875"/>
      <c r="BH335" s="875"/>
      <c r="BI335" s="875"/>
      <c r="BJ335" s="875"/>
      <c r="BK335" s="875"/>
      <c r="BL335" s="875"/>
      <c r="BM335" s="875"/>
      <c r="BN335" s="875"/>
      <c r="BO335" s="875"/>
      <c r="BP335" s="875"/>
      <c r="BQ335" s="875"/>
      <c r="BR335" s="875"/>
      <c r="BS335" s="875"/>
      <c r="BT335" s="875"/>
      <c r="BU335" s="875"/>
      <c r="BV335" s="875"/>
      <c r="BW335" s="875"/>
      <c r="BX335" s="875"/>
      <c r="BY335" s="87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98"/>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75"/>
      <c r="BD336" s="875"/>
      <c r="BE336" s="875"/>
      <c r="BF336" s="875"/>
      <c r="BG336" s="875"/>
      <c r="BH336" s="875"/>
      <c r="BI336" s="875"/>
      <c r="BJ336" s="875"/>
      <c r="BK336" s="875"/>
      <c r="BL336" s="875"/>
      <c r="BM336" s="875"/>
      <c r="BN336" s="875"/>
      <c r="BO336" s="875"/>
      <c r="BP336" s="875"/>
      <c r="BQ336" s="875"/>
      <c r="BR336" s="875"/>
      <c r="BS336" s="875"/>
      <c r="BT336" s="875"/>
      <c r="BU336" s="875"/>
      <c r="BV336" s="875"/>
      <c r="BW336" s="875"/>
      <c r="BX336" s="875"/>
      <c r="BY336" s="87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98"/>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75"/>
      <c r="BD337" s="875"/>
      <c r="BE337" s="875"/>
      <c r="BF337" s="875"/>
      <c r="BG337" s="875"/>
      <c r="BH337" s="875"/>
      <c r="BI337" s="875"/>
      <c r="BJ337" s="875"/>
      <c r="BK337" s="875"/>
      <c r="BL337" s="875"/>
      <c r="BM337" s="875"/>
      <c r="BN337" s="875"/>
      <c r="BO337" s="875"/>
      <c r="BP337" s="875"/>
      <c r="BQ337" s="875"/>
      <c r="BR337" s="875"/>
      <c r="BS337" s="875"/>
      <c r="BT337" s="875"/>
      <c r="BU337" s="875"/>
      <c r="BV337" s="875"/>
      <c r="BW337" s="875"/>
      <c r="BX337" s="875"/>
      <c r="BY337" s="87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98"/>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75"/>
      <c r="BD338" s="875"/>
      <c r="BE338" s="875"/>
      <c r="BF338" s="875"/>
      <c r="BG338" s="875"/>
      <c r="BH338" s="875"/>
      <c r="BI338" s="875"/>
      <c r="BJ338" s="875"/>
      <c r="BK338" s="875"/>
      <c r="BL338" s="875"/>
      <c r="BM338" s="875"/>
      <c r="BN338" s="875"/>
      <c r="BO338" s="875"/>
      <c r="BP338" s="875"/>
      <c r="BQ338" s="875"/>
      <c r="BR338" s="875"/>
      <c r="BS338" s="875"/>
      <c r="BT338" s="875"/>
      <c r="BU338" s="875"/>
      <c r="BV338" s="875"/>
      <c r="BW338" s="875"/>
      <c r="BX338" s="875"/>
      <c r="BY338" s="87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53" customFormat="true" ht="15" customHeight="true" x14ac:dyDescent="0.2">
      <c r="B339" s="852"/>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63" t="s">
        <v>115</v>
      </c>
      <c r="BD339" s="2964"/>
      <c r="BE339" s="2964"/>
      <c r="BF339" s="2964"/>
      <c r="BG339" s="2965"/>
      <c r="BH339" s="2966" t="s">
        <v>39</v>
      </c>
      <c r="BI339" s="2964"/>
      <c r="BJ339" s="2964"/>
      <c r="BK339" s="2964"/>
      <c r="BL339" s="2965"/>
      <c r="BM339" s="2966" t="s">
        <v>38</v>
      </c>
      <c r="BN339" s="2964"/>
      <c r="BO339" s="2964"/>
      <c r="BP339" s="2964"/>
      <c r="BQ339" s="2967"/>
      <c r="BR339" s="2534" t="s">
        <v>143</v>
      </c>
      <c r="BS339" s="2535"/>
      <c r="BT339" s="2535"/>
      <c r="BU339" s="2535"/>
      <c r="BV339" s="2535"/>
      <c r="BW339" s="2535"/>
      <c r="BX339" s="2535"/>
      <c r="BY339" s="2536"/>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53" customFormat="true" ht="24" x14ac:dyDescent="0.2">
      <c r="B340" s="852"/>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163</v>
      </c>
      <c r="BX340" s="199" t="s">
        <v>164</v>
      </c>
      <c r="BY340" s="200" t="s">
        <v>165</v>
      </c>
      <c r="BZ340" s="200" t="s">
        <v>166</v>
      </c>
      <c r="CA340" s="2619"/>
      <c r="CB340" s="2619"/>
      <c r="CC340" s="2619"/>
      <c r="CD340" s="2619"/>
      <c r="CE340" s="2619"/>
      <c r="CF340" s="2619"/>
      <c r="CG340" s="2619"/>
      <c r="CH340" s="2619"/>
      <c r="CI340" s="2619"/>
      <c r="CJ340" s="2619"/>
      <c r="CK340" s="2619"/>
      <c r="CL340" s="2619"/>
      <c r="CM340" s="2619"/>
      <c r="CN340" s="2619"/>
      <c r="CO340" s="2619"/>
      <c r="CP340" s="2619"/>
      <c r="CQ340" s="2619"/>
      <c r="CR340" s="2619"/>
      <c r="CS340" s="2619"/>
      <c r="CT340" s="2619"/>
      <c r="CU340" s="2619"/>
      <c r="CV340" s="2619"/>
      <c r="CW340" s="2619"/>
      <c r="CX340" s="2619"/>
      <c r="CY340" s="2619"/>
      <c r="CZ340" s="2619"/>
    </row>
    <row r="341" s="853" customFormat="true" ht="15" customHeight="true" x14ac:dyDescent="0.2">
      <c r="B341" s="852"/>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68" t="s">
        <v>156</v>
      </c>
      <c r="BB341" s="176" t="s">
        <v>50</v>
      </c>
      <c r="BC341" s="1579" t="s">
        <v>36</v>
      </c>
      <c r="BD341" s="1600" t="s">
        <v>36</v>
      </c>
      <c r="BE341" s="1600" t="s">
        <v>36</v>
      </c>
      <c r="BF341" s="1600" t="s">
        <v>36</v>
      </c>
      <c r="BG341" s="1621" t="s">
        <v>36</v>
      </c>
      <c r="BH341" s="1641" t="s">
        <v>36</v>
      </c>
      <c r="BI341" s="1600" t="s">
        <v>36</v>
      </c>
      <c r="BJ341" s="1600" t="s">
        <v>36</v>
      </c>
      <c r="BK341" s="1600" t="s">
        <v>36</v>
      </c>
      <c r="BL341" s="1621" t="s">
        <v>36</v>
      </c>
      <c r="BM341" s="1641" t="s">
        <v>36</v>
      </c>
      <c r="BN341" s="1600" t="s">
        <v>36</v>
      </c>
      <c r="BO341" s="1600" t="s">
        <v>36</v>
      </c>
      <c r="BP341" s="1600" t="s">
        <v>36</v>
      </c>
      <c r="BQ341" s="1621" t="s">
        <v>36</v>
      </c>
      <c r="BR341" s="1641" t="s">
        <v>36</v>
      </c>
      <c r="BS341" s="1600" t="s">
        <v>36</v>
      </c>
      <c r="BT341" s="1600" t="s">
        <v>36</v>
      </c>
      <c r="BU341" s="1600" t="s">
        <v>36</v>
      </c>
      <c r="BV341" s="1600" t="s">
        <v>36</v>
      </c>
      <c r="BW341" s="1600" t="s">
        <v>36</v>
      </c>
      <c r="BX341" s="1600" t="s">
        <v>36</v>
      </c>
      <c r="BY341" s="1661" t="s">
        <v>36</v>
      </c>
      <c r="BZ341" s="1661" t="s">
        <v>36</v>
      </c>
      <c r="CA341" s="2620"/>
      <c r="CB341" s="2620"/>
      <c r="CC341" s="2620"/>
      <c r="CD341" s="2620"/>
      <c r="CE341" s="2620"/>
      <c r="CF341" s="2620"/>
      <c r="CG341" s="2620"/>
      <c r="CH341" s="2620"/>
      <c r="CI341" s="2620"/>
      <c r="CJ341" s="2620"/>
      <c r="CK341" s="2620"/>
      <c r="CL341" s="2620"/>
      <c r="CM341" s="2620"/>
      <c r="CN341" s="2620"/>
      <c r="CO341" s="2620"/>
      <c r="CP341" s="2620"/>
      <c r="CQ341" s="2620"/>
      <c r="CR341" s="2620"/>
      <c r="CS341" s="2620"/>
      <c r="CT341" s="2620"/>
      <c r="CU341" s="2620"/>
      <c r="CV341" s="2620"/>
      <c r="CW341" s="2620"/>
      <c r="CX341" s="2620"/>
      <c r="CY341" s="2620"/>
      <c r="CZ341" s="2620"/>
    </row>
    <row r="342" s="853" customFormat="true" ht="15" customHeight="true" x14ac:dyDescent="0.2">
      <c r="B342" s="852"/>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69"/>
      <c r="BB342" s="177" t="s">
        <v>49</v>
      </c>
      <c r="BC342" s="1580" t="s">
        <v>36</v>
      </c>
      <c r="BD342" s="1601" t="s">
        <v>36</v>
      </c>
      <c r="BE342" s="1601" t="s">
        <v>36</v>
      </c>
      <c r="BF342" s="1601" t="s">
        <v>36</v>
      </c>
      <c r="BG342" s="1622" t="s">
        <v>36</v>
      </c>
      <c r="BH342" s="1642" t="s">
        <v>36</v>
      </c>
      <c r="BI342" s="1601" t="s">
        <v>36</v>
      </c>
      <c r="BJ342" s="1601" t="s">
        <v>36</v>
      </c>
      <c r="BK342" s="1601" t="s">
        <v>36</v>
      </c>
      <c r="BL342" s="1622" t="s">
        <v>36</v>
      </c>
      <c r="BM342" s="1642" t="s">
        <v>36</v>
      </c>
      <c r="BN342" s="1601" t="s">
        <v>36</v>
      </c>
      <c r="BO342" s="1601" t="s">
        <v>36</v>
      </c>
      <c r="BP342" s="1601" t="s">
        <v>36</v>
      </c>
      <c r="BQ342" s="1622" t="s">
        <v>36</v>
      </c>
      <c r="BR342" s="1642" t="s">
        <v>36</v>
      </c>
      <c r="BS342" s="1601" t="s">
        <v>36</v>
      </c>
      <c r="BT342" s="1601" t="s">
        <v>36</v>
      </c>
      <c r="BU342" s="1601" t="s">
        <v>36</v>
      </c>
      <c r="BV342" s="1601" t="s">
        <v>36</v>
      </c>
      <c r="BW342" s="1601" t="s">
        <v>36</v>
      </c>
      <c r="BX342" s="1601" t="s">
        <v>36</v>
      </c>
      <c r="BY342" s="1662" t="s">
        <v>36</v>
      </c>
      <c r="BZ342" s="1662" t="s">
        <v>36</v>
      </c>
      <c r="CA342" s="2621"/>
      <c r="CB342" s="2621"/>
      <c r="CC342" s="2621"/>
      <c r="CD342" s="2621"/>
      <c r="CE342" s="2621"/>
      <c r="CF342" s="2621"/>
      <c r="CG342" s="2621"/>
      <c r="CH342" s="2621"/>
      <c r="CI342" s="2621"/>
      <c r="CJ342" s="2621"/>
      <c r="CK342" s="2621"/>
      <c r="CL342" s="2621"/>
      <c r="CM342" s="2621"/>
      <c r="CN342" s="2621"/>
      <c r="CO342" s="2621"/>
      <c r="CP342" s="2621"/>
      <c r="CQ342" s="2621"/>
      <c r="CR342" s="2621"/>
      <c r="CS342" s="2621"/>
      <c r="CT342" s="2621"/>
      <c r="CU342" s="2621"/>
      <c r="CV342" s="2621"/>
      <c r="CW342" s="2621"/>
      <c r="CX342" s="2621"/>
      <c r="CY342" s="2621"/>
      <c r="CZ342" s="2621"/>
    </row>
    <row r="343" s="853" customFormat="true" ht="15" customHeight="true" x14ac:dyDescent="0.2">
      <c r="B343" s="852"/>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70" t="s">
        <v>151</v>
      </c>
      <c r="BB343" s="177" t="s">
        <v>50</v>
      </c>
      <c r="BC343" s="1580" t="s">
        <v>36</v>
      </c>
      <c r="BD343" s="1601" t="s">
        <v>36</v>
      </c>
      <c r="BE343" s="1601" t="s">
        <v>36</v>
      </c>
      <c r="BF343" s="1601" t="s">
        <v>36</v>
      </c>
      <c r="BG343" s="1622" t="s">
        <v>36</v>
      </c>
      <c r="BH343" s="1642" t="s">
        <v>36</v>
      </c>
      <c r="BI343" s="1601" t="s">
        <v>36</v>
      </c>
      <c r="BJ343" s="1601" t="s">
        <v>36</v>
      </c>
      <c r="BK343" s="1601" t="s">
        <v>36</v>
      </c>
      <c r="BL343" s="1622" t="s">
        <v>36</v>
      </c>
      <c r="BM343" s="1642" t="s">
        <v>36</v>
      </c>
      <c r="BN343" s="1601" t="s">
        <v>36</v>
      </c>
      <c r="BO343" s="1601" t="s">
        <v>36</v>
      </c>
      <c r="BP343" s="1601" t="s">
        <v>36</v>
      </c>
      <c r="BQ343" s="1622" t="s">
        <v>36</v>
      </c>
      <c r="BR343" s="1642" t="s">
        <v>36</v>
      </c>
      <c r="BS343" s="1601" t="s">
        <v>36</v>
      </c>
      <c r="BT343" s="1601" t="s">
        <v>36</v>
      </c>
      <c r="BU343" s="1601" t="s">
        <v>36</v>
      </c>
      <c r="BV343" s="1601" t="s">
        <v>36</v>
      </c>
      <c r="BW343" s="1601" t="s">
        <v>36</v>
      </c>
      <c r="BX343" s="1601" t="s">
        <v>36</v>
      </c>
      <c r="BY343" s="1662" t="s">
        <v>36</v>
      </c>
      <c r="BZ343" s="1662" t="s">
        <v>36</v>
      </c>
      <c r="CA343" s="2621"/>
      <c r="CB343" s="2621"/>
      <c r="CC343" s="2621"/>
      <c r="CD343" s="2621"/>
      <c r="CE343" s="2621"/>
      <c r="CF343" s="2621"/>
      <c r="CG343" s="2621"/>
      <c r="CH343" s="2621"/>
      <c r="CI343" s="2621"/>
      <c r="CJ343" s="2621"/>
      <c r="CK343" s="2621"/>
      <c r="CL343" s="2621"/>
      <c r="CM343" s="2621"/>
      <c r="CN343" s="2621"/>
      <c r="CO343" s="2621"/>
      <c r="CP343" s="2621"/>
      <c r="CQ343" s="2621"/>
      <c r="CR343" s="2621"/>
      <c r="CS343" s="2621"/>
      <c r="CT343" s="2621"/>
      <c r="CU343" s="2621"/>
      <c r="CV343" s="2621"/>
      <c r="CW343" s="2621"/>
      <c r="CX343" s="2621"/>
      <c r="CY343" s="2621"/>
      <c r="CZ343" s="2621"/>
    </row>
    <row r="344" s="853" customFormat="true" ht="15" customHeight="true" x14ac:dyDescent="0.2">
      <c r="B344" s="852"/>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69"/>
      <c r="BB344" s="177" t="s">
        <v>49</v>
      </c>
      <c r="BC344" s="1580" t="s">
        <v>36</v>
      </c>
      <c r="BD344" s="1601" t="s">
        <v>36</v>
      </c>
      <c r="BE344" s="1601" t="s">
        <v>36</v>
      </c>
      <c r="BF344" s="1601" t="s">
        <v>36</v>
      </c>
      <c r="BG344" s="1622" t="s">
        <v>36</v>
      </c>
      <c r="BH344" s="1642" t="s">
        <v>36</v>
      </c>
      <c r="BI344" s="1601" t="s">
        <v>36</v>
      </c>
      <c r="BJ344" s="1601" t="s">
        <v>36</v>
      </c>
      <c r="BK344" s="1601" t="s">
        <v>36</v>
      </c>
      <c r="BL344" s="1622" t="s">
        <v>36</v>
      </c>
      <c r="BM344" s="1642" t="s">
        <v>36</v>
      </c>
      <c r="BN344" s="1601" t="s">
        <v>36</v>
      </c>
      <c r="BO344" s="1601" t="s">
        <v>36</v>
      </c>
      <c r="BP344" s="1601" t="s">
        <v>36</v>
      </c>
      <c r="BQ344" s="1622" t="s">
        <v>36</v>
      </c>
      <c r="BR344" s="1642" t="s">
        <v>36</v>
      </c>
      <c r="BS344" s="1601" t="s">
        <v>36</v>
      </c>
      <c r="BT344" s="1601" t="s">
        <v>36</v>
      </c>
      <c r="BU344" s="1601" t="s">
        <v>36</v>
      </c>
      <c r="BV344" s="1601" t="s">
        <v>36</v>
      </c>
      <c r="BW344" s="1601" t="s">
        <v>36</v>
      </c>
      <c r="BX344" s="1601" t="s">
        <v>36</v>
      </c>
      <c r="BY344" s="1662" t="s">
        <v>36</v>
      </c>
      <c r="BZ344" s="1662" t="s">
        <v>36</v>
      </c>
      <c r="CA344" s="2621"/>
      <c r="CB344" s="2621"/>
      <c r="CC344" s="2621"/>
      <c r="CD344" s="2621"/>
      <c r="CE344" s="2621"/>
      <c r="CF344" s="2621"/>
      <c r="CG344" s="2621"/>
      <c r="CH344" s="2621"/>
      <c r="CI344" s="2621"/>
      <c r="CJ344" s="2621"/>
      <c r="CK344" s="2621"/>
      <c r="CL344" s="2621"/>
      <c r="CM344" s="2621"/>
      <c r="CN344" s="2621"/>
      <c r="CO344" s="2621"/>
      <c r="CP344" s="2621"/>
      <c r="CQ344" s="2621"/>
      <c r="CR344" s="2621"/>
      <c r="CS344" s="2621"/>
      <c r="CT344" s="2621"/>
      <c r="CU344" s="2621"/>
      <c r="CV344" s="2621"/>
      <c r="CW344" s="2621"/>
      <c r="CX344" s="2621"/>
      <c r="CY344" s="2621"/>
      <c r="CZ344" s="2621"/>
    </row>
    <row r="345" s="853" customFormat="true" ht="15" customHeight="true" x14ac:dyDescent="0.2">
      <c r="B345" s="852"/>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70" t="s">
        <v>152</v>
      </c>
      <c r="BB345" s="177" t="s">
        <v>50</v>
      </c>
      <c r="BC345" s="1580" t="s">
        <v>36</v>
      </c>
      <c r="BD345" s="1601" t="s">
        <v>36</v>
      </c>
      <c r="BE345" s="1601" t="s">
        <v>36</v>
      </c>
      <c r="BF345" s="1601" t="s">
        <v>36</v>
      </c>
      <c r="BG345" s="1622" t="s">
        <v>36</v>
      </c>
      <c r="BH345" s="1642" t="s">
        <v>36</v>
      </c>
      <c r="BI345" s="1601" t="s">
        <v>36</v>
      </c>
      <c r="BJ345" s="1601" t="s">
        <v>36</v>
      </c>
      <c r="BK345" s="1601" t="s">
        <v>36</v>
      </c>
      <c r="BL345" s="1622" t="s">
        <v>36</v>
      </c>
      <c r="BM345" s="1642" t="s">
        <v>36</v>
      </c>
      <c r="BN345" s="1601" t="s">
        <v>36</v>
      </c>
      <c r="BO345" s="1601" t="s">
        <v>36</v>
      </c>
      <c r="BP345" s="1601" t="s">
        <v>36</v>
      </c>
      <c r="BQ345" s="1622" t="s">
        <v>36</v>
      </c>
      <c r="BR345" s="1642" t="s">
        <v>36</v>
      </c>
      <c r="BS345" s="1601" t="s">
        <v>36</v>
      </c>
      <c r="BT345" s="1601" t="s">
        <v>36</v>
      </c>
      <c r="BU345" s="1601" t="s">
        <v>36</v>
      </c>
      <c r="BV345" s="1601" t="s">
        <v>36</v>
      </c>
      <c r="BW345" s="1601" t="s">
        <v>36</v>
      </c>
      <c r="BX345" s="1601" t="s">
        <v>36</v>
      </c>
      <c r="BY345" s="1662" t="s">
        <v>36</v>
      </c>
      <c r="BZ345" s="1662" t="s">
        <v>36</v>
      </c>
      <c r="CA345" s="2621"/>
      <c r="CB345" s="2621"/>
      <c r="CC345" s="2621"/>
      <c r="CD345" s="2621"/>
      <c r="CE345" s="2621"/>
      <c r="CF345" s="2621"/>
      <c r="CG345" s="2621"/>
      <c r="CH345" s="2621"/>
      <c r="CI345" s="2621"/>
      <c r="CJ345" s="2621"/>
      <c r="CK345" s="2621"/>
      <c r="CL345" s="2621"/>
      <c r="CM345" s="2621"/>
      <c r="CN345" s="2621"/>
      <c r="CO345" s="2621"/>
      <c r="CP345" s="2621"/>
      <c r="CQ345" s="2621"/>
      <c r="CR345" s="2621"/>
      <c r="CS345" s="2621"/>
      <c r="CT345" s="2621"/>
      <c r="CU345" s="2621"/>
      <c r="CV345" s="2621"/>
      <c r="CW345" s="2621"/>
      <c r="CX345" s="2621"/>
      <c r="CY345" s="2621"/>
      <c r="CZ345" s="2621"/>
    </row>
    <row r="346" s="853" customFormat="true" ht="15" customHeight="true" x14ac:dyDescent="0.2">
      <c r="B346" s="852"/>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69"/>
      <c r="BB346" s="177" t="s">
        <v>49</v>
      </c>
      <c r="BC346" s="1580" t="s">
        <v>36</v>
      </c>
      <c r="BD346" s="1601" t="s">
        <v>36</v>
      </c>
      <c r="BE346" s="1601" t="s">
        <v>36</v>
      </c>
      <c r="BF346" s="1601" t="s">
        <v>36</v>
      </c>
      <c r="BG346" s="1622" t="s">
        <v>36</v>
      </c>
      <c r="BH346" s="1642" t="s">
        <v>36</v>
      </c>
      <c r="BI346" s="1601" t="s">
        <v>36</v>
      </c>
      <c r="BJ346" s="1601" t="s">
        <v>36</v>
      </c>
      <c r="BK346" s="1601" t="s">
        <v>36</v>
      </c>
      <c r="BL346" s="1622" t="s">
        <v>36</v>
      </c>
      <c r="BM346" s="1642" t="s">
        <v>36</v>
      </c>
      <c r="BN346" s="1601" t="s">
        <v>36</v>
      </c>
      <c r="BO346" s="1601" t="s">
        <v>36</v>
      </c>
      <c r="BP346" s="1601" t="s">
        <v>36</v>
      </c>
      <c r="BQ346" s="1622" t="s">
        <v>36</v>
      </c>
      <c r="BR346" s="1642" t="s">
        <v>36</v>
      </c>
      <c r="BS346" s="1601" t="s">
        <v>36</v>
      </c>
      <c r="BT346" s="1601" t="s">
        <v>36</v>
      </c>
      <c r="BU346" s="1601" t="s">
        <v>36</v>
      </c>
      <c r="BV346" s="1601" t="s">
        <v>36</v>
      </c>
      <c r="BW346" s="1601" t="s">
        <v>36</v>
      </c>
      <c r="BX346" s="1601" t="s">
        <v>36</v>
      </c>
      <c r="BY346" s="1662" t="s">
        <v>36</v>
      </c>
      <c r="BZ346" s="1662" t="s">
        <v>36</v>
      </c>
      <c r="CA346" s="2621"/>
      <c r="CB346" s="2621"/>
      <c r="CC346" s="2621"/>
      <c r="CD346" s="2621"/>
      <c r="CE346" s="2621"/>
      <c r="CF346" s="2621"/>
      <c r="CG346" s="2621"/>
      <c r="CH346" s="2621"/>
      <c r="CI346" s="2621"/>
      <c r="CJ346" s="2621"/>
      <c r="CK346" s="2621"/>
      <c r="CL346" s="2621"/>
      <c r="CM346" s="2621"/>
      <c r="CN346" s="2621"/>
      <c r="CO346" s="2621"/>
      <c r="CP346" s="2621"/>
      <c r="CQ346" s="2621"/>
      <c r="CR346" s="2621"/>
      <c r="CS346" s="2621"/>
      <c r="CT346" s="2621"/>
      <c r="CU346" s="2621"/>
      <c r="CV346" s="2621"/>
      <c r="CW346" s="2621"/>
      <c r="CX346" s="2621"/>
      <c r="CY346" s="2621"/>
      <c r="CZ346" s="2621"/>
    </row>
    <row r="347" s="853" customFormat="true" ht="15" customHeight="true" x14ac:dyDescent="0.2">
      <c r="B347" s="852"/>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70" t="s">
        <v>153</v>
      </c>
      <c r="BB347" s="177" t="s">
        <v>50</v>
      </c>
      <c r="BC347" s="1580" t="s">
        <v>36</v>
      </c>
      <c r="BD347" s="1601" t="s">
        <v>36</v>
      </c>
      <c r="BE347" s="1601" t="s">
        <v>36</v>
      </c>
      <c r="BF347" s="1601" t="s">
        <v>36</v>
      </c>
      <c r="BG347" s="1622" t="s">
        <v>36</v>
      </c>
      <c r="BH347" s="1642" t="s">
        <v>36</v>
      </c>
      <c r="BI347" s="1601" t="s">
        <v>36</v>
      </c>
      <c r="BJ347" s="1601" t="s">
        <v>36</v>
      </c>
      <c r="BK347" s="1601" t="s">
        <v>36</v>
      </c>
      <c r="BL347" s="1622" t="s">
        <v>36</v>
      </c>
      <c r="BM347" s="1642" t="s">
        <v>36</v>
      </c>
      <c r="BN347" s="1601" t="s">
        <v>36</v>
      </c>
      <c r="BO347" s="1601" t="s">
        <v>36</v>
      </c>
      <c r="BP347" s="1601" t="s">
        <v>36</v>
      </c>
      <c r="BQ347" s="1622" t="s">
        <v>36</v>
      </c>
      <c r="BR347" s="1642" t="s">
        <v>36</v>
      </c>
      <c r="BS347" s="1601" t="s">
        <v>36</v>
      </c>
      <c r="BT347" s="1601" t="s">
        <v>36</v>
      </c>
      <c r="BU347" s="1601" t="s">
        <v>36</v>
      </c>
      <c r="BV347" s="1601" t="s">
        <v>36</v>
      </c>
      <c r="BW347" s="1601" t="s">
        <v>36</v>
      </c>
      <c r="BX347" s="1601" t="s">
        <v>36</v>
      </c>
      <c r="BY347" s="1662" t="s">
        <v>36</v>
      </c>
      <c r="BZ347" s="1662" t="s">
        <v>36</v>
      </c>
      <c r="CA347" s="2621"/>
      <c r="CB347" s="2621"/>
      <c r="CC347" s="2621"/>
      <c r="CD347" s="2621"/>
      <c r="CE347" s="2621"/>
      <c r="CF347" s="2621"/>
      <c r="CG347" s="2621"/>
      <c r="CH347" s="2621"/>
      <c r="CI347" s="2621"/>
      <c r="CJ347" s="2621"/>
      <c r="CK347" s="2621"/>
      <c r="CL347" s="2621"/>
      <c r="CM347" s="2621"/>
      <c r="CN347" s="2621"/>
      <c r="CO347" s="2621"/>
      <c r="CP347" s="2621"/>
      <c r="CQ347" s="2621"/>
      <c r="CR347" s="2621"/>
      <c r="CS347" s="2621"/>
      <c r="CT347" s="2621"/>
      <c r="CU347" s="2621"/>
      <c r="CV347" s="2621"/>
      <c r="CW347" s="2621"/>
      <c r="CX347" s="2621"/>
      <c r="CY347" s="2621"/>
      <c r="CZ347" s="2621"/>
    </row>
    <row r="348" s="853" customFormat="true" ht="15" customHeight="true" x14ac:dyDescent="0.2">
      <c r="B348" s="852"/>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69"/>
      <c r="BB348" s="177" t="s">
        <v>49</v>
      </c>
      <c r="BC348" s="1580" t="s">
        <v>36</v>
      </c>
      <c r="BD348" s="1601" t="s">
        <v>36</v>
      </c>
      <c r="BE348" s="1601" t="s">
        <v>36</v>
      </c>
      <c r="BF348" s="1601" t="s">
        <v>36</v>
      </c>
      <c r="BG348" s="1622" t="s">
        <v>36</v>
      </c>
      <c r="BH348" s="1642" t="s">
        <v>36</v>
      </c>
      <c r="BI348" s="1601" t="s">
        <v>36</v>
      </c>
      <c r="BJ348" s="1601" t="s">
        <v>36</v>
      </c>
      <c r="BK348" s="1601" t="s">
        <v>36</v>
      </c>
      <c r="BL348" s="1622" t="s">
        <v>36</v>
      </c>
      <c r="BM348" s="1642" t="s">
        <v>36</v>
      </c>
      <c r="BN348" s="1601" t="s">
        <v>36</v>
      </c>
      <c r="BO348" s="1601" t="s">
        <v>36</v>
      </c>
      <c r="BP348" s="1601" t="s">
        <v>36</v>
      </c>
      <c r="BQ348" s="1622" t="s">
        <v>36</v>
      </c>
      <c r="BR348" s="1642" t="s">
        <v>36</v>
      </c>
      <c r="BS348" s="1601" t="s">
        <v>36</v>
      </c>
      <c r="BT348" s="1601" t="s">
        <v>36</v>
      </c>
      <c r="BU348" s="1601" t="s">
        <v>36</v>
      </c>
      <c r="BV348" s="1601" t="s">
        <v>36</v>
      </c>
      <c r="BW348" s="1601" t="s">
        <v>36</v>
      </c>
      <c r="BX348" s="1601" t="s">
        <v>36</v>
      </c>
      <c r="BY348" s="1662" t="s">
        <v>36</v>
      </c>
      <c r="BZ348" s="1662" t="s">
        <v>36</v>
      </c>
      <c r="CA348" s="2621"/>
      <c r="CB348" s="2621"/>
      <c r="CC348" s="2621"/>
      <c r="CD348" s="2621"/>
      <c r="CE348" s="2621"/>
      <c r="CF348" s="2621"/>
      <c r="CG348" s="2621"/>
      <c r="CH348" s="2621"/>
      <c r="CI348" s="2621"/>
      <c r="CJ348" s="2621"/>
      <c r="CK348" s="2621"/>
      <c r="CL348" s="2621"/>
      <c r="CM348" s="2621"/>
      <c r="CN348" s="2621"/>
      <c r="CO348" s="2621"/>
      <c r="CP348" s="2621"/>
      <c r="CQ348" s="2621"/>
      <c r="CR348" s="2621"/>
      <c r="CS348" s="2621"/>
      <c r="CT348" s="2621"/>
      <c r="CU348" s="2621"/>
      <c r="CV348" s="2621"/>
      <c r="CW348" s="2621"/>
      <c r="CX348" s="2621"/>
      <c r="CY348" s="2621"/>
      <c r="CZ348" s="2621"/>
    </row>
    <row r="349" s="853" customFormat="true" ht="15" customHeight="true" x14ac:dyDescent="0.2">
      <c r="B349" s="852"/>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70" t="s">
        <v>154</v>
      </c>
      <c r="BB349" s="177" t="s">
        <v>50</v>
      </c>
      <c r="BC349" s="1580" t="s">
        <v>36</v>
      </c>
      <c r="BD349" s="1601" t="s">
        <v>36</v>
      </c>
      <c r="BE349" s="1601" t="s">
        <v>36</v>
      </c>
      <c r="BF349" s="1601" t="s">
        <v>36</v>
      </c>
      <c r="BG349" s="1622" t="s">
        <v>36</v>
      </c>
      <c r="BH349" s="1642" t="s">
        <v>36</v>
      </c>
      <c r="BI349" s="1601" t="s">
        <v>36</v>
      </c>
      <c r="BJ349" s="1601" t="s">
        <v>36</v>
      </c>
      <c r="BK349" s="1601" t="s">
        <v>36</v>
      </c>
      <c r="BL349" s="1622" t="s">
        <v>36</v>
      </c>
      <c r="BM349" s="1642" t="s">
        <v>36</v>
      </c>
      <c r="BN349" s="1601" t="s">
        <v>36</v>
      </c>
      <c r="BO349" s="1601" t="s">
        <v>36</v>
      </c>
      <c r="BP349" s="1601" t="s">
        <v>36</v>
      </c>
      <c r="BQ349" s="1622" t="s">
        <v>36</v>
      </c>
      <c r="BR349" s="1642" t="s">
        <v>36</v>
      </c>
      <c r="BS349" s="1601" t="s">
        <v>36</v>
      </c>
      <c r="BT349" s="1601" t="s">
        <v>36</v>
      </c>
      <c r="BU349" s="1601" t="s">
        <v>36</v>
      </c>
      <c r="BV349" s="1601" t="s">
        <v>36</v>
      </c>
      <c r="BW349" s="1601" t="s">
        <v>36</v>
      </c>
      <c r="BX349" s="1601" t="s">
        <v>36</v>
      </c>
      <c r="BY349" s="1662" t="s">
        <v>36</v>
      </c>
      <c r="BZ349" s="1662" t="s">
        <v>36</v>
      </c>
      <c r="CA349" s="2621"/>
      <c r="CB349" s="2621"/>
      <c r="CC349" s="2621"/>
      <c r="CD349" s="2621"/>
      <c r="CE349" s="2621"/>
      <c r="CF349" s="2621"/>
      <c r="CG349" s="2621"/>
      <c r="CH349" s="2621"/>
      <c r="CI349" s="2621"/>
      <c r="CJ349" s="2621"/>
      <c r="CK349" s="2621"/>
      <c r="CL349" s="2621"/>
      <c r="CM349" s="2621"/>
      <c r="CN349" s="2621"/>
      <c r="CO349" s="2621"/>
      <c r="CP349" s="2621"/>
      <c r="CQ349" s="2621"/>
      <c r="CR349" s="2621"/>
      <c r="CS349" s="2621"/>
      <c r="CT349" s="2621"/>
      <c r="CU349" s="2621"/>
      <c r="CV349" s="2621"/>
      <c r="CW349" s="2621"/>
      <c r="CX349" s="2621"/>
      <c r="CY349" s="2621"/>
      <c r="CZ349" s="2621"/>
    </row>
    <row r="350" s="853" customFormat="true" ht="15" customHeight="true" x14ac:dyDescent="0.2">
      <c r="B350" s="852"/>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69"/>
      <c r="BB350" s="177" t="s">
        <v>49</v>
      </c>
      <c r="BC350" s="1580" t="s">
        <v>36</v>
      </c>
      <c r="BD350" s="1601" t="s">
        <v>36</v>
      </c>
      <c r="BE350" s="1601" t="s">
        <v>36</v>
      </c>
      <c r="BF350" s="1601" t="s">
        <v>36</v>
      </c>
      <c r="BG350" s="1622" t="s">
        <v>36</v>
      </c>
      <c r="BH350" s="1642" t="s">
        <v>36</v>
      </c>
      <c r="BI350" s="1601" t="s">
        <v>36</v>
      </c>
      <c r="BJ350" s="1601" t="s">
        <v>36</v>
      </c>
      <c r="BK350" s="1601" t="s">
        <v>36</v>
      </c>
      <c r="BL350" s="1622" t="s">
        <v>36</v>
      </c>
      <c r="BM350" s="1642" t="s">
        <v>36</v>
      </c>
      <c r="BN350" s="1601" t="s">
        <v>36</v>
      </c>
      <c r="BO350" s="1601" t="s">
        <v>36</v>
      </c>
      <c r="BP350" s="1601" t="s">
        <v>36</v>
      </c>
      <c r="BQ350" s="1622" t="s">
        <v>36</v>
      </c>
      <c r="BR350" s="1642" t="s">
        <v>36</v>
      </c>
      <c r="BS350" s="1601" t="s">
        <v>36</v>
      </c>
      <c r="BT350" s="1601" t="s">
        <v>36</v>
      </c>
      <c r="BU350" s="1601" t="s">
        <v>36</v>
      </c>
      <c r="BV350" s="1601" t="s">
        <v>36</v>
      </c>
      <c r="BW350" s="1601" t="s">
        <v>36</v>
      </c>
      <c r="BX350" s="1601" t="s">
        <v>36</v>
      </c>
      <c r="BY350" s="1662" t="s">
        <v>36</v>
      </c>
      <c r="BZ350" s="1662" t="s">
        <v>36</v>
      </c>
      <c r="CA350" s="2621"/>
      <c r="CB350" s="2621"/>
      <c r="CC350" s="2621"/>
      <c r="CD350" s="2621"/>
      <c r="CE350" s="2621"/>
      <c r="CF350" s="2621"/>
      <c r="CG350" s="2621"/>
      <c r="CH350" s="2621"/>
      <c r="CI350" s="2621"/>
      <c r="CJ350" s="2621"/>
      <c r="CK350" s="2621"/>
      <c r="CL350" s="2621"/>
      <c r="CM350" s="2621"/>
      <c r="CN350" s="2621"/>
      <c r="CO350" s="2621"/>
      <c r="CP350" s="2621"/>
      <c r="CQ350" s="2621"/>
      <c r="CR350" s="2621"/>
      <c r="CS350" s="2621"/>
      <c r="CT350" s="2621"/>
      <c r="CU350" s="2621"/>
      <c r="CV350" s="2621"/>
      <c r="CW350" s="2621"/>
      <c r="CX350" s="2621"/>
      <c r="CY350" s="2621"/>
      <c r="CZ350" s="2621"/>
    </row>
    <row r="351" s="853" customFormat="true" ht="15" customHeight="true" x14ac:dyDescent="0.2">
      <c r="B351" s="852"/>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70" t="s">
        <v>155</v>
      </c>
      <c r="BB351" s="177" t="s">
        <v>50</v>
      </c>
      <c r="BC351" s="1580" t="s">
        <v>36</v>
      </c>
      <c r="BD351" s="1601" t="s">
        <v>36</v>
      </c>
      <c r="BE351" s="1601" t="s">
        <v>36</v>
      </c>
      <c r="BF351" s="1601" t="s">
        <v>36</v>
      </c>
      <c r="BG351" s="1622" t="s">
        <v>36</v>
      </c>
      <c r="BH351" s="1642" t="s">
        <v>36</v>
      </c>
      <c r="BI351" s="1601" t="s">
        <v>36</v>
      </c>
      <c r="BJ351" s="1601" t="s">
        <v>36</v>
      </c>
      <c r="BK351" s="1601" t="s">
        <v>36</v>
      </c>
      <c r="BL351" s="1622" t="s">
        <v>36</v>
      </c>
      <c r="BM351" s="1642" t="s">
        <v>36</v>
      </c>
      <c r="BN351" s="1601" t="s">
        <v>36</v>
      </c>
      <c r="BO351" s="1601" t="s">
        <v>36</v>
      </c>
      <c r="BP351" s="1601" t="s">
        <v>36</v>
      </c>
      <c r="BQ351" s="1622" t="s">
        <v>36</v>
      </c>
      <c r="BR351" s="1642" t="s">
        <v>36</v>
      </c>
      <c r="BS351" s="1601" t="s">
        <v>36</v>
      </c>
      <c r="BT351" s="1601" t="s">
        <v>36</v>
      </c>
      <c r="BU351" s="1601" t="s">
        <v>36</v>
      </c>
      <c r="BV351" s="1601" t="s">
        <v>36</v>
      </c>
      <c r="BW351" s="1601" t="s">
        <v>36</v>
      </c>
      <c r="BX351" s="1601" t="s">
        <v>36</v>
      </c>
      <c r="BY351" s="1662" t="s">
        <v>36</v>
      </c>
      <c r="BZ351" s="1662" t="s">
        <v>36</v>
      </c>
      <c r="CA351" s="2621"/>
      <c r="CB351" s="2621"/>
      <c r="CC351" s="2621"/>
      <c r="CD351" s="2621"/>
      <c r="CE351" s="2621"/>
      <c r="CF351" s="2621"/>
      <c r="CG351" s="2621"/>
      <c r="CH351" s="2621"/>
      <c r="CI351" s="2621"/>
      <c r="CJ351" s="2621"/>
      <c r="CK351" s="2621"/>
      <c r="CL351" s="2621"/>
      <c r="CM351" s="2621"/>
      <c r="CN351" s="2621"/>
      <c r="CO351" s="2621"/>
      <c r="CP351" s="2621"/>
      <c r="CQ351" s="2621"/>
      <c r="CR351" s="2621"/>
      <c r="CS351" s="2621"/>
      <c r="CT351" s="2621"/>
      <c r="CU351" s="2621"/>
      <c r="CV351" s="2621"/>
      <c r="CW351" s="2621"/>
      <c r="CX351" s="2621"/>
      <c r="CY351" s="2621"/>
      <c r="CZ351" s="2621"/>
    </row>
    <row r="352" s="853" customFormat="true" ht="15" customHeight="true" x14ac:dyDescent="0.2">
      <c r="B352" s="852"/>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69"/>
      <c r="BB352" s="177" t="s">
        <v>49</v>
      </c>
      <c r="BC352" s="1580" t="s">
        <v>36</v>
      </c>
      <c r="BD352" s="1601" t="s">
        <v>36</v>
      </c>
      <c r="BE352" s="1601" t="s">
        <v>36</v>
      </c>
      <c r="BF352" s="1601" t="s">
        <v>36</v>
      </c>
      <c r="BG352" s="1622" t="s">
        <v>36</v>
      </c>
      <c r="BH352" s="1642" t="s">
        <v>36</v>
      </c>
      <c r="BI352" s="1601" t="s">
        <v>36</v>
      </c>
      <c r="BJ352" s="1601" t="s">
        <v>36</v>
      </c>
      <c r="BK352" s="1601" t="s">
        <v>36</v>
      </c>
      <c r="BL352" s="1622" t="s">
        <v>36</v>
      </c>
      <c r="BM352" s="1642" t="s">
        <v>36</v>
      </c>
      <c r="BN352" s="1601" t="s">
        <v>36</v>
      </c>
      <c r="BO352" s="1601" t="s">
        <v>36</v>
      </c>
      <c r="BP352" s="1601" t="s">
        <v>36</v>
      </c>
      <c r="BQ352" s="1622" t="s">
        <v>36</v>
      </c>
      <c r="BR352" s="1642" t="s">
        <v>36</v>
      </c>
      <c r="BS352" s="1601" t="s">
        <v>36</v>
      </c>
      <c r="BT352" s="1601" t="s">
        <v>36</v>
      </c>
      <c r="BU352" s="1601" t="s">
        <v>36</v>
      </c>
      <c r="BV352" s="1601" t="s">
        <v>36</v>
      </c>
      <c r="BW352" s="1601" t="s">
        <v>36</v>
      </c>
      <c r="BX352" s="1601" t="s">
        <v>36</v>
      </c>
      <c r="BY352" s="1662" t="s">
        <v>36</v>
      </c>
      <c r="BZ352" s="1662" t="s">
        <v>36</v>
      </c>
      <c r="CA352" s="2621"/>
      <c r="CB352" s="2621"/>
      <c r="CC352" s="2621"/>
      <c r="CD352" s="2621"/>
      <c r="CE352" s="2621"/>
      <c r="CF352" s="2621"/>
      <c r="CG352" s="2621"/>
      <c r="CH352" s="2621"/>
      <c r="CI352" s="2621"/>
      <c r="CJ352" s="2621"/>
      <c r="CK352" s="2621"/>
      <c r="CL352" s="2621"/>
      <c r="CM352" s="2621"/>
      <c r="CN352" s="2621"/>
      <c r="CO352" s="2621"/>
      <c r="CP352" s="2621"/>
      <c r="CQ352" s="2621"/>
      <c r="CR352" s="2621"/>
      <c r="CS352" s="2621"/>
      <c r="CT352" s="2621"/>
      <c r="CU352" s="2621"/>
      <c r="CV352" s="2621"/>
      <c r="CW352" s="2621"/>
      <c r="CX352" s="2621"/>
      <c r="CY352" s="2621"/>
      <c r="CZ352" s="2621"/>
    </row>
    <row r="353" s="853" customFormat="true" ht="15" customHeight="true" x14ac:dyDescent="0.2">
      <c r="B353" s="852"/>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70" t="s">
        <v>144</v>
      </c>
      <c r="BB353" s="177" t="s">
        <v>50</v>
      </c>
      <c r="BC353" s="1580" t="s">
        <v>36</v>
      </c>
      <c r="BD353" s="1601" t="s">
        <v>36</v>
      </c>
      <c r="BE353" s="1601" t="s">
        <v>36</v>
      </c>
      <c r="BF353" s="1601" t="s">
        <v>36</v>
      </c>
      <c r="BG353" s="1622" t="s">
        <v>36</v>
      </c>
      <c r="BH353" s="1642" t="s">
        <v>36</v>
      </c>
      <c r="BI353" s="1601" t="s">
        <v>36</v>
      </c>
      <c r="BJ353" s="1601" t="s">
        <v>36</v>
      </c>
      <c r="BK353" s="1601" t="s">
        <v>36</v>
      </c>
      <c r="BL353" s="1622" t="s">
        <v>36</v>
      </c>
      <c r="BM353" s="1642" t="s">
        <v>36</v>
      </c>
      <c r="BN353" s="1601" t="s">
        <v>36</v>
      </c>
      <c r="BO353" s="1601" t="s">
        <v>36</v>
      </c>
      <c r="BP353" s="1601" t="s">
        <v>36</v>
      </c>
      <c r="BQ353" s="1622" t="s">
        <v>36</v>
      </c>
      <c r="BR353" s="1642" t="s">
        <v>36</v>
      </c>
      <c r="BS353" s="1601" t="s">
        <v>36</v>
      </c>
      <c r="BT353" s="1601" t="s">
        <v>36</v>
      </c>
      <c r="BU353" s="1601" t="s">
        <v>36</v>
      </c>
      <c r="BV353" s="1601" t="s">
        <v>36</v>
      </c>
      <c r="BW353" s="1601" t="s">
        <v>36</v>
      </c>
      <c r="BX353" s="1601" t="s">
        <v>36</v>
      </c>
      <c r="BY353" s="1662" t="s">
        <v>36</v>
      </c>
      <c r="BZ353" s="1662" t="s">
        <v>36</v>
      </c>
      <c r="CA353" s="2621"/>
      <c r="CB353" s="2621"/>
      <c r="CC353" s="2621"/>
      <c r="CD353" s="2621"/>
      <c r="CE353" s="2621"/>
      <c r="CF353" s="2621"/>
      <c r="CG353" s="2621"/>
      <c r="CH353" s="2621"/>
      <c r="CI353" s="2621"/>
      <c r="CJ353" s="2621"/>
      <c r="CK353" s="2621"/>
      <c r="CL353" s="2621"/>
      <c r="CM353" s="2621"/>
      <c r="CN353" s="2621"/>
      <c r="CO353" s="2621"/>
      <c r="CP353" s="2621"/>
      <c r="CQ353" s="2621"/>
      <c r="CR353" s="2621"/>
      <c r="CS353" s="2621"/>
      <c r="CT353" s="2621"/>
      <c r="CU353" s="2621"/>
      <c r="CV353" s="2621"/>
      <c r="CW353" s="2621"/>
      <c r="CX353" s="2621"/>
      <c r="CY353" s="2621"/>
      <c r="CZ353" s="2621"/>
    </row>
    <row r="354" s="853" customFormat="true" ht="15" customHeight="true" x14ac:dyDescent="0.2">
      <c r="B354" s="852"/>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71"/>
      <c r="BB354" s="178" t="s">
        <v>49</v>
      </c>
      <c r="BC354" s="1581" t="s">
        <v>36</v>
      </c>
      <c r="BD354" s="1602" t="s">
        <v>36</v>
      </c>
      <c r="BE354" s="1602" t="s">
        <v>36</v>
      </c>
      <c r="BF354" s="1602" t="s">
        <v>36</v>
      </c>
      <c r="BG354" s="1623" t="s">
        <v>36</v>
      </c>
      <c r="BH354" s="1643" t="s">
        <v>36</v>
      </c>
      <c r="BI354" s="1602" t="s">
        <v>36</v>
      </c>
      <c r="BJ354" s="1602" t="s">
        <v>36</v>
      </c>
      <c r="BK354" s="1602" t="s">
        <v>36</v>
      </c>
      <c r="BL354" s="1623" t="s">
        <v>36</v>
      </c>
      <c r="BM354" s="1643" t="s">
        <v>36</v>
      </c>
      <c r="BN354" s="1602" t="s">
        <v>36</v>
      </c>
      <c r="BO354" s="1602" t="s">
        <v>36</v>
      </c>
      <c r="BP354" s="1602" t="s">
        <v>36</v>
      </c>
      <c r="BQ354" s="1623" t="s">
        <v>36</v>
      </c>
      <c r="BR354" s="1643" t="s">
        <v>36</v>
      </c>
      <c r="BS354" s="1602" t="s">
        <v>36</v>
      </c>
      <c r="BT354" s="1602" t="s">
        <v>36</v>
      </c>
      <c r="BU354" s="1602" t="s">
        <v>36</v>
      </c>
      <c r="BV354" s="1602" t="s">
        <v>36</v>
      </c>
      <c r="BW354" s="1602" t="s">
        <v>36</v>
      </c>
      <c r="BX354" s="1602" t="s">
        <v>36</v>
      </c>
      <c r="BY354" s="1663" t="s">
        <v>36</v>
      </c>
      <c r="BZ354" s="1663" t="s">
        <v>36</v>
      </c>
      <c r="CA354" s="2622"/>
      <c r="CB354" s="2622"/>
      <c r="CC354" s="2622"/>
      <c r="CD354" s="2622"/>
      <c r="CE354" s="2622"/>
      <c r="CF354" s="2622"/>
      <c r="CG354" s="2622"/>
      <c r="CH354" s="2622"/>
      <c r="CI354" s="2622"/>
      <c r="CJ354" s="2622"/>
      <c r="CK354" s="2622"/>
      <c r="CL354" s="2622"/>
      <c r="CM354" s="2622"/>
      <c r="CN354" s="2622"/>
      <c r="CO354" s="2622"/>
      <c r="CP354" s="2622"/>
      <c r="CQ354" s="2622"/>
      <c r="CR354" s="2622"/>
      <c r="CS354" s="2622"/>
      <c r="CT354" s="2622"/>
      <c r="CU354" s="2622"/>
      <c r="CV354" s="2622"/>
      <c r="CW354" s="2622"/>
      <c r="CX354" s="2622"/>
      <c r="CY354" s="2622"/>
      <c r="CZ354" s="2622"/>
    </row>
    <row r="355" s="853" customFormat="true" ht="15" customHeight="true" x14ac:dyDescent="0.2">
      <c r="B355" s="852"/>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53" customFormat="true" ht="15" customHeight="true" x14ac:dyDescent="0.2">
      <c r="B356" s="852"/>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53" customFormat="true" ht="15" customHeight="true" x14ac:dyDescent="0.2">
      <c r="B390" s="852"/>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53" customFormat="true" ht="15" customHeight="true" x14ac:dyDescent="0.2">
      <c r="B391" s="852"/>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53" customFormat="true" ht="15" customHeight="true" x14ac:dyDescent="0.2">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53" customFormat="true" ht="15" customHeight="true" x14ac:dyDescent="0.2">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53" customFormat="true" ht="15" customHeight="true" x14ac:dyDescent="0.2">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53" customFormat="true" ht="15" customHeight="true" x14ac:dyDescent="0.2">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53" customFormat="true" ht="15" customHeight="true" x14ac:dyDescent="0.2">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53" customFormat="true" ht="15" customHeight="true" x14ac:dyDescent="0.2">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53" customFormat="true" ht="15" customHeight="true" x14ac:dyDescent="0.2">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76" customFormat="true" ht="15" customHeight="true" x14ac:dyDescent="0.25">
      <c r="A399" s="136"/>
      <c r="B399" s="136"/>
      <c r="C399" s="3082" t="s">
        <v>132</v>
      </c>
      <c r="D399" s="3083"/>
      <c r="E399" s="3083"/>
      <c r="F399" s="3083"/>
      <c r="G399" s="136"/>
      <c r="H399" s="3040" t="s">
        <v>133</v>
      </c>
      <c r="I399" s="3041"/>
      <c r="J399" s="3041"/>
      <c r="K399" s="3041"/>
      <c r="M399" s="3040" t="s">
        <v>134</v>
      </c>
      <c r="N399" s="3041"/>
      <c r="O399" s="3041"/>
      <c r="P399" s="3041"/>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42" t="s">
        <v>208</v>
      </c>
      <c r="D400" s="3043"/>
      <c r="E400" s="3043"/>
      <c r="F400" s="797"/>
      <c r="G400" s="797"/>
      <c r="H400" s="3044" t="s">
        <v>208</v>
      </c>
      <c r="I400" s="3044"/>
      <c r="J400" s="3044"/>
      <c r="K400" s="797"/>
      <c r="L400" s="797"/>
      <c r="M400" s="3044" t="s">
        <v>208</v>
      </c>
      <c r="N400" s="3044"/>
      <c r="O400" s="3044"/>
      <c r="P400" s="797"/>
      <c r="Q400" s="797"/>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76"/>
      <c r="BB400" s="136"/>
      <c r="BC400" s="876"/>
      <c r="BD400" s="876"/>
      <c r="BE400" s="876"/>
      <c r="BF400" s="876"/>
      <c r="BG400" s="876"/>
      <c r="BH400" s="876"/>
      <c r="BI400" s="876"/>
      <c r="BJ400" s="876"/>
      <c r="BK400" s="876"/>
      <c r="BL400" s="876"/>
      <c r="BM400" s="876"/>
      <c r="BN400" s="876"/>
      <c r="BO400" s="876"/>
      <c r="BP400" s="876"/>
      <c r="BQ400" s="876"/>
      <c r="BR400" s="876"/>
      <c r="BS400" s="876"/>
      <c r="BT400" s="876"/>
      <c r="BU400" s="876"/>
      <c r="BV400" s="876"/>
      <c r="BW400" s="876"/>
      <c r="BX400" s="876"/>
      <c r="BY400" s="87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42"/>
      <c r="D401" s="3043"/>
      <c r="E401" s="816" t="s">
        <v>209</v>
      </c>
      <c r="F401" s="797"/>
      <c r="G401" s="797"/>
      <c r="H401" s="3044"/>
      <c r="I401" s="3044"/>
      <c r="J401" s="817" t="s">
        <v>209</v>
      </c>
      <c r="K401" s="797"/>
      <c r="L401" s="797"/>
      <c r="M401" s="3044"/>
      <c r="N401" s="3044"/>
      <c r="O401" s="818" t="s">
        <v>209</v>
      </c>
      <c r="P401" s="797"/>
      <c r="Q401" s="797"/>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76"/>
      <c r="BB401" s="136"/>
      <c r="BC401" s="876"/>
      <c r="BD401" s="876"/>
      <c r="BE401" s="876"/>
      <c r="BF401" s="876"/>
      <c r="BG401" s="876"/>
      <c r="BH401" s="876"/>
      <c r="BI401" s="876"/>
      <c r="BJ401" s="876"/>
      <c r="BK401" s="876"/>
      <c r="BL401" s="876"/>
      <c r="BM401" s="876"/>
      <c r="BN401" s="876"/>
      <c r="BO401" s="876"/>
      <c r="BP401" s="876"/>
      <c r="BQ401" s="876"/>
      <c r="BR401" s="876"/>
      <c r="BS401" s="876"/>
      <c r="BT401" s="876"/>
      <c r="BU401" s="876"/>
      <c r="BV401" s="876"/>
      <c r="BW401" s="876"/>
      <c r="BX401" s="876"/>
      <c r="BY401" s="87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6" t="s">
        <v>141</v>
      </c>
      <c r="C402" s="3043"/>
      <c r="D402" s="3043"/>
      <c r="E402" s="819" t="s">
        <v>210</v>
      </c>
      <c r="F402" s="797"/>
      <c r="G402" s="797"/>
      <c r="H402" s="3044"/>
      <c r="I402" s="3044"/>
      <c r="J402" s="820" t="s">
        <v>210</v>
      </c>
      <c r="K402" s="797"/>
      <c r="L402" s="797"/>
      <c r="M402" s="3044"/>
      <c r="N402" s="3044"/>
      <c r="O402" s="821" t="s">
        <v>210</v>
      </c>
      <c r="P402" s="797"/>
      <c r="Q402" s="797"/>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76"/>
      <c r="BB402" s="136"/>
      <c r="BC402" s="876"/>
      <c r="BD402" s="876"/>
      <c r="BE402" s="876"/>
      <c r="BF402" s="876"/>
      <c r="BG402" s="876"/>
      <c r="BH402" s="876"/>
      <c r="BI402" s="876"/>
      <c r="BJ402" s="876"/>
      <c r="BK402" s="876"/>
      <c r="BL402" s="876"/>
      <c r="BM402" s="876"/>
      <c r="BN402" s="876"/>
      <c r="BO402" s="876"/>
      <c r="BP402" s="876"/>
      <c r="BQ402" s="876"/>
      <c r="BR402" s="876"/>
      <c r="BS402" s="876"/>
      <c r="BT402" s="876"/>
      <c r="BU402" s="876"/>
      <c r="BV402" s="876"/>
      <c r="BW402" s="876"/>
      <c r="BX402" s="876"/>
      <c r="BY402" s="87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43"/>
      <c r="C403" s="3030" t="s">
        <v>211</v>
      </c>
      <c r="D403" s="3029"/>
      <c r="E403" s="898">
        <v>0.88758089614419111</v>
      </c>
      <c r="F403" s="897"/>
      <c r="G403" s="897"/>
      <c r="H403" s="3029" t="s">
        <v>211</v>
      </c>
      <c r="I403" s="3029"/>
      <c r="J403" s="899">
        <v>0.89936181533321424</v>
      </c>
      <c r="K403" s="897"/>
      <c r="L403" s="897"/>
      <c r="M403" s="3029" t="s">
        <v>212</v>
      </c>
      <c r="N403" s="3029"/>
      <c r="O403" s="900">
        <v>0.71736985638034145</v>
      </c>
      <c r="P403" s="897"/>
      <c r="Q403" s="897"/>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43"/>
      <c r="C404" s="3030" t="s">
        <v>213</v>
      </c>
      <c r="D404" s="3029"/>
      <c r="E404" s="901">
        <v>0.83774879049763817</v>
      </c>
      <c r="F404" s="897"/>
      <c r="G404" s="897"/>
      <c r="H404" s="3029" t="s">
        <v>213</v>
      </c>
      <c r="I404" s="3029"/>
      <c r="J404" s="902">
        <v>0.89685668847526656</v>
      </c>
      <c r="K404" s="897"/>
      <c r="L404" s="897"/>
      <c r="M404" s="3029" t="s">
        <v>214</v>
      </c>
      <c r="N404" s="3029"/>
      <c r="O404" s="903">
        <v>0.71736985638034123</v>
      </c>
      <c r="P404" s="897"/>
      <c r="Q404" s="897"/>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43"/>
      <c r="C405" s="3030" t="s">
        <v>215</v>
      </c>
      <c r="D405" s="3029"/>
      <c r="E405" s="901">
        <v>0.80244033480371757</v>
      </c>
      <c r="F405" s="897"/>
      <c r="G405" s="897"/>
      <c r="H405" s="3029" t="s">
        <v>214</v>
      </c>
      <c r="I405" s="3029"/>
      <c r="J405" s="902">
        <v>0.87076032347314414</v>
      </c>
      <c r="K405" s="897"/>
      <c r="L405" s="897"/>
      <c r="M405" s="3029" t="s">
        <v>213</v>
      </c>
      <c r="N405" s="3029"/>
      <c r="O405" s="903">
        <v>0.67434737263305289</v>
      </c>
      <c r="P405" s="897"/>
      <c r="Q405" s="897"/>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43"/>
      <c r="C406" s="3030" t="s">
        <v>214</v>
      </c>
      <c r="D406" s="3029"/>
      <c r="E406" s="901">
        <v>0.76897646267040531</v>
      </c>
      <c r="F406" s="897"/>
      <c r="G406" s="897"/>
      <c r="H406" s="3029" t="s">
        <v>212</v>
      </c>
      <c r="I406" s="3029"/>
      <c r="J406" s="902">
        <v>0.87076032347314269</v>
      </c>
      <c r="K406" s="897"/>
      <c r="L406" s="897"/>
      <c r="M406" s="3029" t="s">
        <v>211</v>
      </c>
      <c r="N406" s="3029"/>
      <c r="O406" s="903">
        <v>0.66955185742043344</v>
      </c>
      <c r="P406" s="897"/>
      <c r="Q406" s="897"/>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43"/>
      <c r="C407" s="3030" t="s">
        <v>212</v>
      </c>
      <c r="D407" s="3029"/>
      <c r="E407" s="901">
        <v>0.76897646267040476</v>
      </c>
      <c r="F407" s="897"/>
      <c r="G407" s="897"/>
      <c r="H407" s="3029" t="s">
        <v>216</v>
      </c>
      <c r="I407" s="3029"/>
      <c r="J407" s="902">
        <v>0.7964370245009712</v>
      </c>
      <c r="K407" s="897"/>
      <c r="L407" s="897"/>
      <c r="M407" s="3029" t="s">
        <v>215</v>
      </c>
      <c r="N407" s="3029"/>
      <c r="O407" s="903">
        <v>0.48915502438377434</v>
      </c>
      <c r="P407" s="897"/>
      <c r="Q407" s="897"/>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43"/>
      <c r="C408" s="3030" t="s">
        <v>217</v>
      </c>
      <c r="D408" s="3029"/>
      <c r="E408" s="901">
        <v>0.75531492295257463</v>
      </c>
      <c r="F408" s="897"/>
      <c r="G408" s="897"/>
      <c r="H408" s="3029" t="s">
        <v>215</v>
      </c>
      <c r="I408" s="3029"/>
      <c r="J408" s="902">
        <v>0.79180719361247731</v>
      </c>
      <c r="K408" s="897"/>
      <c r="L408" s="897"/>
      <c r="M408" s="3029" t="s">
        <v>218</v>
      </c>
      <c r="N408" s="3029"/>
      <c r="O408" s="903">
        <v>0.47706615754793902</v>
      </c>
      <c r="P408" s="897"/>
      <c r="Q408" s="897"/>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43"/>
      <c r="C409" s="3030" t="s">
        <v>219</v>
      </c>
      <c r="D409" s="3029"/>
      <c r="E409" s="901">
        <v>-0.72356628743422124</v>
      </c>
      <c r="F409" s="897"/>
      <c r="G409" s="897"/>
      <c r="H409" s="3029" t="s">
        <v>220</v>
      </c>
      <c r="I409" s="3029"/>
      <c r="J409" s="902">
        <v>0.76759663527308408</v>
      </c>
      <c r="K409" s="897"/>
      <c r="L409" s="897"/>
      <c r="M409" s="3029" t="s">
        <v>221</v>
      </c>
      <c r="N409" s="3029"/>
      <c r="O409" s="903">
        <v>0.43214424530089712</v>
      </c>
      <c r="P409" s="897"/>
      <c r="Q409" s="897"/>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43"/>
      <c r="C410" s="3030" t="s">
        <v>216</v>
      </c>
      <c r="D410" s="3029"/>
      <c r="E410" s="901">
        <v>0.68857085590917033</v>
      </c>
      <c r="F410" s="897"/>
      <c r="G410" s="897"/>
      <c r="H410" s="3029" t="s">
        <v>218</v>
      </c>
      <c r="I410" s="3029"/>
      <c r="J410" s="902">
        <v>0.67770393294342723</v>
      </c>
      <c r="K410" s="897"/>
      <c r="L410" s="897"/>
      <c r="M410" s="3029" t="s">
        <v>216</v>
      </c>
      <c r="N410" s="3029"/>
      <c r="O410" s="903">
        <v>0.41862081205760526</v>
      </c>
      <c r="P410" s="897"/>
      <c r="Q410" s="897"/>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43"/>
      <c r="C411" s="3030" t="s">
        <v>220</v>
      </c>
      <c r="D411" s="3029"/>
      <c r="E411" s="901">
        <v>0.68113168754792786</v>
      </c>
      <c r="F411" s="897"/>
      <c r="G411" s="897"/>
      <c r="H411" s="3029" t="s">
        <v>221</v>
      </c>
      <c r="I411" s="3029"/>
      <c r="J411" s="902">
        <v>0.64660591178073379</v>
      </c>
      <c r="K411" s="897"/>
      <c r="L411" s="897"/>
      <c r="M411" s="3029" t="s">
        <v>220</v>
      </c>
      <c r="N411" s="3029"/>
      <c r="O411" s="903">
        <v>0.37410471085375024</v>
      </c>
      <c r="P411" s="897"/>
      <c r="Q411" s="897"/>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43"/>
      <c r="C412" s="3030" t="s">
        <v>222</v>
      </c>
      <c r="D412" s="3029"/>
      <c r="E412" s="901">
        <v>0.67238744281405771</v>
      </c>
      <c r="F412" s="897"/>
      <c r="G412" s="897"/>
      <c r="H412" s="3029" t="s">
        <v>223</v>
      </c>
      <c r="I412" s="3029"/>
      <c r="J412" s="902">
        <v>0.58738827494132462</v>
      </c>
      <c r="K412" s="897"/>
      <c r="L412" s="897"/>
      <c r="M412" s="3029" t="s">
        <v>224</v>
      </c>
      <c r="N412" s="3029"/>
      <c r="O412" s="903">
        <v>0.36787428440564357</v>
      </c>
      <c r="P412" s="897"/>
      <c r="Q412" s="897"/>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43"/>
      <c r="C413" s="3030" t="s">
        <v>224</v>
      </c>
      <c r="D413" s="3029"/>
      <c r="E413" s="901">
        <v>0.61487882890024181</v>
      </c>
      <c r="F413" s="897"/>
      <c r="G413" s="897"/>
      <c r="H413" s="3029" t="s">
        <v>224</v>
      </c>
      <c r="I413" s="3029"/>
      <c r="J413" s="902">
        <v>0.52149907209018487</v>
      </c>
      <c r="K413" s="897"/>
      <c r="L413" s="897"/>
      <c r="M413" s="3029" t="s">
        <v>223</v>
      </c>
      <c r="N413" s="3029"/>
      <c r="O413" s="903">
        <v>0.25016538565614288</v>
      </c>
      <c r="P413" s="897"/>
      <c r="Q413" s="897"/>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43"/>
      <c r="C414" s="3030" t="s">
        <v>225</v>
      </c>
      <c r="D414" s="3029"/>
      <c r="E414" s="901">
        <v>-0.59312008687844153</v>
      </c>
      <c r="F414" s="897"/>
      <c r="G414" s="897"/>
      <c r="H414" s="3029" t="s">
        <v>226</v>
      </c>
      <c r="I414" s="3029"/>
      <c r="J414" s="902">
        <v>0.49469687582263838</v>
      </c>
      <c r="K414" s="897"/>
      <c r="L414" s="897"/>
      <c r="M414" s="3029" t="s">
        <v>227</v>
      </c>
      <c r="N414" s="3029"/>
      <c r="O414" s="903">
        <v>0.2148662950928571</v>
      </c>
      <c r="P414" s="897"/>
      <c r="Q414" s="897"/>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43"/>
      <c r="C415" s="3030" t="s">
        <v>228</v>
      </c>
      <c r="D415" s="3029"/>
      <c r="E415" s="901">
        <v>0.52670192294055052</v>
      </c>
      <c r="F415" s="897"/>
      <c r="G415" s="897"/>
      <c r="H415" s="3029" t="s">
        <v>217</v>
      </c>
      <c r="I415" s="3029"/>
      <c r="J415" s="902">
        <v>0.45713593872887809</v>
      </c>
      <c r="K415" s="897"/>
      <c r="L415" s="897"/>
      <c r="M415" s="3029" t="s">
        <v>229</v>
      </c>
      <c r="N415" s="3029"/>
      <c r="O415" s="903">
        <v>0.21158908411898708</v>
      </c>
      <c r="P415" s="897"/>
      <c r="Q415" s="897"/>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43"/>
      <c r="C416" s="3030" t="s">
        <v>226</v>
      </c>
      <c r="D416" s="3029"/>
      <c r="E416" s="901">
        <v>0.52258844072403854</v>
      </c>
      <c r="F416" s="897"/>
      <c r="G416" s="897"/>
      <c r="H416" s="3029" t="s">
        <v>222</v>
      </c>
      <c r="I416" s="3029"/>
      <c r="J416" s="902">
        <v>0.44313615419625124</v>
      </c>
      <c r="K416" s="897"/>
      <c r="L416" s="897"/>
      <c r="M416" s="3029" t="s">
        <v>230</v>
      </c>
      <c r="N416" s="3029"/>
      <c r="O416" s="903">
        <v>0.20836777010184304</v>
      </c>
      <c r="P416" s="897"/>
      <c r="Q416" s="897"/>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43"/>
      <c r="C417" s="3030" t="s">
        <v>218</v>
      </c>
      <c r="D417" s="3029"/>
      <c r="E417" s="901">
        <v>0.47421035601411787</v>
      </c>
      <c r="F417" s="897"/>
      <c r="G417" s="897"/>
      <c r="H417" s="3029" t="s">
        <v>228</v>
      </c>
      <c r="I417" s="3029"/>
      <c r="J417" s="902">
        <v>0.42955373526573404</v>
      </c>
      <c r="K417" s="897"/>
      <c r="L417" s="897"/>
      <c r="M417" s="3029" t="s">
        <v>231</v>
      </c>
      <c r="N417" s="3029"/>
      <c r="O417" s="903">
        <v>0.1923673949399089</v>
      </c>
      <c r="P417" s="897"/>
      <c r="Q417" s="897"/>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43"/>
      <c r="C418" s="3030" t="s">
        <v>223</v>
      </c>
      <c r="D418" s="3029"/>
      <c r="E418" s="901">
        <v>0.44799453095355801</v>
      </c>
      <c r="F418" s="897"/>
      <c r="G418" s="897"/>
      <c r="H418" s="3029" t="s">
        <v>219</v>
      </c>
      <c r="I418" s="3029"/>
      <c r="J418" s="902">
        <v>-0.41829016586903045</v>
      </c>
      <c r="K418" s="897"/>
      <c r="L418" s="897"/>
      <c r="M418" s="3029" t="s">
        <v>217</v>
      </c>
      <c r="N418" s="3029"/>
      <c r="O418" s="903">
        <v>0.19160471331705123</v>
      </c>
      <c r="P418" s="897"/>
      <c r="Q418" s="897"/>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43"/>
      <c r="C419" s="3030" t="s">
        <v>221</v>
      </c>
      <c r="D419" s="3029"/>
      <c r="E419" s="901">
        <v>0.42126611305878348</v>
      </c>
      <c r="F419" s="897"/>
      <c r="G419" s="897"/>
      <c r="H419" s="3029" t="s">
        <v>225</v>
      </c>
      <c r="I419" s="3029"/>
      <c r="J419" s="902">
        <v>-0.34324716871876892</v>
      </c>
      <c r="K419" s="897"/>
      <c r="L419" s="897"/>
      <c r="M419" s="3029" t="s">
        <v>219</v>
      </c>
      <c r="N419" s="3029"/>
      <c r="O419" s="903">
        <v>-0.19124939217134185</v>
      </c>
      <c r="P419" s="897"/>
      <c r="Q419" s="897"/>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43"/>
      <c r="C420" s="3030" t="s">
        <v>230</v>
      </c>
      <c r="D420" s="3029"/>
      <c r="E420" s="901">
        <v>0.36903896971175665</v>
      </c>
      <c r="F420" s="897"/>
      <c r="G420" s="897"/>
      <c r="H420" s="3029" t="s">
        <v>229</v>
      </c>
      <c r="I420" s="3029"/>
      <c r="J420" s="902">
        <v>0.26137438011627417</v>
      </c>
      <c r="K420" s="897"/>
      <c r="L420" s="897"/>
      <c r="M420" s="3029" t="s">
        <v>226</v>
      </c>
      <c r="N420" s="3029"/>
      <c r="O420" s="903">
        <v>0.19069846722403144</v>
      </c>
      <c r="P420" s="897"/>
      <c r="Q420" s="897"/>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43"/>
      <c r="C421" s="3030" t="s">
        <v>232</v>
      </c>
      <c r="D421" s="3029"/>
      <c r="E421" s="901">
        <v>-0.3267330601026594</v>
      </c>
      <c r="F421" s="897"/>
      <c r="G421" s="897"/>
      <c r="H421" s="3029" t="s">
        <v>230</v>
      </c>
      <c r="I421" s="3029"/>
      <c r="J421" s="902">
        <v>0.18329065843003797</v>
      </c>
      <c r="K421" s="897"/>
      <c r="L421" s="897"/>
      <c r="M421" s="3029" t="s">
        <v>233</v>
      </c>
      <c r="N421" s="3029"/>
      <c r="O421" s="903">
        <v>-0.18229693178975678</v>
      </c>
      <c r="P421" s="897"/>
      <c r="Q421" s="897"/>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43"/>
      <c r="C422" s="3030" t="s">
        <v>227</v>
      </c>
      <c r="D422" s="3029"/>
      <c r="E422" s="901">
        <v>0.31653748807585053</v>
      </c>
      <c r="F422" s="897"/>
      <c r="G422" s="897"/>
      <c r="H422" s="3029" t="s">
        <v>232</v>
      </c>
      <c r="I422" s="3029"/>
      <c r="J422" s="902">
        <v>-0.17925231378172399</v>
      </c>
      <c r="K422" s="897"/>
      <c r="L422" s="897"/>
      <c r="M422" s="3029" t="s">
        <v>222</v>
      </c>
      <c r="N422" s="3029"/>
      <c r="O422" s="903">
        <v>0.13392218902678701</v>
      </c>
      <c r="P422" s="897"/>
      <c r="Q422" s="897"/>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43"/>
      <c r="C423" s="3030" t="s">
        <v>234</v>
      </c>
      <c r="D423" s="3029"/>
      <c r="E423" s="901">
        <v>-0.25306716445593708</v>
      </c>
      <c r="F423" s="897"/>
      <c r="G423" s="897"/>
      <c r="H423" s="3029" t="s">
        <v>227</v>
      </c>
      <c r="I423" s="3029"/>
      <c r="J423" s="902">
        <v>0.17907911210974595</v>
      </c>
      <c r="K423" s="897"/>
      <c r="L423" s="897"/>
      <c r="M423" s="3029" t="s">
        <v>235</v>
      </c>
      <c r="N423" s="3029"/>
      <c r="O423" s="903">
        <v>-0.12206119975448881</v>
      </c>
      <c r="P423" s="897"/>
      <c r="Q423" s="897"/>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43"/>
      <c r="C424" s="3030" t="s">
        <v>229</v>
      </c>
      <c r="D424" s="3029"/>
      <c r="E424" s="901">
        <v>0.24118745446859216</v>
      </c>
      <c r="F424" s="897"/>
      <c r="G424" s="897"/>
      <c r="H424" s="3029" t="s">
        <v>234</v>
      </c>
      <c r="I424" s="3029"/>
      <c r="J424" s="902">
        <v>-0.14871283875011701</v>
      </c>
      <c r="K424" s="897"/>
      <c r="L424" s="897"/>
      <c r="M424" s="3029" t="s">
        <v>228</v>
      </c>
      <c r="N424" s="3029"/>
      <c r="O424" s="903">
        <v>0.12144396586892434</v>
      </c>
      <c r="P424" s="897"/>
      <c r="Q424" s="897"/>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43"/>
      <c r="C425" s="3030" t="s">
        <v>236</v>
      </c>
      <c r="D425" s="3029"/>
      <c r="E425" s="901">
        <v>-0.20957101052224636</v>
      </c>
      <c r="F425" s="897"/>
      <c r="G425" s="897"/>
      <c r="H425" s="3029" t="s">
        <v>231</v>
      </c>
      <c r="I425" s="3029"/>
      <c r="J425" s="902">
        <v>0.13366849538209269</v>
      </c>
      <c r="K425" s="897"/>
      <c r="L425" s="897"/>
      <c r="M425" s="3029" t="s">
        <v>225</v>
      </c>
      <c r="N425" s="3029"/>
      <c r="O425" s="903">
        <v>-0.10902985539397501</v>
      </c>
      <c r="P425" s="897"/>
      <c r="Q425" s="897"/>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43"/>
      <c r="C426" s="3030" t="s">
        <v>233</v>
      </c>
      <c r="D426" s="3029"/>
      <c r="E426" s="901">
        <v>0.17159964399958236</v>
      </c>
      <c r="F426" s="897"/>
      <c r="G426" s="897"/>
      <c r="H426" s="3029" t="s">
        <v>236</v>
      </c>
      <c r="I426" s="3029"/>
      <c r="J426" s="902">
        <v>-0.11737864664706983</v>
      </c>
      <c r="K426" s="897"/>
      <c r="L426" s="897"/>
      <c r="M426" s="3029" t="s">
        <v>234</v>
      </c>
      <c r="N426" s="3029"/>
      <c r="O426" s="903">
        <v>-0.10000854211551544</v>
      </c>
      <c r="P426" s="897"/>
      <c r="Q426" s="897"/>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43"/>
      <c r="C427" s="3030" t="s">
        <v>237</v>
      </c>
      <c r="D427" s="3029"/>
      <c r="E427" s="901">
        <v>-0.16294715731686915</v>
      </c>
      <c r="F427" s="897"/>
      <c r="G427" s="897"/>
      <c r="H427" s="3029" t="s">
        <v>237</v>
      </c>
      <c r="I427" s="3029"/>
      <c r="J427" s="902">
        <v>-8.9199564523628816E-2</v>
      </c>
      <c r="K427" s="897"/>
      <c r="L427" s="897"/>
      <c r="M427" s="3029" t="s">
        <v>236</v>
      </c>
      <c r="N427" s="3029"/>
      <c r="O427" s="903">
        <v>-8.946297920400953E-2</v>
      </c>
      <c r="P427" s="897"/>
      <c r="Q427" s="897"/>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43"/>
      <c r="C428" s="3030" t="s">
        <v>235</v>
      </c>
      <c r="D428" s="3029"/>
      <c r="E428" s="901">
        <v>-0.12398990565988627</v>
      </c>
      <c r="F428" s="897"/>
      <c r="G428" s="897"/>
      <c r="H428" s="3029" t="s">
        <v>235</v>
      </c>
      <c r="I428" s="3029"/>
      <c r="J428" s="902">
        <v>-6.8284676757281879E-2</v>
      </c>
      <c r="K428" s="897"/>
      <c r="L428" s="897"/>
      <c r="M428" s="3029" t="s">
        <v>232</v>
      </c>
      <c r="N428" s="3029"/>
      <c r="O428" s="903">
        <v>-1.6355232376963021E-2</v>
      </c>
      <c r="P428" s="897"/>
      <c r="Q428" s="897"/>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43"/>
      <c r="C429" s="3030" t="s">
        <v>238</v>
      </c>
      <c r="D429" s="3029"/>
      <c r="E429" s="901">
        <v>-9.8423921555413366E-2</v>
      </c>
      <c r="F429" s="897"/>
      <c r="G429" s="897"/>
      <c r="H429" s="3029" t="s">
        <v>238</v>
      </c>
      <c r="I429" s="3029"/>
      <c r="J429" s="902">
        <v>-5.4504494634160829E-2</v>
      </c>
      <c r="K429" s="897"/>
      <c r="L429" s="897"/>
      <c r="M429" s="3029" t="s">
        <v>237</v>
      </c>
      <c r="N429" s="3029"/>
      <c r="O429" s="903">
        <v>-1.5479205730612306E-2</v>
      </c>
      <c r="P429" s="897"/>
      <c r="Q429" s="897"/>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43"/>
      <c r="C430" s="3030" t="s">
        <v>239</v>
      </c>
      <c r="D430" s="3029"/>
      <c r="E430" s="901">
        <v>3.9418682578050819E-2</v>
      </c>
      <c r="F430" s="897"/>
      <c r="G430" s="897"/>
      <c r="H430" s="3029" t="s">
        <v>233</v>
      </c>
      <c r="I430" s="3029"/>
      <c r="J430" s="902">
        <v>-2.8639861810517513E-2</v>
      </c>
      <c r="K430" s="897"/>
      <c r="L430" s="897"/>
      <c r="M430" s="3029" t="s">
        <v>239</v>
      </c>
      <c r="N430" s="3029"/>
      <c r="O430" s="904">
        <v>9.8490920401823993E-3</v>
      </c>
      <c r="P430" s="897"/>
      <c r="Q430" s="897"/>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43"/>
      <c r="C431" s="3030" t="s">
        <v>231</v>
      </c>
      <c r="D431" s="3029"/>
      <c r="E431" s="901">
        <v>-3.7355288568507963E-2</v>
      </c>
      <c r="F431" s="897"/>
      <c r="G431" s="897"/>
      <c r="H431" s="3029" t="s">
        <v>240</v>
      </c>
      <c r="I431" s="3029"/>
      <c r="J431" s="905">
        <v>2.5549171417557488E-2</v>
      </c>
      <c r="K431" s="897"/>
      <c r="L431" s="897"/>
      <c r="M431" s="3029"/>
      <c r="N431" s="3029"/>
      <c r="O431" s="897"/>
      <c r="P431" s="897"/>
      <c r="Q431" s="897"/>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43"/>
      <c r="C432" s="3030" t="s">
        <v>240</v>
      </c>
      <c r="D432" s="3029"/>
      <c r="E432" s="906">
        <v>-2.29896363061739E-2</v>
      </c>
      <c r="F432" s="897"/>
      <c r="G432" s="897"/>
      <c r="H432" s="3029"/>
      <c r="I432" s="3029"/>
      <c r="J432" s="897"/>
      <c r="K432" s="897"/>
      <c r="L432" s="897"/>
      <c r="M432" s="3029"/>
      <c r="N432" s="3029"/>
      <c r="O432" s="897"/>
      <c r="P432" s="897"/>
      <c r="Q432" s="897"/>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43"/>
      <c r="C433" s="3030"/>
      <c r="D433" s="3029"/>
      <c r="E433" s="897"/>
      <c r="F433" s="897"/>
      <c r="G433" s="897"/>
      <c r="H433" s="3029"/>
      <c r="I433" s="3029"/>
      <c r="J433" s="897"/>
      <c r="K433" s="897"/>
      <c r="L433" s="897"/>
      <c r="M433" s="3029"/>
      <c r="N433" s="3029"/>
      <c r="O433" s="897"/>
      <c r="P433" s="897"/>
      <c r="Q433" s="897"/>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43"/>
      <c r="C434" s="3030"/>
      <c r="D434" s="3029"/>
      <c r="E434" s="897"/>
      <c r="F434" s="897"/>
      <c r="G434" s="897"/>
      <c r="H434" s="3029"/>
      <c r="I434" s="3029"/>
      <c r="J434" s="897"/>
      <c r="K434" s="897"/>
      <c r="L434" s="897"/>
      <c r="M434" s="3029" t="s">
        <v>241</v>
      </c>
      <c r="N434" s="3029"/>
      <c r="O434" s="3029"/>
      <c r="P434" s="897"/>
      <c r="Q434" s="897"/>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43"/>
      <c r="C435" s="3030"/>
      <c r="D435" s="3029"/>
      <c r="E435" s="897"/>
      <c r="F435" s="897"/>
      <c r="G435" s="897"/>
      <c r="H435" s="3029" t="s">
        <v>241</v>
      </c>
      <c r="I435" s="3029"/>
      <c r="J435" s="3029"/>
      <c r="K435" s="897"/>
      <c r="L435" s="897"/>
      <c r="M435" s="3029"/>
      <c r="N435" s="3029"/>
      <c r="O435" s="881" t="s">
        <v>242</v>
      </c>
      <c r="P435" s="897"/>
      <c r="Q435" s="897"/>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43"/>
      <c r="C436" s="3030" t="s">
        <v>241</v>
      </c>
      <c r="D436" s="3029"/>
      <c r="E436" s="3029"/>
      <c r="F436" s="897"/>
      <c r="G436" s="897"/>
      <c r="H436" s="3029"/>
      <c r="I436" s="3029"/>
      <c r="J436" s="882" t="s">
        <v>242</v>
      </c>
      <c r="K436" s="897"/>
      <c r="L436" s="897"/>
      <c r="M436" s="3029" t="s">
        <v>232</v>
      </c>
      <c r="N436" s="3029"/>
      <c r="O436" s="900">
        <v>2.6749362610445945E-4</v>
      </c>
      <c r="P436" s="897"/>
      <c r="Q436" s="897"/>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43"/>
      <c r="C437" s="3030"/>
      <c r="D437" s="3029"/>
      <c r="E437" s="883" t="s">
        <v>242</v>
      </c>
      <c r="F437" s="897"/>
      <c r="G437" s="897"/>
      <c r="H437" s="3029" t="s">
        <v>232</v>
      </c>
      <c r="I437" s="3029"/>
      <c r="J437" s="899">
        <v>3.2131391996101634E-2</v>
      </c>
      <c r="K437" s="897"/>
      <c r="L437" s="897"/>
      <c r="M437" s="3029" t="s">
        <v>237</v>
      </c>
      <c r="N437" s="3029"/>
      <c r="O437" s="903">
        <v>2.3960581005062087E-4</v>
      </c>
      <c r="P437" s="897"/>
      <c r="Q437" s="897"/>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43"/>
      <c r="C438" s="3030" t="s">
        <v>232</v>
      </c>
      <c r="D438" s="3029"/>
      <c r="E438" s="898">
        <v>0.10675449256404804</v>
      </c>
      <c r="F438" s="897"/>
      <c r="G438" s="897"/>
      <c r="H438" s="3029" t="s">
        <v>237</v>
      </c>
      <c r="I438" s="3029"/>
      <c r="J438" s="902">
        <v>7.9565623112050204E-3</v>
      </c>
      <c r="K438" s="897"/>
      <c r="L438" s="897"/>
      <c r="M438" s="3029" t="s">
        <v>219</v>
      </c>
      <c r="N438" s="3029"/>
      <c r="O438" s="903">
        <v>3.6576330005907709E-2</v>
      </c>
      <c r="P438" s="897"/>
      <c r="Q438" s="897"/>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43"/>
      <c r="C439" s="3030" t="s">
        <v>237</v>
      </c>
      <c r="D439" s="3029"/>
      <c r="E439" s="901">
        <v>2.6551776077648505E-2</v>
      </c>
      <c r="F439" s="897"/>
      <c r="G439" s="897"/>
      <c r="H439" s="3029" t="s">
        <v>219</v>
      </c>
      <c r="I439" s="3029"/>
      <c r="J439" s="902">
        <v>0.17496666286274101</v>
      </c>
      <c r="K439" s="897"/>
      <c r="L439" s="897"/>
      <c r="M439" s="3029" t="s">
        <v>217</v>
      </c>
      <c r="N439" s="3029"/>
      <c r="O439" s="903">
        <v>3.6712366165309387E-2</v>
      </c>
      <c r="P439" s="897"/>
      <c r="Q439" s="897"/>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43"/>
      <c r="C440" s="3030" t="s">
        <v>219</v>
      </c>
      <c r="D440" s="3029"/>
      <c r="E440" s="901">
        <v>0.5235481723113421</v>
      </c>
      <c r="F440" s="897"/>
      <c r="G440" s="897"/>
      <c r="H440" s="3029" t="s">
        <v>217</v>
      </c>
      <c r="I440" s="3029"/>
      <c r="J440" s="902">
        <v>0.20897326647753259</v>
      </c>
      <c r="K440" s="897"/>
      <c r="L440" s="897"/>
      <c r="M440" s="3029" t="s">
        <v>234</v>
      </c>
      <c r="N440" s="3029"/>
      <c r="O440" s="903">
        <v>1.0001708496070825E-2</v>
      </c>
      <c r="P440" s="897"/>
      <c r="Q440" s="897"/>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43"/>
      <c r="C441" s="3030" t="s">
        <v>217</v>
      </c>
      <c r="D441" s="3029"/>
      <c r="E441" s="901">
        <v>0.57050063283485375</v>
      </c>
      <c r="F441" s="897"/>
      <c r="G441" s="897"/>
      <c r="H441" s="3029" t="s">
        <v>240</v>
      </c>
      <c r="I441" s="3029"/>
      <c r="J441" s="902">
        <v>6.5276016012373649E-4</v>
      </c>
      <c r="K441" s="897"/>
      <c r="L441" s="897"/>
      <c r="M441" s="3029" t="s">
        <v>231</v>
      </c>
      <c r="N441" s="3029"/>
      <c r="O441" s="903">
        <v>3.7005214635966885E-2</v>
      </c>
      <c r="P441" s="897"/>
      <c r="Q441" s="897"/>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43"/>
      <c r="C442" s="3030" t="s">
        <v>240</v>
      </c>
      <c r="D442" s="3029"/>
      <c r="E442" s="901">
        <v>5.2852337749014909E-4</v>
      </c>
      <c r="F442" s="897"/>
      <c r="G442" s="897"/>
      <c r="H442" s="3029" t="s">
        <v>238</v>
      </c>
      <c r="I442" s="3029"/>
      <c r="J442" s="902">
        <v>2.9707399353252665E-3</v>
      </c>
      <c r="K442" s="897"/>
      <c r="L442" s="897"/>
      <c r="M442" s="3029" t="s">
        <v>233</v>
      </c>
      <c r="N442" s="3029"/>
      <c r="O442" s="903">
        <v>3.3232171339959239E-2</v>
      </c>
      <c r="P442" s="897"/>
      <c r="Q442" s="897"/>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43"/>
      <c r="C443" s="3030" t="s">
        <v>238</v>
      </c>
      <c r="D443" s="3029"/>
      <c r="E443" s="901">
        <v>9.6872683343461642E-3</v>
      </c>
      <c r="F443" s="897"/>
      <c r="G443" s="897"/>
      <c r="H443" s="3029" t="s">
        <v>234</v>
      </c>
      <c r="I443" s="3029"/>
      <c r="J443" s="902">
        <v>2.2115508409118304E-2</v>
      </c>
      <c r="K443" s="897"/>
      <c r="L443" s="897"/>
      <c r="M443" s="3029" t="s">
        <v>239</v>
      </c>
      <c r="N443" s="3029"/>
      <c r="O443" s="903">
        <v>9.7004614015984292E-5</v>
      </c>
      <c r="P443" s="897"/>
      <c r="Q443" s="897"/>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43"/>
      <c r="C444" s="3030" t="s">
        <v>234</v>
      </c>
      <c r="D444" s="3029"/>
      <c r="E444" s="901">
        <v>6.4042989725768301E-2</v>
      </c>
      <c r="F444" s="897"/>
      <c r="G444" s="897"/>
      <c r="H444" s="3029" t="s">
        <v>231</v>
      </c>
      <c r="I444" s="3029"/>
      <c r="J444" s="902">
        <v>1.7867266657712533E-2</v>
      </c>
      <c r="K444" s="897"/>
      <c r="L444" s="897"/>
      <c r="M444" s="3029" t="s">
        <v>222</v>
      </c>
      <c r="N444" s="3029"/>
      <c r="O444" s="903">
        <v>1.7935152713726473E-2</v>
      </c>
      <c r="P444" s="897"/>
      <c r="Q444" s="897"/>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43"/>
      <c r="C445" s="3030" t="s">
        <v>231</v>
      </c>
      <c r="D445" s="3029"/>
      <c r="E445" s="901">
        <v>1.3954175840365018E-3</v>
      </c>
      <c r="F445" s="897"/>
      <c r="G445" s="897"/>
      <c r="H445" s="3029" t="s">
        <v>233</v>
      </c>
      <c r="I445" s="3029"/>
      <c r="J445" s="902">
        <v>8.2024168452553953E-4</v>
      </c>
      <c r="K445" s="897"/>
      <c r="L445" s="897"/>
      <c r="M445" s="3029" t="s">
        <v>225</v>
      </c>
      <c r="N445" s="3029"/>
      <c r="O445" s="903">
        <v>1.1887509367231102E-2</v>
      </c>
      <c r="P445" s="897"/>
      <c r="Q445" s="897"/>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030" t="s">
        <v>233</v>
      </c>
      <c r="D446" s="3029"/>
      <c r="E446" s="901">
        <v>2.9446437820783402E-2</v>
      </c>
      <c r="F446" s="897"/>
      <c r="G446" s="897"/>
      <c r="H446" s="3029" t="s">
        <v>222</v>
      </c>
      <c r="I446" s="3029"/>
      <c r="J446" s="902">
        <v>0.19636965115584376</v>
      </c>
      <c r="K446" s="897"/>
      <c r="L446" s="897"/>
      <c r="M446" s="3029" t="s">
        <v>235</v>
      </c>
      <c r="N446" s="3029"/>
      <c r="O446" s="903">
        <v>1.4898936485505221E-2</v>
      </c>
      <c r="P446" s="897"/>
      <c r="Q446" s="897"/>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030" t="s">
        <v>239</v>
      </c>
      <c r="D447" s="3029"/>
      <c r="E447" s="901">
        <v>1.5538325361891272E-3</v>
      </c>
      <c r="F447" s="897"/>
      <c r="G447" s="897"/>
      <c r="H447" s="3029" t="s">
        <v>225</v>
      </c>
      <c r="I447" s="3029"/>
      <c r="J447" s="902">
        <v>0.11781861883345102</v>
      </c>
      <c r="K447" s="897"/>
      <c r="L447" s="897"/>
      <c r="M447" s="3029" t="s">
        <v>236</v>
      </c>
      <c r="N447" s="3029"/>
      <c r="O447" s="903">
        <v>8.0036246480570412E-3</v>
      </c>
      <c r="P447" s="897"/>
      <c r="Q447" s="897"/>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030" t="s">
        <v>222</v>
      </c>
      <c r="D448" s="3029"/>
      <c r="E448" s="901">
        <v>0.45210487325402771</v>
      </c>
      <c r="F448" s="897"/>
      <c r="G448" s="897"/>
      <c r="H448" s="3029" t="s">
        <v>235</v>
      </c>
      <c r="I448" s="3029"/>
      <c r="J448" s="902">
        <v>4.6627970798464721E-3</v>
      </c>
      <c r="K448" s="897"/>
      <c r="L448" s="897"/>
      <c r="M448" s="3029" t="s">
        <v>227</v>
      </c>
      <c r="N448" s="3029"/>
      <c r="O448" s="903">
        <v>4.6167524766930743E-2</v>
      </c>
      <c r="P448" s="897"/>
      <c r="Q448" s="897"/>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030" t="s">
        <v>225</v>
      </c>
      <c r="D449" s="3029"/>
      <c r="E449" s="901">
        <v>0.35179143745869002</v>
      </c>
      <c r="F449" s="897"/>
      <c r="G449" s="897"/>
      <c r="H449" s="3029" t="s">
        <v>236</v>
      </c>
      <c r="I449" s="3029"/>
      <c r="J449" s="902">
        <v>1.3777746688697677E-2</v>
      </c>
      <c r="K449" s="897"/>
      <c r="L449" s="897"/>
      <c r="M449" s="3029" t="s">
        <v>230</v>
      </c>
      <c r="N449" s="3029"/>
      <c r="O449" s="903">
        <v>4.3417127617214515E-2</v>
      </c>
      <c r="P449" s="897"/>
      <c r="Q449" s="897"/>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030" t="s">
        <v>235</v>
      </c>
      <c r="D450" s="3029"/>
      <c r="E450" s="901">
        <v>1.5373496705547498E-2</v>
      </c>
      <c r="F450" s="897"/>
      <c r="G450" s="897"/>
      <c r="H450" s="3029" t="s">
        <v>227</v>
      </c>
      <c r="I450" s="3029"/>
      <c r="J450" s="902">
        <v>3.2069328394014961E-2</v>
      </c>
      <c r="K450" s="897"/>
      <c r="L450" s="897"/>
      <c r="M450" s="3029" t="s">
        <v>212</v>
      </c>
      <c r="N450" s="3029"/>
      <c r="O450" s="903">
        <v>0.51461951084315172</v>
      </c>
      <c r="P450" s="897"/>
      <c r="Q450" s="897"/>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030" t="s">
        <v>236</v>
      </c>
      <c r="D451" s="3029"/>
      <c r="E451" s="901">
        <v>4.3920008451315495E-2</v>
      </c>
      <c r="F451" s="897"/>
      <c r="G451" s="897"/>
      <c r="H451" s="3029" t="s">
        <v>230</v>
      </c>
      <c r="I451" s="3029"/>
      <c r="J451" s="902">
        <v>3.3595465467716849E-2</v>
      </c>
      <c r="K451" s="897"/>
      <c r="L451" s="897"/>
      <c r="M451" s="3029" t="s">
        <v>211</v>
      </c>
      <c r="N451" s="3029"/>
      <c r="O451" s="903">
        <v>0.44829968977515244</v>
      </c>
      <c r="P451" s="897"/>
      <c r="Q451" s="897"/>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30" t="s">
        <v>227</v>
      </c>
      <c r="D452" s="3029"/>
      <c r="E452" s="901">
        <v>0.10019598135736921</v>
      </c>
      <c r="F452" s="897"/>
      <c r="G452" s="897"/>
      <c r="H452" s="3029" t="s">
        <v>212</v>
      </c>
      <c r="I452" s="3029"/>
      <c r="J452" s="902">
        <v>0.75822354093505206</v>
      </c>
      <c r="K452" s="897"/>
      <c r="L452" s="897"/>
      <c r="M452" s="3029" t="s">
        <v>214</v>
      </c>
      <c r="N452" s="3029"/>
      <c r="O452" s="903">
        <v>0.51461951084315138</v>
      </c>
      <c r="P452" s="897"/>
      <c r="Q452" s="897"/>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30" t="s">
        <v>230</v>
      </c>
      <c r="D453" s="3029"/>
      <c r="E453" s="901">
        <v>0.13618976116591483</v>
      </c>
      <c r="F453" s="897"/>
      <c r="G453" s="897"/>
      <c r="H453" s="3029" t="s">
        <v>211</v>
      </c>
      <c r="I453" s="3029"/>
      <c r="J453" s="902">
        <v>0.80885167487945453</v>
      </c>
      <c r="K453" s="897"/>
      <c r="L453" s="897"/>
      <c r="M453" s="3029" t="s">
        <v>213</v>
      </c>
      <c r="N453" s="3029"/>
      <c r="O453" s="903">
        <v>0.45474437897710146</v>
      </c>
      <c r="P453" s="897"/>
      <c r="Q453" s="897"/>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030" t="s">
        <v>212</v>
      </c>
      <c r="D454" s="3029"/>
      <c r="E454" s="901">
        <v>0.59132480014108846</v>
      </c>
      <c r="F454" s="897"/>
      <c r="G454" s="897"/>
      <c r="H454" s="3029" t="s">
        <v>214</v>
      </c>
      <c r="I454" s="3029"/>
      <c r="J454" s="902">
        <v>0.75822354093505462</v>
      </c>
      <c r="K454" s="897"/>
      <c r="L454" s="897"/>
      <c r="M454" s="3029" t="s">
        <v>218</v>
      </c>
      <c r="N454" s="3029"/>
      <c r="O454" s="903">
        <v>0.22759211867755497</v>
      </c>
      <c r="P454" s="897"/>
      <c r="Q454" s="897"/>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30" t="s">
        <v>211</v>
      </c>
      <c r="D455" s="3029"/>
      <c r="E455" s="901">
        <v>0.78779984720012541</v>
      </c>
      <c r="F455" s="897"/>
      <c r="G455" s="897"/>
      <c r="H455" s="3029" t="s">
        <v>213</v>
      </c>
      <c r="I455" s="3029"/>
      <c r="J455" s="902">
        <v>0.80435191966282138</v>
      </c>
      <c r="K455" s="897"/>
      <c r="L455" s="897"/>
      <c r="M455" s="3029" t="s">
        <v>221</v>
      </c>
      <c r="N455" s="3029"/>
      <c r="O455" s="903">
        <v>0.18674864874668196</v>
      </c>
      <c r="P455" s="897"/>
      <c r="Q455" s="897"/>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30" t="s">
        <v>214</v>
      </c>
      <c r="D456" s="3029"/>
      <c r="E456" s="901">
        <v>0.59132480014108924</v>
      </c>
      <c r="F456" s="897"/>
      <c r="G456" s="897"/>
      <c r="H456" s="3029" t="s">
        <v>218</v>
      </c>
      <c r="I456" s="3029"/>
      <c r="J456" s="902">
        <v>0.45928262072698933</v>
      </c>
      <c r="K456" s="897"/>
      <c r="L456" s="897"/>
      <c r="M456" s="3029" t="s">
        <v>228</v>
      </c>
      <c r="N456" s="3029"/>
      <c r="O456" s="903">
        <v>1.4748636845972459E-2</v>
      </c>
      <c r="P456" s="897"/>
      <c r="Q456" s="897"/>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30" t="s">
        <v>213</v>
      </c>
      <c r="D457" s="3029"/>
      <c r="E457" s="901">
        <v>0.70182303598025564</v>
      </c>
      <c r="F457" s="897"/>
      <c r="G457" s="897"/>
      <c r="H457" s="3029" t="s">
        <v>221</v>
      </c>
      <c r="I457" s="3029"/>
      <c r="J457" s="902">
        <v>0.4180992051497941</v>
      </c>
      <c r="K457" s="897"/>
      <c r="L457" s="897"/>
      <c r="M457" s="3029" t="s">
        <v>229</v>
      </c>
      <c r="N457" s="3029"/>
      <c r="O457" s="903">
        <v>4.476994051831179E-2</v>
      </c>
      <c r="P457" s="897"/>
      <c r="Q457" s="897"/>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30" t="s">
        <v>218</v>
      </c>
      <c r="D458" s="3029"/>
      <c r="E458" s="901">
        <v>0.22487546175103643</v>
      </c>
      <c r="F458" s="897"/>
      <c r="G458" s="897"/>
      <c r="H458" s="3029" t="s">
        <v>228</v>
      </c>
      <c r="I458" s="3029"/>
      <c r="J458" s="902">
        <v>0.18451641148074432</v>
      </c>
      <c r="K458" s="897"/>
      <c r="L458" s="897"/>
      <c r="M458" s="3029" t="s">
        <v>220</v>
      </c>
      <c r="N458" s="3029"/>
      <c r="O458" s="903">
        <v>0.13995433468296808</v>
      </c>
      <c r="P458" s="897"/>
      <c r="Q458" s="897"/>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030" t="s">
        <v>221</v>
      </c>
      <c r="D459" s="3029"/>
      <c r="E459" s="901">
        <v>0.17746513801165575</v>
      </c>
      <c r="F459" s="897"/>
      <c r="G459" s="897"/>
      <c r="H459" s="3029" t="s">
        <v>229</v>
      </c>
      <c r="I459" s="3029"/>
      <c r="J459" s="902">
        <v>6.8316566581166582E-2</v>
      </c>
      <c r="K459" s="897"/>
      <c r="L459" s="897"/>
      <c r="M459" s="3029" t="s">
        <v>224</v>
      </c>
      <c r="N459" s="3029"/>
      <c r="O459" s="903">
        <v>0.13533148912696433</v>
      </c>
      <c r="P459" s="897"/>
      <c r="Q459" s="897"/>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30" t="s">
        <v>228</v>
      </c>
      <c r="D460" s="3029"/>
      <c r="E460" s="901">
        <v>0.27741491562927362</v>
      </c>
      <c r="F460" s="897"/>
      <c r="G460" s="897"/>
      <c r="H460" s="3029" t="s">
        <v>220</v>
      </c>
      <c r="I460" s="3029"/>
      <c r="J460" s="902">
        <v>0.58920459448256002</v>
      </c>
      <c r="K460" s="897"/>
      <c r="L460" s="897"/>
      <c r="M460" s="3029" t="s">
        <v>223</v>
      </c>
      <c r="N460" s="3029"/>
      <c r="O460" s="903">
        <v>6.2582720180486703E-2</v>
      </c>
      <c r="P460" s="897"/>
      <c r="Q460" s="897"/>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030" t="s">
        <v>229</v>
      </c>
      <c r="D461" s="3029"/>
      <c r="E461" s="901">
        <v>5.8171388193039214E-2</v>
      </c>
      <c r="F461" s="897"/>
      <c r="G461" s="897"/>
      <c r="H461" s="3029" t="s">
        <v>224</v>
      </c>
      <c r="I461" s="3029"/>
      <c r="J461" s="902">
        <v>0.27196128219092386</v>
      </c>
      <c r="K461" s="897"/>
      <c r="L461" s="897"/>
      <c r="M461" s="3029" t="s">
        <v>216</v>
      </c>
      <c r="N461" s="3029"/>
      <c r="O461" s="903">
        <v>0.17524338428776887</v>
      </c>
      <c r="P461" s="897"/>
      <c r="Q461" s="897"/>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030" t="s">
        <v>220</v>
      </c>
      <c r="D462" s="3029"/>
      <c r="E462" s="901">
        <v>0.46394037578188801</v>
      </c>
      <c r="F462" s="897"/>
      <c r="G462" s="897"/>
      <c r="H462" s="3029" t="s">
        <v>223</v>
      </c>
      <c r="I462" s="3029"/>
      <c r="J462" s="902">
        <v>0.34502498553854516</v>
      </c>
      <c r="K462" s="897"/>
      <c r="L462" s="897"/>
      <c r="M462" s="3029" t="s">
        <v>226</v>
      </c>
      <c r="N462" s="3029"/>
      <c r="O462" s="903">
        <v>3.6365905401594997E-2</v>
      </c>
      <c r="P462" s="897"/>
      <c r="Q462" s="897"/>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030" t="s">
        <v>224</v>
      </c>
      <c r="D463" s="3029"/>
      <c r="E463" s="901">
        <v>0.37807597422973283</v>
      </c>
      <c r="F463" s="897"/>
      <c r="G463" s="897"/>
      <c r="H463" s="3029" t="s">
        <v>216</v>
      </c>
      <c r="I463" s="3029"/>
      <c r="J463" s="902">
        <v>0.63431193399596064</v>
      </c>
      <c r="K463" s="897"/>
      <c r="L463" s="897"/>
      <c r="M463" s="3029" t="s">
        <v>215</v>
      </c>
      <c r="N463" s="3029"/>
      <c r="O463" s="904">
        <v>0.23927263787989086</v>
      </c>
      <c r="P463" s="897"/>
      <c r="Q463" s="897"/>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030" t="s">
        <v>223</v>
      </c>
      <c r="D464" s="3029"/>
      <c r="E464" s="901">
        <v>0.20069909976429845</v>
      </c>
      <c r="F464" s="897"/>
      <c r="G464" s="897"/>
      <c r="H464" s="3029" t="s">
        <v>226</v>
      </c>
      <c r="I464" s="3029"/>
      <c r="J464" s="902">
        <v>0.24472499894867891</v>
      </c>
      <c r="K464" s="897"/>
      <c r="L464" s="897"/>
      <c r="M464" s="3029"/>
      <c r="N464" s="3029"/>
      <c r="O464" s="897"/>
      <c r="P464" s="897"/>
      <c r="Q464" s="897"/>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030" t="s">
        <v>216</v>
      </c>
      <c r="D465" s="3029"/>
      <c r="E465" s="901">
        <v>0.4741298236074874</v>
      </c>
      <c r="F465" s="897"/>
      <c r="G465" s="897"/>
      <c r="H465" s="3029" t="s">
        <v>215</v>
      </c>
      <c r="I465" s="3029"/>
      <c r="J465" s="905">
        <v>0.62695863185646716</v>
      </c>
      <c r="K465" s="897"/>
      <c r="L465" s="897"/>
      <c r="M465" s="3029"/>
      <c r="N465" s="3029"/>
      <c r="O465" s="897"/>
      <c r="P465" s="897"/>
      <c r="Q465" s="897"/>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030" t="s">
        <v>226</v>
      </c>
      <c r="D466" s="3029"/>
      <c r="E466" s="901">
        <v>0.27309867837838192</v>
      </c>
      <c r="F466" s="897"/>
      <c r="G466" s="897"/>
      <c r="H466" s="3029"/>
      <c r="I466" s="3029"/>
      <c r="J466" s="897"/>
      <c r="K466" s="897"/>
      <c r="L466" s="897"/>
      <c r="M466" s="3029" t="s">
        <v>243</v>
      </c>
      <c r="N466" s="3029"/>
      <c r="O466" s="3029"/>
      <c r="P466" s="3029"/>
      <c r="Q466" s="3029"/>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030" t="s">
        <v>215</v>
      </c>
      <c r="D467" s="3029"/>
      <c r="E467" s="906">
        <v>0.64391049091990238</v>
      </c>
      <c r="F467" s="897"/>
      <c r="G467" s="897"/>
      <c r="H467" s="3029"/>
      <c r="I467" s="3029"/>
      <c r="J467" s="897"/>
      <c r="K467" s="897"/>
      <c r="L467" s="897"/>
      <c r="M467" s="3029" t="s">
        <v>209</v>
      </c>
      <c r="N467" s="3029"/>
      <c r="O467" s="3037" t="s">
        <v>244</v>
      </c>
      <c r="P467" s="3038"/>
      <c r="Q467" s="3039"/>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030"/>
      <c r="D468" s="3029"/>
      <c r="E468" s="897"/>
      <c r="F468" s="897"/>
      <c r="G468" s="897"/>
      <c r="H468" s="3029" t="s">
        <v>243</v>
      </c>
      <c r="I468" s="3029"/>
      <c r="J468" s="3029"/>
      <c r="K468" s="3029"/>
      <c r="L468" s="3029"/>
      <c r="M468" s="3029"/>
      <c r="N468" s="3029"/>
      <c r="O468" s="884" t="s">
        <v>193</v>
      </c>
      <c r="P468" s="885" t="s">
        <v>245</v>
      </c>
      <c r="Q468" s="886" t="s">
        <v>246</v>
      </c>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030"/>
      <c r="D469" s="3029"/>
      <c r="E469" s="897"/>
      <c r="F469" s="897"/>
      <c r="G469" s="897"/>
      <c r="H469" s="3029" t="s">
        <v>209</v>
      </c>
      <c r="I469" s="3029"/>
      <c r="J469" s="3034" t="s">
        <v>244</v>
      </c>
      <c r="K469" s="3035"/>
      <c r="L469" s="3036"/>
      <c r="M469" s="3029" t="s">
        <v>210</v>
      </c>
      <c r="N469" s="3029"/>
      <c r="O469" s="907">
        <v>3.4913346770788021</v>
      </c>
      <c r="P469" s="908">
        <v>12.469052418138579</v>
      </c>
      <c r="Q469" s="909">
        <v>12.469052418138579</v>
      </c>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030" t="s">
        <v>243</v>
      </c>
      <c r="D470" s="3029"/>
      <c r="E470" s="3029"/>
      <c r="F470" s="3029"/>
      <c r="G470" s="3029"/>
      <c r="H470" s="3029"/>
      <c r="I470" s="3029"/>
      <c r="J470" s="887" t="s">
        <v>193</v>
      </c>
      <c r="K470" s="888" t="s">
        <v>245</v>
      </c>
      <c r="L470" s="889" t="s">
        <v>246</v>
      </c>
      <c r="M470" s="3029"/>
      <c r="N470" s="3029"/>
      <c r="O470" s="897"/>
      <c r="P470" s="897"/>
      <c r="Q470" s="897"/>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030" t="s">
        <v>209</v>
      </c>
      <c r="D471" s="3029"/>
      <c r="E471" s="3031" t="s">
        <v>244</v>
      </c>
      <c r="F471" s="3032"/>
      <c r="G471" s="3033"/>
      <c r="H471" s="3029" t="s">
        <v>210</v>
      </c>
      <c r="I471" s="3029"/>
      <c r="J471" s="910">
        <v>7.8387999154781696</v>
      </c>
      <c r="K471" s="911">
        <v>27.030344536131619</v>
      </c>
      <c r="L471" s="912">
        <v>27.030344536131619</v>
      </c>
      <c r="M471" s="3029"/>
      <c r="N471" s="3029"/>
      <c r="O471" s="897"/>
      <c r="P471" s="897"/>
      <c r="Q471" s="897"/>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029"/>
      <c r="D472" s="3029"/>
      <c r="E472" s="890" t="s">
        <v>193</v>
      </c>
      <c r="F472" s="891" t="s">
        <v>245</v>
      </c>
      <c r="G472" s="892" t="s">
        <v>246</v>
      </c>
      <c r="H472" s="3029"/>
      <c r="I472" s="3029"/>
      <c r="J472" s="897"/>
      <c r="K472" s="897"/>
      <c r="L472" s="897"/>
      <c r="M472" s="3029" t="s">
        <v>247</v>
      </c>
      <c r="N472" s="3029"/>
      <c r="O472" s="3029"/>
      <c r="P472" s="897"/>
      <c r="Q472" s="897"/>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030" t="s">
        <v>210</v>
      </c>
      <c r="D473" s="3029"/>
      <c r="E473" s="913">
        <v>8.2776389312886245</v>
      </c>
      <c r="F473" s="914">
        <v>27.592129770962082</v>
      </c>
      <c r="G473" s="915">
        <v>27.592129770962082</v>
      </c>
      <c r="H473" s="3029"/>
      <c r="I473" s="3029"/>
      <c r="J473" s="897"/>
      <c r="K473" s="897"/>
      <c r="L473" s="897"/>
      <c r="M473" s="3029"/>
      <c r="N473" s="3029"/>
      <c r="O473" s="893" t="s">
        <v>209</v>
      </c>
      <c r="P473" s="897"/>
      <c r="Q473" s="897"/>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030"/>
      <c r="D474" s="3029"/>
      <c r="E474" s="897"/>
      <c r="F474" s="897"/>
      <c r="G474" s="897"/>
      <c r="H474" s="3029" t="s">
        <v>247</v>
      </c>
      <c r="I474" s="3029"/>
      <c r="J474" s="3029"/>
      <c r="K474" s="897"/>
      <c r="L474" s="897"/>
      <c r="M474" s="3029"/>
      <c r="N474" s="3029"/>
      <c r="O474" s="916" t="s">
        <v>210</v>
      </c>
      <c r="P474" s="897"/>
      <c r="Q474" s="897"/>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030"/>
      <c r="D475" s="3029"/>
      <c r="E475" s="897"/>
      <c r="F475" s="897"/>
      <c r="G475" s="897"/>
      <c r="H475" s="3029"/>
      <c r="I475" s="3029"/>
      <c r="J475" s="894" t="s">
        <v>209</v>
      </c>
      <c r="K475" s="897"/>
      <c r="L475" s="897"/>
      <c r="M475" s="3029" t="s">
        <v>232</v>
      </c>
      <c r="N475" s="3029"/>
      <c r="O475" s="900">
        <v>-4.6845215052964909E-3</v>
      </c>
      <c r="P475" s="897"/>
      <c r="Q475" s="897"/>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030" t="s">
        <v>247</v>
      </c>
      <c r="D476" s="3029"/>
      <c r="E476" s="3029"/>
      <c r="F476" s="897"/>
      <c r="G476" s="897"/>
      <c r="H476" s="3029"/>
      <c r="I476" s="3029"/>
      <c r="J476" s="917" t="s">
        <v>210</v>
      </c>
      <c r="K476" s="897"/>
      <c r="L476" s="897"/>
      <c r="M476" s="3029" t="s">
        <v>237</v>
      </c>
      <c r="N476" s="3029"/>
      <c r="O476" s="903">
        <v>-4.4336069618979507E-3</v>
      </c>
      <c r="P476" s="897"/>
      <c r="Q476" s="897"/>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030"/>
      <c r="D477" s="3029"/>
      <c r="E477" s="895" t="s">
        <v>209</v>
      </c>
      <c r="F477" s="897"/>
      <c r="G477" s="897"/>
      <c r="H477" s="3029" t="s">
        <v>232</v>
      </c>
      <c r="I477" s="3029"/>
      <c r="J477" s="899">
        <v>-2.2867315879281442E-2</v>
      </c>
      <c r="K477" s="897"/>
      <c r="L477" s="897"/>
      <c r="M477" s="3029" t="s">
        <v>219</v>
      </c>
      <c r="N477" s="3029"/>
      <c r="O477" s="903">
        <v>-5.4778303961211812E-2</v>
      </c>
      <c r="P477" s="897"/>
      <c r="Q477" s="897"/>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029"/>
      <c r="D478" s="3029"/>
      <c r="E478" s="918" t="s">
        <v>210</v>
      </c>
      <c r="F478" s="897"/>
      <c r="G478" s="897"/>
      <c r="H478" s="3029" t="s">
        <v>237</v>
      </c>
      <c r="I478" s="3029"/>
      <c r="J478" s="902">
        <v>-1.1379237317628053E-2</v>
      </c>
      <c r="K478" s="897"/>
      <c r="L478" s="897"/>
      <c r="M478" s="3029" t="s">
        <v>217</v>
      </c>
      <c r="N478" s="3029"/>
      <c r="O478" s="903">
        <v>5.4880076257073945E-2</v>
      </c>
      <c r="P478" s="897"/>
      <c r="Q478" s="897"/>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030" t="s">
        <v>232</v>
      </c>
      <c r="D479" s="3029"/>
      <c r="E479" s="898">
        <v>-3.9471770007706179E-2</v>
      </c>
      <c r="F479" s="897"/>
      <c r="G479" s="897"/>
      <c r="H479" s="3029" t="s">
        <v>219</v>
      </c>
      <c r="I479" s="3029"/>
      <c r="J479" s="902">
        <v>-5.336150563597012E-2</v>
      </c>
      <c r="K479" s="897"/>
      <c r="L479" s="897"/>
      <c r="M479" s="3029" t="s">
        <v>234</v>
      </c>
      <c r="N479" s="3029"/>
      <c r="O479" s="903">
        <v>-2.864478812990583E-2</v>
      </c>
      <c r="P479" s="897"/>
      <c r="Q479" s="897"/>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030" t="s">
        <v>237</v>
      </c>
      <c r="D480" s="3029"/>
      <c r="E480" s="901">
        <v>-1.9685221676068235E-2</v>
      </c>
      <c r="F480" s="897"/>
      <c r="G480" s="897"/>
      <c r="H480" s="3029" t="s">
        <v>217</v>
      </c>
      <c r="I480" s="3029"/>
      <c r="J480" s="902">
        <v>5.8317082162823976E-2</v>
      </c>
      <c r="K480" s="897"/>
      <c r="L480" s="897"/>
      <c r="M480" s="3029" t="s">
        <v>231</v>
      </c>
      <c r="N480" s="3029"/>
      <c r="O480" s="903">
        <v>5.5098526131806609E-2</v>
      </c>
      <c r="P480" s="897"/>
      <c r="Q480" s="897"/>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030" t="s">
        <v>219</v>
      </c>
      <c r="D481" s="3029"/>
      <c r="E481" s="901">
        <v>-8.741215864093986E-2</v>
      </c>
      <c r="F481" s="897"/>
      <c r="G481" s="897"/>
      <c r="H481" s="3029" t="s">
        <v>240</v>
      </c>
      <c r="I481" s="3029"/>
      <c r="J481" s="902">
        <v>3.2593217958158558E-3</v>
      </c>
      <c r="K481" s="897"/>
      <c r="L481" s="897"/>
      <c r="M481" s="3029" t="s">
        <v>233</v>
      </c>
      <c r="N481" s="3029"/>
      <c r="O481" s="903">
        <v>-5.221410968892979E-2</v>
      </c>
      <c r="P481" s="897"/>
      <c r="Q481" s="897"/>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030" t="s">
        <v>217</v>
      </c>
      <c r="D482" s="3029"/>
      <c r="E482" s="901">
        <v>9.124762860790675E-2</v>
      </c>
      <c r="F482" s="897"/>
      <c r="G482" s="897"/>
      <c r="H482" s="3029" t="s">
        <v>238</v>
      </c>
      <c r="I482" s="3029"/>
      <c r="J482" s="902">
        <v>-6.9531682428248366E-3</v>
      </c>
      <c r="K482" s="897"/>
      <c r="L482" s="897"/>
      <c r="M482" s="3029" t="s">
        <v>239</v>
      </c>
      <c r="N482" s="3029"/>
      <c r="O482" s="903">
        <v>2.8210105736477644E-3</v>
      </c>
      <c r="P482" s="897"/>
      <c r="Q482" s="897"/>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030" t="s">
        <v>240</v>
      </c>
      <c r="D483" s="3029"/>
      <c r="E483" s="901">
        <v>-2.7773180851456847E-3</v>
      </c>
      <c r="F483" s="897"/>
      <c r="G483" s="897"/>
      <c r="H483" s="3029" t="s">
        <v>234</v>
      </c>
      <c r="I483" s="3029"/>
      <c r="J483" s="902">
        <v>-1.8971378317295073E-2</v>
      </c>
      <c r="K483" s="897"/>
      <c r="L483" s="897"/>
      <c r="M483" s="3029" t="s">
        <v>222</v>
      </c>
      <c r="N483" s="3029"/>
      <c r="O483" s="903">
        <v>3.8358450682487902E-2</v>
      </c>
      <c r="P483" s="897"/>
      <c r="Q483" s="897"/>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030" t="s">
        <v>238</v>
      </c>
      <c r="D484" s="3029"/>
      <c r="E484" s="901">
        <v>-1.1890337615884771E-2</v>
      </c>
      <c r="F484" s="897"/>
      <c r="G484" s="897"/>
      <c r="H484" s="3029" t="s">
        <v>231</v>
      </c>
      <c r="I484" s="3029"/>
      <c r="J484" s="902">
        <v>1.7052163191224771E-2</v>
      </c>
      <c r="K484" s="897"/>
      <c r="L484" s="897"/>
      <c r="M484" s="3029" t="s">
        <v>225</v>
      </c>
      <c r="N484" s="3029"/>
      <c r="O484" s="903">
        <v>-3.1228703484021268E-2</v>
      </c>
      <c r="P484" s="897"/>
      <c r="Q484" s="897"/>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030" t="s">
        <v>234</v>
      </c>
      <c r="D485" s="3029"/>
      <c r="E485" s="901">
        <v>-3.0572385019038358E-2</v>
      </c>
      <c r="F485" s="897"/>
      <c r="G485" s="897"/>
      <c r="H485" s="3029" t="s">
        <v>233</v>
      </c>
      <c r="I485" s="3029"/>
      <c r="J485" s="902">
        <v>-3.6536028625971722E-3</v>
      </c>
      <c r="K485" s="897"/>
      <c r="L485" s="897"/>
      <c r="M485" s="3029" t="s">
        <v>235</v>
      </c>
      <c r="N485" s="3029"/>
      <c r="O485" s="903">
        <v>-3.4961185633632062E-2</v>
      </c>
      <c r="P485" s="897"/>
      <c r="Q485" s="897"/>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030" t="s">
        <v>231</v>
      </c>
      <c r="D486" s="3029"/>
      <c r="E486" s="901">
        <v>-4.5127951193073678E-3</v>
      </c>
      <c r="F486" s="897"/>
      <c r="G486" s="897"/>
      <c r="H486" s="3029" t="s">
        <v>222</v>
      </c>
      <c r="I486" s="3029"/>
      <c r="J486" s="902">
        <v>5.6531121979686322E-2</v>
      </c>
      <c r="K486" s="897"/>
      <c r="L486" s="897"/>
      <c r="M486" s="3029" t="s">
        <v>236</v>
      </c>
      <c r="N486" s="3029"/>
      <c r="O486" s="903">
        <v>-2.5624291991068353E-2</v>
      </c>
      <c r="P486" s="897"/>
      <c r="Q486" s="897"/>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030" t="s">
        <v>233</v>
      </c>
      <c r="D487" s="3029"/>
      <c r="E487" s="901">
        <v>2.0730506056618792E-2</v>
      </c>
      <c r="F487" s="897"/>
      <c r="G487" s="897"/>
      <c r="H487" s="3029" t="s">
        <v>225</v>
      </c>
      <c r="I487" s="3029"/>
      <c r="J487" s="902">
        <v>-4.3788229374372378E-2</v>
      </c>
      <c r="K487" s="897"/>
      <c r="L487" s="897"/>
      <c r="M487" s="3029" t="s">
        <v>227</v>
      </c>
      <c r="N487" s="3029"/>
      <c r="O487" s="903">
        <v>6.1542737940160949E-2</v>
      </c>
      <c r="P487" s="897"/>
      <c r="Q487" s="897"/>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030" t="s">
        <v>239</v>
      </c>
      <c r="D488" s="3029"/>
      <c r="E488" s="901">
        <v>4.7620683754460765E-3</v>
      </c>
      <c r="F488" s="897"/>
      <c r="G488" s="897"/>
      <c r="H488" s="3029" t="s">
        <v>235</v>
      </c>
      <c r="I488" s="3029"/>
      <c r="J488" s="902">
        <v>-8.7111136262643697E-3</v>
      </c>
      <c r="K488" s="897"/>
      <c r="L488" s="897"/>
      <c r="M488" s="3029" t="s">
        <v>230</v>
      </c>
      <c r="N488" s="3029"/>
      <c r="O488" s="903">
        <v>5.9681408221850654E-2</v>
      </c>
      <c r="P488" s="897"/>
      <c r="Q488" s="897"/>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030" t="s">
        <v>222</v>
      </c>
      <c r="D489" s="3029"/>
      <c r="E489" s="901">
        <v>8.1229375718781624E-2</v>
      </c>
      <c r="F489" s="897"/>
      <c r="G489" s="897"/>
      <c r="H489" s="3029" t="s">
        <v>236</v>
      </c>
      <c r="I489" s="3029"/>
      <c r="J489" s="902">
        <v>-1.497405826308933E-2</v>
      </c>
      <c r="K489" s="897"/>
      <c r="L489" s="897"/>
      <c r="M489" s="3029" t="s">
        <v>212</v>
      </c>
      <c r="N489" s="3029"/>
      <c r="O489" s="903">
        <v>0.20547152385303968</v>
      </c>
      <c r="P489" s="897"/>
      <c r="Q489" s="897"/>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030" t="s">
        <v>225</v>
      </c>
      <c r="D490" s="3029"/>
      <c r="E490" s="901">
        <v>-7.1653292901736568E-2</v>
      </c>
      <c r="F490" s="897"/>
      <c r="G490" s="897"/>
      <c r="H490" s="3029" t="s">
        <v>227</v>
      </c>
      <c r="I490" s="3029"/>
      <c r="J490" s="902">
        <v>2.284522044709213E-2</v>
      </c>
      <c r="K490" s="897"/>
      <c r="L490" s="897"/>
      <c r="M490" s="3029" t="s">
        <v>211</v>
      </c>
      <c r="N490" s="3029"/>
      <c r="O490" s="903">
        <v>0.19177532930777275</v>
      </c>
      <c r="P490" s="897"/>
      <c r="Q490" s="897"/>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030" t="s">
        <v>235</v>
      </c>
      <c r="D491" s="3029"/>
      <c r="E491" s="901">
        <v>-1.4978897568389599E-2</v>
      </c>
      <c r="F491" s="897"/>
      <c r="G491" s="897"/>
      <c r="H491" s="3029" t="s">
        <v>230</v>
      </c>
      <c r="I491" s="3029"/>
      <c r="J491" s="902">
        <v>2.3382489718626422E-2</v>
      </c>
      <c r="K491" s="897"/>
      <c r="L491" s="897"/>
      <c r="M491" s="3029" t="s">
        <v>214</v>
      </c>
      <c r="N491" s="3029"/>
      <c r="O491" s="903">
        <v>0.20547152385303963</v>
      </c>
      <c r="P491" s="897"/>
      <c r="Q491" s="897"/>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030" t="s">
        <v>236</v>
      </c>
      <c r="D492" s="3029"/>
      <c r="E492" s="901">
        <v>-2.5317727948979442E-2</v>
      </c>
      <c r="F492" s="897"/>
      <c r="G492" s="897"/>
      <c r="H492" s="3029" t="s">
        <v>212</v>
      </c>
      <c r="I492" s="3029"/>
      <c r="J492" s="902">
        <v>0.11108337154438339</v>
      </c>
      <c r="K492" s="897"/>
      <c r="L492" s="897"/>
      <c r="M492" s="3029" t="s">
        <v>213</v>
      </c>
      <c r="N492" s="3029"/>
      <c r="O492" s="903">
        <v>0.19314887715012163</v>
      </c>
      <c r="P492" s="897"/>
      <c r="Q492" s="897"/>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030" t="s">
        <v>227</v>
      </c>
      <c r="D493" s="3029"/>
      <c r="E493" s="901">
        <v>3.8240069505734456E-2</v>
      </c>
      <c r="F493" s="897"/>
      <c r="G493" s="897"/>
      <c r="H493" s="3029" t="s">
        <v>211</v>
      </c>
      <c r="I493" s="3029"/>
      <c r="J493" s="902">
        <v>0.11473207953137975</v>
      </c>
      <c r="K493" s="897"/>
      <c r="L493" s="897"/>
      <c r="M493" s="3029" t="s">
        <v>218</v>
      </c>
      <c r="N493" s="3029"/>
      <c r="O493" s="903">
        <v>0.13664291787320149</v>
      </c>
      <c r="P493" s="897"/>
      <c r="Q493" s="897"/>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030" t="s">
        <v>230</v>
      </c>
      <c r="D494" s="3029"/>
      <c r="E494" s="901">
        <v>4.4582636760927954E-2</v>
      </c>
      <c r="F494" s="897"/>
      <c r="G494" s="897"/>
      <c r="H494" s="3029" t="s">
        <v>214</v>
      </c>
      <c r="I494" s="3029"/>
      <c r="J494" s="902">
        <v>0.11108337154438358</v>
      </c>
      <c r="K494" s="897"/>
      <c r="L494" s="897"/>
      <c r="M494" s="3029" t="s">
        <v>221</v>
      </c>
      <c r="N494" s="3029"/>
      <c r="O494" s="903">
        <v>0.12377623037344336</v>
      </c>
      <c r="P494" s="897"/>
      <c r="Q494" s="897"/>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030" t="s">
        <v>212</v>
      </c>
      <c r="D495" s="3029"/>
      <c r="E495" s="901">
        <v>9.2898043639443206E-2</v>
      </c>
      <c r="F495" s="897"/>
      <c r="G495" s="897"/>
      <c r="H495" s="3029" t="s">
        <v>213</v>
      </c>
      <c r="I495" s="3029"/>
      <c r="J495" s="902">
        <v>0.11441249912558304</v>
      </c>
      <c r="K495" s="897"/>
      <c r="L495" s="897"/>
      <c r="M495" s="3029" t="s">
        <v>228</v>
      </c>
      <c r="N495" s="3029"/>
      <c r="O495" s="903">
        <v>3.4784395396472413E-2</v>
      </c>
      <c r="P495" s="897"/>
      <c r="Q495" s="897"/>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030" t="s">
        <v>211</v>
      </c>
      <c r="D496" s="3029"/>
      <c r="E496" s="901">
        <v>0.10722633633960844</v>
      </c>
      <c r="F496" s="897"/>
      <c r="G496" s="897"/>
      <c r="H496" s="3029" t="s">
        <v>218</v>
      </c>
      <c r="I496" s="3029"/>
      <c r="J496" s="902">
        <v>8.645506203127612E-2</v>
      </c>
      <c r="K496" s="897"/>
      <c r="L496" s="897"/>
      <c r="M496" s="3029" t="s">
        <v>229</v>
      </c>
      <c r="N496" s="3029"/>
      <c r="O496" s="903">
        <v>6.0604067982397959E-2</v>
      </c>
      <c r="P496" s="897"/>
      <c r="Q496" s="897"/>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030" t="s">
        <v>214</v>
      </c>
      <c r="D497" s="3029"/>
      <c r="E497" s="901">
        <v>9.2898043639443276E-2</v>
      </c>
      <c r="F497" s="897"/>
      <c r="G497" s="897"/>
      <c r="H497" s="3029" t="s">
        <v>221</v>
      </c>
      <c r="I497" s="3029"/>
      <c r="J497" s="902">
        <v>8.2487870433326477E-2</v>
      </c>
      <c r="K497" s="897"/>
      <c r="L497" s="897"/>
      <c r="M497" s="3029" t="s">
        <v>220</v>
      </c>
      <c r="N497" s="3029"/>
      <c r="O497" s="903">
        <v>0.1071523487306475</v>
      </c>
      <c r="P497" s="897"/>
      <c r="Q497" s="897"/>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030" t="s">
        <v>213</v>
      </c>
      <c r="D498" s="3029"/>
      <c r="E498" s="901">
        <v>0.10120624944524141</v>
      </c>
      <c r="F498" s="897"/>
      <c r="G498" s="897"/>
      <c r="H498" s="3029" t="s">
        <v>228</v>
      </c>
      <c r="I498" s="3029"/>
      <c r="J498" s="902">
        <v>5.4798405355079287E-2</v>
      </c>
      <c r="K498" s="897"/>
      <c r="L498" s="897"/>
      <c r="M498" s="3029" t="s">
        <v>224</v>
      </c>
      <c r="N498" s="3029"/>
      <c r="O498" s="903">
        <v>0.1053678087124675</v>
      </c>
      <c r="P498" s="897"/>
      <c r="Q498" s="897"/>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030" t="s">
        <v>218</v>
      </c>
      <c r="D499" s="3029"/>
      <c r="E499" s="901">
        <v>5.7288118018974155E-2</v>
      </c>
      <c r="F499" s="897"/>
      <c r="G499" s="897"/>
      <c r="H499" s="3029" t="s">
        <v>229</v>
      </c>
      <c r="I499" s="3029"/>
      <c r="J499" s="902">
        <v>3.3343672875254173E-2</v>
      </c>
      <c r="K499" s="897"/>
      <c r="L499" s="897"/>
      <c r="M499" s="3029" t="s">
        <v>223</v>
      </c>
      <c r="N499" s="3029"/>
      <c r="O499" s="903">
        <v>7.1653223994399814E-2</v>
      </c>
      <c r="P499" s="897"/>
      <c r="Q499" s="897"/>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030" t="s">
        <v>221</v>
      </c>
      <c r="D500" s="3029"/>
      <c r="E500" s="901">
        <v>5.0892061921961926E-2</v>
      </c>
      <c r="F500" s="897"/>
      <c r="G500" s="897"/>
      <c r="H500" s="3029" t="s">
        <v>220</v>
      </c>
      <c r="I500" s="3029"/>
      <c r="J500" s="902">
        <v>9.7922723318580887E-2</v>
      </c>
      <c r="K500" s="897"/>
      <c r="L500" s="897"/>
      <c r="M500" s="3029" t="s">
        <v>216</v>
      </c>
      <c r="N500" s="3029"/>
      <c r="O500" s="903">
        <v>0.11990280244570115</v>
      </c>
      <c r="P500" s="897"/>
      <c r="Q500" s="897"/>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030" t="s">
        <v>228</v>
      </c>
      <c r="D501" s="3029"/>
      <c r="E501" s="901">
        <v>6.3629487503939236E-2</v>
      </c>
      <c r="F501" s="897"/>
      <c r="G501" s="897"/>
      <c r="H501" s="3029" t="s">
        <v>224</v>
      </c>
      <c r="I501" s="3029"/>
      <c r="J501" s="902">
        <v>6.6527922349498211E-2</v>
      </c>
      <c r="K501" s="897"/>
      <c r="L501" s="897"/>
      <c r="M501" s="3029" t="s">
        <v>226</v>
      </c>
      <c r="N501" s="3029"/>
      <c r="O501" s="903">
        <v>5.4620506156570707E-2</v>
      </c>
      <c r="P501" s="897"/>
      <c r="Q501" s="897"/>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030" t="s">
        <v>229</v>
      </c>
      <c r="D502" s="3029"/>
      <c r="E502" s="901">
        <v>2.9137228196427889E-2</v>
      </c>
      <c r="F502" s="897"/>
      <c r="G502" s="897"/>
      <c r="H502" s="3029" t="s">
        <v>223</v>
      </c>
      <c r="I502" s="3029"/>
      <c r="J502" s="902">
        <v>7.4933444057105225E-2</v>
      </c>
      <c r="K502" s="897"/>
      <c r="L502" s="897"/>
      <c r="M502" s="3029" t="s">
        <v>215</v>
      </c>
      <c r="N502" s="3029"/>
      <c r="O502" s="904">
        <v>0.14010545239193462</v>
      </c>
      <c r="P502" s="897"/>
      <c r="Q502" s="897"/>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030" t="s">
        <v>220</v>
      </c>
      <c r="D503" s="3029"/>
      <c r="E503" s="901">
        <v>8.2285745150506628E-2</v>
      </c>
      <c r="F503" s="897"/>
      <c r="G503" s="897"/>
      <c r="H503" s="3029" t="s">
        <v>216</v>
      </c>
      <c r="I503" s="3029"/>
      <c r="J503" s="902">
        <v>0.10160190757367842</v>
      </c>
      <c r="K503" s="897"/>
      <c r="L503" s="897"/>
      <c r="M503" s="3029"/>
      <c r="N503" s="3029"/>
      <c r="O503" s="897"/>
      <c r="P503" s="897"/>
      <c r="Q503" s="897"/>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030" t="s">
        <v>224</v>
      </c>
      <c r="D504" s="3029"/>
      <c r="E504" s="901">
        <v>7.4281909854277767E-2</v>
      </c>
      <c r="F504" s="897"/>
      <c r="G504" s="897"/>
      <c r="H504" s="3029" t="s">
        <v>226</v>
      </c>
      <c r="I504" s="3029"/>
      <c r="J504" s="902">
        <v>6.3108751487052292E-2</v>
      </c>
      <c r="K504" s="897"/>
      <c r="L504" s="897"/>
      <c r="M504" s="3029"/>
      <c r="N504" s="3029"/>
      <c r="O504" s="897"/>
      <c r="P504" s="897"/>
      <c r="Q504" s="897"/>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030" t="s">
        <v>223</v>
      </c>
      <c r="D505" s="3029"/>
      <c r="E505" s="901">
        <v>5.4121052473089237E-2</v>
      </c>
      <c r="F505" s="897"/>
      <c r="G505" s="897"/>
      <c r="H505" s="3029" t="s">
        <v>215</v>
      </c>
      <c r="I505" s="3029"/>
      <c r="J505" s="905">
        <v>0.10101127751060562</v>
      </c>
      <c r="K505" s="897"/>
      <c r="L505" s="897"/>
      <c r="M505" s="3029" t="s">
        <v>248</v>
      </c>
      <c r="N505" s="3029"/>
      <c r="O505" s="3029"/>
      <c r="P505" s="897"/>
      <c r="Q505" s="897"/>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030" t="s">
        <v>216</v>
      </c>
      <c r="D506" s="3029"/>
      <c r="E506" s="901">
        <v>8.3184451704754012E-2</v>
      </c>
      <c r="F506" s="897"/>
      <c r="G506" s="897"/>
      <c r="H506" s="3029"/>
      <c r="I506" s="3029"/>
      <c r="J506" s="897"/>
      <c r="K506" s="897"/>
      <c r="L506" s="897"/>
      <c r="M506" s="3029" t="s">
        <v>209</v>
      </c>
      <c r="N506" s="3029"/>
      <c r="O506" s="919" t="s">
        <v>210</v>
      </c>
      <c r="P506" s="897"/>
      <c r="Q506" s="897"/>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030" t="s">
        <v>226</v>
      </c>
      <c r="D507" s="3029"/>
      <c r="E507" s="901">
        <v>6.3132548431015498E-2</v>
      </c>
      <c r="F507" s="897"/>
      <c r="G507" s="897"/>
      <c r="H507" s="3029"/>
      <c r="I507" s="3029"/>
      <c r="J507" s="897"/>
      <c r="K507" s="897"/>
      <c r="L507" s="897"/>
      <c r="M507" s="3029" t="s">
        <v>210</v>
      </c>
      <c r="N507" s="3029"/>
      <c r="O507" s="920">
        <v>1.0000000000000004</v>
      </c>
      <c r="P507" s="897"/>
      <c r="Q507" s="897"/>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030" t="s">
        <v>215</v>
      </c>
      <c r="D508" s="3029"/>
      <c r="E508" s="906">
        <v>9.6940726874492608E-2</v>
      </c>
      <c r="F508" s="897"/>
      <c r="G508" s="897"/>
      <c r="H508" s="3029" t="s">
        <v>248</v>
      </c>
      <c r="I508" s="3029"/>
      <c r="J508" s="3029"/>
      <c r="K508" s="897"/>
      <c r="L508" s="897"/>
      <c r="M508" s="3029"/>
      <c r="N508" s="3029"/>
      <c r="O508" s="897"/>
      <c r="P508" s="897"/>
      <c r="Q508" s="897"/>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030"/>
      <c r="D509" s="3029"/>
      <c r="E509" s="897"/>
      <c r="F509" s="897"/>
      <c r="G509" s="897"/>
      <c r="H509" s="3029" t="s">
        <v>209</v>
      </c>
      <c r="I509" s="3029"/>
      <c r="J509" s="921" t="s">
        <v>210</v>
      </c>
      <c r="K509" s="897"/>
      <c r="L509" s="897"/>
      <c r="M509" s="3029"/>
      <c r="N509" s="3029"/>
      <c r="O509" s="897"/>
      <c r="P509" s="897"/>
      <c r="Q509" s="897"/>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030"/>
      <c r="D510" s="3029"/>
      <c r="E510" s="897"/>
      <c r="F510" s="897"/>
      <c r="G510" s="897"/>
      <c r="H510" s="3029" t="s">
        <v>210</v>
      </c>
      <c r="I510" s="3029"/>
      <c r="J510" s="922">
        <v>0.99999999999999989</v>
      </c>
      <c r="K510" s="897"/>
      <c r="L510" s="897"/>
      <c r="M510" s="3029"/>
      <c r="N510" s="3029"/>
      <c r="O510" s="897"/>
      <c r="P510" s="897"/>
      <c r="Q510" s="897"/>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030" t="s">
        <v>248</v>
      </c>
      <c r="D511" s="3029"/>
      <c r="E511" s="3029"/>
      <c r="F511" s="897"/>
      <c r="G511" s="897"/>
      <c r="H511" s="3029"/>
      <c r="I511" s="3029"/>
      <c r="J511" s="897"/>
      <c r="K511" s="897"/>
      <c r="L511" s="897"/>
      <c r="M511" s="3029"/>
      <c r="N511" s="3029"/>
      <c r="O511" s="897"/>
      <c r="P511" s="897"/>
      <c r="Q511" s="897"/>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030" t="s">
        <v>209</v>
      </c>
      <c r="D512" s="3029"/>
      <c r="E512" s="923" t="s">
        <v>210</v>
      </c>
      <c r="F512" s="897"/>
      <c r="G512" s="897"/>
      <c r="H512" s="3029"/>
      <c r="I512" s="3029"/>
      <c r="J512" s="897"/>
      <c r="K512" s="897"/>
      <c r="L512" s="897"/>
      <c r="M512" s="3029"/>
      <c r="N512" s="3029"/>
      <c r="O512" s="897"/>
      <c r="P512" s="897"/>
      <c r="Q512" s="897"/>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030" t="s">
        <v>210</v>
      </c>
      <c r="D513" s="3029"/>
      <c r="E513" s="924">
        <v>1</v>
      </c>
      <c r="F513" s="897"/>
      <c r="G513" s="897"/>
      <c r="H513" s="3029"/>
      <c r="I513" s="3029"/>
      <c r="J513" s="897"/>
      <c r="K513" s="897"/>
      <c r="L513" s="897"/>
      <c r="M513" s="3029"/>
      <c r="N513" s="3029"/>
      <c r="O513" s="897"/>
      <c r="P513" s="897"/>
      <c r="Q513" s="897"/>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30"/>
      <c r="D514" s="3029"/>
      <c r="E514" s="897"/>
      <c r="F514" s="897"/>
      <c r="G514" s="897"/>
      <c r="H514" s="3029"/>
      <c r="I514" s="3029"/>
      <c r="J514" s="897"/>
      <c r="K514" s="897"/>
      <c r="L514" s="897"/>
      <c r="M514" s="3029"/>
      <c r="N514" s="3029"/>
      <c r="O514" s="897"/>
      <c r="P514" s="897"/>
      <c r="Q514" s="897"/>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030"/>
      <c r="D515" s="3029"/>
      <c r="E515" s="896"/>
      <c r="F515" s="896"/>
      <c r="G515" s="896"/>
      <c r="H515" s="3030"/>
      <c r="I515" s="3029"/>
      <c r="J515" s="896"/>
      <c r="K515" s="896"/>
      <c r="L515" s="896"/>
      <c r="M515" s="3030"/>
      <c r="N515" s="3029"/>
      <c r="O515" s="896"/>
      <c r="P515" s="896"/>
      <c r="Q515" s="896"/>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030"/>
      <c r="D516" s="3029"/>
      <c r="E516" s="896"/>
      <c r="F516" s="896"/>
      <c r="G516" s="896"/>
      <c r="H516" s="3030"/>
      <c r="I516" s="3029"/>
      <c r="J516" s="896"/>
      <c r="K516" s="896"/>
      <c r="L516" s="896"/>
      <c r="M516" s="3030"/>
      <c r="N516" s="3029"/>
      <c r="O516" s="896"/>
      <c r="P516" s="896"/>
      <c r="Q516" s="896"/>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030"/>
      <c r="D517" s="3029"/>
      <c r="E517" s="896"/>
      <c r="F517" s="896"/>
      <c r="G517" s="896"/>
      <c r="H517" s="3030"/>
      <c r="I517" s="3029"/>
      <c r="J517" s="896"/>
      <c r="K517" s="896"/>
      <c r="L517" s="896"/>
      <c r="M517" s="3030"/>
      <c r="N517" s="3029"/>
      <c r="O517" s="896"/>
      <c r="P517" s="896"/>
      <c r="Q517" s="896"/>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030"/>
      <c r="D518" s="3029"/>
      <c r="E518" s="896"/>
      <c r="F518" s="896"/>
      <c r="G518" s="896"/>
      <c r="H518" s="3030"/>
      <c r="I518" s="3029"/>
      <c r="J518" s="896"/>
      <c r="K518" s="896"/>
      <c r="L518" s="896"/>
      <c r="M518" s="3030"/>
      <c r="N518" s="3029"/>
      <c r="O518" s="896"/>
      <c r="P518" s="896"/>
      <c r="Q518" s="896"/>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030"/>
      <c r="D519" s="3029"/>
      <c r="E519" s="896"/>
      <c r="F519" s="896"/>
      <c r="G519" s="896"/>
      <c r="H519" s="3030"/>
      <c r="I519" s="3029"/>
      <c r="J519" s="896"/>
      <c r="K519" s="896"/>
      <c r="L519" s="896"/>
      <c r="M519" s="3030"/>
      <c r="N519" s="3029"/>
      <c r="O519" s="896"/>
      <c r="P519" s="896"/>
      <c r="Q519" s="896"/>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030"/>
      <c r="D520" s="3029"/>
      <c r="E520" s="896"/>
      <c r="F520" s="896"/>
      <c r="G520" s="896"/>
      <c r="H520" s="3030"/>
      <c r="I520" s="3029"/>
      <c r="J520" s="896"/>
      <c r="K520" s="896"/>
      <c r="L520" s="896"/>
      <c r="M520" s="3030"/>
      <c r="N520" s="3029"/>
      <c r="O520" s="896"/>
      <c r="P520" s="896"/>
      <c r="Q520" s="896"/>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030"/>
      <c r="D521" s="3029"/>
      <c r="E521" s="896"/>
      <c r="F521" s="896"/>
      <c r="G521" s="896"/>
      <c r="H521" s="3030"/>
      <c r="I521" s="3029"/>
      <c r="J521" s="896"/>
      <c r="K521" s="896"/>
      <c r="L521" s="896"/>
      <c r="M521" s="3030"/>
      <c r="N521" s="3029"/>
      <c r="O521" s="896"/>
      <c r="P521" s="896"/>
      <c r="Q521" s="896"/>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030"/>
      <c r="D522" s="3029"/>
      <c r="E522" s="896"/>
      <c r="F522" s="896"/>
      <c r="G522" s="896"/>
      <c r="H522" s="3030"/>
      <c r="I522" s="3029"/>
      <c r="J522" s="896"/>
      <c r="K522" s="896"/>
      <c r="L522" s="896"/>
      <c r="M522" s="3030"/>
      <c r="N522" s="3029"/>
      <c r="O522" s="896"/>
      <c r="P522" s="896"/>
      <c r="Q522" s="896"/>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030"/>
      <c r="D523" s="3029"/>
      <c r="E523" s="896"/>
      <c r="F523" s="896"/>
      <c r="G523" s="896"/>
      <c r="H523" s="3030"/>
      <c r="I523" s="3029"/>
      <c r="J523" s="896"/>
      <c r="K523" s="896"/>
      <c r="L523" s="896"/>
      <c r="M523" s="3030"/>
      <c r="N523" s="3029"/>
      <c r="O523" s="896"/>
      <c r="P523" s="896"/>
      <c r="Q523" s="896"/>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030"/>
      <c r="D524" s="3029"/>
      <c r="E524" s="896"/>
      <c r="F524" s="896"/>
      <c r="G524" s="896"/>
      <c r="H524" s="3030"/>
      <c r="I524" s="3029"/>
      <c r="J524" s="896"/>
      <c r="K524" s="896"/>
      <c r="L524" s="896"/>
      <c r="M524" s="3030"/>
      <c r="N524" s="3029"/>
      <c r="O524" s="896"/>
      <c r="P524" s="896"/>
      <c r="Q524" s="896"/>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030"/>
      <c r="D525" s="3029"/>
      <c r="E525" s="896"/>
      <c r="F525" s="896"/>
      <c r="G525" s="896"/>
      <c r="H525" s="3030"/>
      <c r="I525" s="3029"/>
      <c r="J525" s="896"/>
      <c r="K525" s="896"/>
      <c r="L525" s="896"/>
      <c r="M525" s="3030"/>
      <c r="N525" s="3029"/>
      <c r="O525" s="896"/>
      <c r="P525" s="896"/>
      <c r="Q525" s="896"/>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030"/>
      <c r="D526" s="3029"/>
      <c r="E526" s="896"/>
      <c r="F526" s="896"/>
      <c r="G526" s="896"/>
      <c r="H526" s="3030"/>
      <c r="I526" s="3029"/>
      <c r="J526" s="896"/>
      <c r="K526" s="896"/>
      <c r="L526" s="896"/>
      <c r="M526" s="3030"/>
      <c r="N526" s="3029"/>
      <c r="O526" s="896"/>
      <c r="P526" s="896"/>
      <c r="Q526" s="896"/>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030"/>
      <c r="D527" s="3029"/>
      <c r="E527" s="896"/>
      <c r="F527" s="896"/>
      <c r="G527" s="896"/>
      <c r="H527" s="3030"/>
      <c r="I527" s="3029"/>
      <c r="J527" s="896"/>
      <c r="K527" s="896"/>
      <c r="L527" s="896"/>
      <c r="M527" s="3030"/>
      <c r="N527" s="3029"/>
      <c r="O527" s="896"/>
      <c r="P527" s="896"/>
      <c r="Q527" s="896"/>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030"/>
      <c r="D528" s="3029"/>
      <c r="E528" s="896"/>
      <c r="F528" s="896"/>
      <c r="G528" s="896"/>
      <c r="H528" s="3030"/>
      <c r="I528" s="3029"/>
      <c r="J528" s="896"/>
      <c r="K528" s="896"/>
      <c r="L528" s="896"/>
      <c r="M528" s="3030"/>
      <c r="N528" s="3029"/>
      <c r="O528" s="896"/>
      <c r="P528" s="896"/>
      <c r="Q528" s="896"/>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030"/>
      <c r="D529" s="3029"/>
      <c r="E529" s="896"/>
      <c r="F529" s="896"/>
      <c r="G529" s="896"/>
      <c r="H529" s="3030"/>
      <c r="I529" s="3029"/>
      <c r="J529" s="896"/>
      <c r="K529" s="896"/>
      <c r="L529" s="896"/>
      <c r="M529" s="3030"/>
      <c r="N529" s="3029"/>
      <c r="O529" s="896"/>
      <c r="P529" s="896"/>
      <c r="Q529" s="896"/>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030"/>
      <c r="D530" s="3029"/>
      <c r="E530" s="896"/>
      <c r="F530" s="896"/>
      <c r="G530" s="896"/>
      <c r="H530" s="3030"/>
      <c r="I530" s="3029"/>
      <c r="J530" s="896"/>
      <c r="K530" s="896"/>
      <c r="L530" s="896"/>
      <c r="M530" s="3030"/>
      <c r="N530" s="3029"/>
      <c r="O530" s="896"/>
      <c r="P530" s="896"/>
      <c r="Q530" s="896"/>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030"/>
      <c r="D531" s="3029"/>
      <c r="E531" s="896"/>
      <c r="F531" s="896"/>
      <c r="G531" s="896"/>
      <c r="H531" s="3030"/>
      <c r="I531" s="3029"/>
      <c r="J531" s="896"/>
      <c r="K531" s="896"/>
      <c r="L531" s="896"/>
      <c r="M531" s="3030"/>
      <c r="N531" s="3029"/>
      <c r="O531" s="896"/>
      <c r="P531" s="896"/>
      <c r="Q531" s="896"/>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030"/>
      <c r="D532" s="3029"/>
      <c r="E532" s="896"/>
      <c r="F532" s="896"/>
      <c r="G532" s="896"/>
      <c r="H532" s="3030"/>
      <c r="I532" s="3029"/>
      <c r="J532" s="896"/>
      <c r="K532" s="896"/>
      <c r="L532" s="896"/>
      <c r="M532" s="3030"/>
      <c r="N532" s="3029"/>
      <c r="O532" s="896"/>
      <c r="P532" s="896"/>
      <c r="Q532" s="896"/>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030"/>
      <c r="D533" s="3029"/>
      <c r="E533" s="896"/>
      <c r="F533" s="896"/>
      <c r="G533" s="896"/>
      <c r="H533" s="3030"/>
      <c r="I533" s="3029"/>
      <c r="J533" s="896"/>
      <c r="K533" s="896"/>
      <c r="L533" s="896"/>
      <c r="M533" s="3030"/>
      <c r="N533" s="3029"/>
      <c r="O533" s="896"/>
      <c r="P533" s="896"/>
      <c r="Q533" s="896"/>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030"/>
      <c r="D534" s="3029"/>
      <c r="E534" s="896"/>
      <c r="F534" s="896"/>
      <c r="G534" s="896"/>
      <c r="H534" s="3030"/>
      <c r="I534" s="3029"/>
      <c r="J534" s="896"/>
      <c r="K534" s="896"/>
      <c r="L534" s="896"/>
      <c r="M534" s="3030"/>
      <c r="N534" s="3029"/>
      <c r="O534" s="896"/>
      <c r="P534" s="896"/>
      <c r="Q534" s="896"/>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030"/>
      <c r="D535" s="3029"/>
      <c r="E535" s="896"/>
      <c r="F535" s="896"/>
      <c r="G535" s="896"/>
      <c r="H535" s="3030"/>
      <c r="I535" s="3029"/>
      <c r="J535" s="896"/>
      <c r="K535" s="896"/>
      <c r="L535" s="896"/>
      <c r="M535" s="3030"/>
      <c r="N535" s="3029"/>
      <c r="O535" s="896"/>
      <c r="P535" s="896"/>
      <c r="Q535" s="896"/>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030"/>
      <c r="D536" s="3029"/>
      <c r="E536" s="896"/>
      <c r="F536" s="896"/>
      <c r="G536" s="896"/>
      <c r="H536" s="3030"/>
      <c r="I536" s="3029"/>
      <c r="J536" s="896"/>
      <c r="K536" s="896"/>
      <c r="L536" s="896"/>
      <c r="M536" s="3030"/>
      <c r="N536" s="3029"/>
      <c r="O536" s="896"/>
      <c r="P536" s="896"/>
      <c r="Q536" s="896"/>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030"/>
      <c r="D537" s="3029"/>
      <c r="E537" s="896"/>
      <c r="F537" s="896"/>
      <c r="G537" s="896"/>
      <c r="H537" s="3030"/>
      <c r="I537" s="3029"/>
      <c r="J537" s="896"/>
      <c r="K537" s="896"/>
      <c r="L537" s="896"/>
      <c r="M537" s="3030"/>
      <c r="N537" s="3029"/>
      <c r="O537" s="896"/>
      <c r="P537" s="896"/>
      <c r="Q537" s="896"/>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030"/>
      <c r="D538" s="3029"/>
      <c r="E538" s="896"/>
      <c r="F538" s="896"/>
      <c r="G538" s="896"/>
      <c r="H538" s="3030"/>
      <c r="I538" s="3029"/>
      <c r="J538" s="896"/>
      <c r="K538" s="896"/>
      <c r="L538" s="896"/>
      <c r="M538" s="3030"/>
      <c r="N538" s="3029"/>
      <c r="O538" s="896"/>
      <c r="P538" s="896"/>
      <c r="Q538" s="896"/>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030"/>
      <c r="D539" s="3029"/>
      <c r="E539" s="896"/>
      <c r="F539" s="896"/>
      <c r="G539" s="896"/>
      <c r="H539" s="3030"/>
      <c r="I539" s="3029"/>
      <c r="J539" s="896"/>
      <c r="K539" s="896"/>
      <c r="L539" s="896"/>
      <c r="M539" s="3030"/>
      <c r="N539" s="3029"/>
      <c r="O539" s="896"/>
      <c r="P539" s="896"/>
      <c r="Q539" s="896"/>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030"/>
      <c r="D540" s="3029"/>
      <c r="E540" s="896"/>
      <c r="F540" s="896"/>
      <c r="G540" s="896"/>
      <c r="H540" s="3030"/>
      <c r="I540" s="3029"/>
      <c r="J540" s="896"/>
      <c r="K540" s="896"/>
      <c r="L540" s="896"/>
      <c r="M540" s="3030"/>
      <c r="N540" s="3029"/>
      <c r="O540" s="896"/>
      <c r="P540" s="896"/>
      <c r="Q540" s="896"/>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030"/>
      <c r="D541" s="3029"/>
      <c r="E541" s="896"/>
      <c r="F541" s="896"/>
      <c r="G541" s="896"/>
      <c r="H541" s="3030"/>
      <c r="I541" s="3029"/>
      <c r="J541" s="896"/>
      <c r="K541" s="896"/>
      <c r="L541" s="896"/>
      <c r="M541" s="3030"/>
      <c r="N541" s="3029"/>
      <c r="O541" s="896"/>
      <c r="P541" s="896"/>
      <c r="Q541" s="896"/>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030"/>
      <c r="D542" s="3029"/>
      <c r="E542" s="896"/>
      <c r="F542" s="896"/>
      <c r="G542" s="896"/>
      <c r="H542" s="3030"/>
      <c r="I542" s="3029"/>
      <c r="J542" s="896"/>
      <c r="K542" s="896"/>
      <c r="L542" s="896"/>
      <c r="M542" s="3030"/>
      <c r="N542" s="3029"/>
      <c r="O542" s="896"/>
      <c r="P542" s="896"/>
      <c r="Q542" s="896"/>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030"/>
      <c r="D543" s="3029"/>
      <c r="E543" s="896"/>
      <c r="F543" s="896"/>
      <c r="G543" s="896"/>
      <c r="H543" s="3030"/>
      <c r="I543" s="3029"/>
      <c r="J543" s="896"/>
      <c r="K543" s="896"/>
      <c r="L543" s="896"/>
      <c r="M543" s="3030"/>
      <c r="N543" s="3029"/>
      <c r="O543" s="896"/>
      <c r="P543" s="896"/>
      <c r="Q543" s="896"/>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030"/>
      <c r="D544" s="3029"/>
      <c r="E544" s="896"/>
      <c r="F544" s="896"/>
      <c r="G544" s="896"/>
      <c r="H544" s="3030"/>
      <c r="I544" s="3029"/>
      <c r="J544" s="896"/>
      <c r="K544" s="896"/>
      <c r="L544" s="896"/>
      <c r="M544" s="3030"/>
      <c r="N544" s="3029"/>
      <c r="O544" s="896"/>
      <c r="P544" s="896"/>
      <c r="Q544" s="896"/>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030"/>
      <c r="D545" s="3029"/>
      <c r="E545" s="896"/>
      <c r="F545" s="896"/>
      <c r="G545" s="896"/>
      <c r="H545" s="3030"/>
      <c r="I545" s="3029"/>
      <c r="J545" s="896"/>
      <c r="K545" s="896"/>
      <c r="L545" s="896"/>
      <c r="M545" s="3030"/>
      <c r="N545" s="3029"/>
      <c r="O545" s="896"/>
      <c r="P545" s="896"/>
      <c r="Q545" s="896"/>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030"/>
      <c r="D546" s="3029"/>
      <c r="E546" s="896"/>
      <c r="F546" s="896"/>
      <c r="G546" s="896"/>
      <c r="H546" s="3030"/>
      <c r="I546" s="3029"/>
      <c r="J546" s="896"/>
      <c r="K546" s="896"/>
      <c r="L546" s="896"/>
      <c r="M546" s="3030"/>
      <c r="N546" s="3029"/>
      <c r="O546" s="896"/>
      <c r="P546" s="896"/>
      <c r="Q546" s="896"/>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030"/>
      <c r="D547" s="3029"/>
      <c r="E547" s="896"/>
      <c r="F547" s="896"/>
      <c r="G547" s="896"/>
      <c r="H547" s="3030"/>
      <c r="I547" s="3029"/>
      <c r="J547" s="896"/>
      <c r="K547" s="896"/>
      <c r="L547" s="896"/>
      <c r="M547" s="3030"/>
      <c r="N547" s="3029"/>
      <c r="O547" s="896"/>
      <c r="P547" s="896"/>
      <c r="Q547" s="896"/>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030"/>
      <c r="D548" s="3029"/>
      <c r="E548" s="896"/>
      <c r="F548" s="896"/>
      <c r="G548" s="896"/>
      <c r="H548" s="3030"/>
      <c r="I548" s="3029"/>
      <c r="J548" s="896"/>
      <c r="K548" s="896"/>
      <c r="L548" s="896"/>
      <c r="M548" s="3030"/>
      <c r="N548" s="3029"/>
      <c r="O548" s="896"/>
      <c r="P548" s="896"/>
      <c r="Q548" s="896"/>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030"/>
      <c r="D549" s="3029"/>
      <c r="E549" s="896"/>
      <c r="F549" s="896"/>
      <c r="G549" s="896"/>
      <c r="H549" s="3030"/>
      <c r="I549" s="3029"/>
      <c r="J549" s="896"/>
      <c r="K549" s="896"/>
      <c r="L549" s="896"/>
      <c r="M549" s="3030"/>
      <c r="N549" s="3029"/>
      <c r="O549" s="896"/>
      <c r="P549" s="896"/>
      <c r="Q549" s="896"/>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030"/>
      <c r="D550" s="3029"/>
      <c r="E550" s="896"/>
      <c r="F550" s="896"/>
      <c r="G550" s="896"/>
      <c r="H550" s="3030"/>
      <c r="I550" s="3029"/>
      <c r="J550" s="896"/>
      <c r="K550" s="896"/>
      <c r="L550" s="896"/>
      <c r="M550" s="3030"/>
      <c r="N550" s="3029"/>
      <c r="O550" s="896"/>
      <c r="P550" s="896"/>
      <c r="Q550" s="896"/>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030"/>
      <c r="D551" s="3029"/>
      <c r="E551" s="896"/>
      <c r="F551" s="896"/>
      <c r="G551" s="896"/>
      <c r="H551" s="3030"/>
      <c r="I551" s="3029"/>
      <c r="J551" s="896"/>
      <c r="K551" s="896"/>
      <c r="L551" s="896"/>
      <c r="M551" s="3030"/>
      <c r="N551" s="3029"/>
      <c r="O551" s="896"/>
      <c r="P551" s="896"/>
      <c r="Q551" s="896"/>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030"/>
      <c r="D552" s="3029"/>
      <c r="E552" s="896"/>
      <c r="F552" s="896"/>
      <c r="G552" s="896"/>
      <c r="H552" s="3030"/>
      <c r="I552" s="3029"/>
      <c r="J552" s="896"/>
      <c r="K552" s="896"/>
      <c r="L552" s="896"/>
      <c r="M552" s="3030"/>
      <c r="N552" s="3029"/>
      <c r="O552" s="896"/>
      <c r="P552" s="896"/>
      <c r="Q552" s="896"/>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030"/>
      <c r="D553" s="3029"/>
      <c r="E553" s="896"/>
      <c r="F553" s="896"/>
      <c r="G553" s="896"/>
      <c r="H553" s="3030"/>
      <c r="I553" s="3029"/>
      <c r="J553" s="896"/>
      <c r="K553" s="896"/>
      <c r="L553" s="896"/>
      <c r="M553" s="3030"/>
      <c r="N553" s="3029"/>
      <c r="O553" s="896"/>
      <c r="P553" s="896"/>
      <c r="Q553" s="896"/>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030"/>
      <c r="D554" s="3029"/>
      <c r="E554" s="896"/>
      <c r="F554" s="896"/>
      <c r="G554" s="896"/>
      <c r="H554" s="3030"/>
      <c r="I554" s="3029"/>
      <c r="J554" s="896"/>
      <c r="K554" s="896"/>
      <c r="L554" s="896"/>
      <c r="M554" s="3030"/>
      <c r="N554" s="3029"/>
      <c r="O554" s="896"/>
      <c r="P554" s="896"/>
      <c r="Q554" s="896"/>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030"/>
      <c r="D555" s="3029"/>
      <c r="E555" s="896"/>
      <c r="F555" s="896"/>
      <c r="G555" s="896"/>
      <c r="H555" s="3030"/>
      <c r="I555" s="3029"/>
      <c r="J555" s="896"/>
      <c r="K555" s="896"/>
      <c r="L555" s="896"/>
      <c r="M555" s="3030"/>
      <c r="N555" s="3029"/>
      <c r="O555" s="896"/>
      <c r="P555" s="896"/>
      <c r="Q555" s="896"/>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030"/>
      <c r="D556" s="3029"/>
      <c r="E556" s="896"/>
      <c r="F556" s="896"/>
      <c r="G556" s="896"/>
      <c r="H556" s="3030"/>
      <c r="I556" s="3029"/>
      <c r="J556" s="896"/>
      <c r="K556" s="896"/>
      <c r="L556" s="896"/>
      <c r="M556" s="3030"/>
      <c r="N556" s="3029"/>
      <c r="O556" s="896"/>
      <c r="P556" s="896"/>
      <c r="Q556" s="896"/>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030"/>
      <c r="D557" s="3029"/>
      <c r="E557" s="896"/>
      <c r="F557" s="896"/>
      <c r="G557" s="896"/>
      <c r="H557" s="3030"/>
      <c r="I557" s="3029"/>
      <c r="J557" s="896"/>
      <c r="K557" s="896"/>
      <c r="L557" s="896"/>
      <c r="M557" s="3030"/>
      <c r="N557" s="3029"/>
      <c r="O557" s="896"/>
      <c r="P557" s="896"/>
      <c r="Q557" s="896"/>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030"/>
      <c r="D558" s="3029"/>
      <c r="E558" s="896"/>
      <c r="F558" s="896"/>
      <c r="G558" s="896"/>
      <c r="H558" s="3030"/>
      <c r="I558" s="3029"/>
      <c r="J558" s="896"/>
      <c r="K558" s="896"/>
      <c r="L558" s="896"/>
      <c r="M558" s="3030"/>
      <c r="N558" s="3029"/>
      <c r="O558" s="896"/>
      <c r="P558" s="896"/>
      <c r="Q558" s="896"/>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030"/>
      <c r="D559" s="3029"/>
      <c r="E559" s="896"/>
      <c r="F559" s="896"/>
      <c r="G559" s="896"/>
      <c r="H559" s="3030"/>
      <c r="I559" s="3029"/>
      <c r="J559" s="896"/>
      <c r="K559" s="896"/>
      <c r="L559" s="896"/>
      <c r="M559" s="3030"/>
      <c r="N559" s="3029"/>
      <c r="O559" s="896"/>
      <c r="P559" s="896"/>
      <c r="Q559" s="896"/>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030"/>
      <c r="D560" s="3029"/>
      <c r="E560" s="896"/>
      <c r="F560" s="896"/>
      <c r="G560" s="896"/>
      <c r="H560" s="3030"/>
      <c r="I560" s="3029"/>
      <c r="J560" s="896"/>
      <c r="K560" s="896"/>
      <c r="L560" s="896"/>
      <c r="M560" s="3030"/>
      <c r="N560" s="3029"/>
      <c r="O560" s="896"/>
      <c r="P560" s="896"/>
      <c r="Q560" s="896"/>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030"/>
      <c r="D561" s="3029"/>
      <c r="E561" s="896"/>
      <c r="F561" s="896"/>
      <c r="G561" s="896"/>
      <c r="H561" s="3030"/>
      <c r="I561" s="3029"/>
      <c r="J561" s="896"/>
      <c r="K561" s="896"/>
      <c r="L561" s="896"/>
      <c r="M561" s="3030"/>
      <c r="N561" s="3029"/>
      <c r="O561" s="896"/>
      <c r="P561" s="896"/>
      <c r="Q561" s="896"/>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030"/>
      <c r="D562" s="3029"/>
      <c r="E562" s="896"/>
      <c r="F562" s="896"/>
      <c r="G562" s="896"/>
      <c r="H562" s="3030"/>
      <c r="I562" s="3029"/>
      <c r="J562" s="896"/>
      <c r="K562" s="896"/>
      <c r="L562" s="896"/>
      <c r="M562" s="3030"/>
      <c r="N562" s="3029"/>
      <c r="O562" s="896"/>
      <c r="P562" s="896"/>
      <c r="Q562" s="896"/>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030"/>
      <c r="D563" s="3029"/>
      <c r="E563" s="896"/>
      <c r="F563" s="896"/>
      <c r="G563" s="896"/>
      <c r="H563" s="3030"/>
      <c r="I563" s="3029"/>
      <c r="J563" s="896"/>
      <c r="K563" s="896"/>
      <c r="L563" s="896"/>
      <c r="M563" s="3030"/>
      <c r="N563" s="3029"/>
      <c r="O563" s="896"/>
      <c r="P563" s="896"/>
      <c r="Q563" s="896"/>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030"/>
      <c r="D564" s="3029"/>
      <c r="E564" s="896"/>
      <c r="F564" s="896"/>
      <c r="G564" s="896"/>
      <c r="H564" s="3030"/>
      <c r="I564" s="3029"/>
      <c r="J564" s="896"/>
      <c r="K564" s="896"/>
      <c r="L564" s="896"/>
      <c r="M564" s="3030"/>
      <c r="N564" s="3029"/>
      <c r="O564" s="896"/>
      <c r="P564" s="896"/>
      <c r="Q564" s="896"/>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030"/>
      <c r="D565" s="3029"/>
      <c r="E565" s="896"/>
      <c r="F565" s="896"/>
      <c r="G565" s="896"/>
      <c r="H565" s="3030"/>
      <c r="I565" s="3029"/>
      <c r="J565" s="896"/>
      <c r="K565" s="896"/>
      <c r="L565" s="896"/>
      <c r="M565" s="3030"/>
      <c r="N565" s="3029"/>
      <c r="O565" s="896"/>
      <c r="P565" s="896"/>
      <c r="Q565" s="896"/>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030"/>
      <c r="D566" s="3029"/>
      <c r="E566" s="896"/>
      <c r="F566" s="896"/>
      <c r="G566" s="896"/>
      <c r="H566" s="3030"/>
      <c r="I566" s="3029"/>
      <c r="J566" s="896"/>
      <c r="K566" s="896"/>
      <c r="L566" s="896"/>
      <c r="M566" s="3030"/>
      <c r="N566" s="3029"/>
      <c r="O566" s="896"/>
      <c r="P566" s="896"/>
      <c r="Q566" s="896"/>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030"/>
      <c r="D567" s="3029"/>
      <c r="E567" s="896"/>
      <c r="F567" s="896"/>
      <c r="G567" s="896"/>
      <c r="H567" s="3030"/>
      <c r="I567" s="3029"/>
      <c r="J567" s="896"/>
      <c r="K567" s="896"/>
      <c r="L567" s="896"/>
      <c r="M567" s="3030"/>
      <c r="N567" s="3029"/>
      <c r="O567" s="896"/>
      <c r="P567" s="896"/>
      <c r="Q567" s="896"/>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030"/>
      <c r="D568" s="3029"/>
      <c r="E568" s="896"/>
      <c r="F568" s="896"/>
      <c r="G568" s="896"/>
      <c r="H568" s="3030"/>
      <c r="I568" s="3029"/>
      <c r="J568" s="896"/>
      <c r="K568" s="896"/>
      <c r="L568" s="896"/>
      <c r="M568" s="3030"/>
      <c r="N568" s="3029"/>
      <c r="O568" s="896"/>
      <c r="P568" s="896"/>
      <c r="Q568" s="896"/>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030"/>
      <c r="D569" s="3029"/>
      <c r="E569" s="896"/>
      <c r="F569" s="896"/>
      <c r="G569" s="896"/>
      <c r="H569" s="3030"/>
      <c r="I569" s="3029"/>
      <c r="J569" s="896"/>
      <c r="K569" s="896"/>
      <c r="L569" s="896"/>
      <c r="M569" s="3030"/>
      <c r="N569" s="3029"/>
      <c r="O569" s="896"/>
      <c r="P569" s="896"/>
      <c r="Q569" s="896"/>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030"/>
      <c r="D570" s="3029"/>
      <c r="E570" s="896"/>
      <c r="F570" s="896"/>
      <c r="G570" s="896"/>
      <c r="H570" s="3030"/>
      <c r="I570" s="3029"/>
      <c r="J570" s="896"/>
      <c r="K570" s="896"/>
      <c r="L570" s="896"/>
      <c r="M570" s="3030"/>
      <c r="N570" s="3029"/>
      <c r="O570" s="896"/>
      <c r="P570" s="896"/>
      <c r="Q570" s="896"/>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030"/>
      <c r="D571" s="3029"/>
      <c r="E571" s="896"/>
      <c r="F571" s="896"/>
      <c r="G571" s="896"/>
      <c r="H571" s="3030"/>
      <c r="I571" s="3029"/>
      <c r="J571" s="896"/>
      <c r="K571" s="896"/>
      <c r="L571" s="896"/>
      <c r="M571" s="3030"/>
      <c r="N571" s="3029"/>
      <c r="O571" s="896"/>
      <c r="P571" s="896"/>
      <c r="Q571" s="896"/>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030"/>
      <c r="D572" s="3029"/>
      <c r="E572" s="896"/>
      <c r="F572" s="896"/>
      <c r="G572" s="896"/>
      <c r="H572" s="3030"/>
      <c r="I572" s="3029"/>
      <c r="J572" s="896"/>
      <c r="K572" s="896"/>
      <c r="L572" s="896"/>
      <c r="M572" s="3030"/>
      <c r="N572" s="3029"/>
      <c r="O572" s="896"/>
      <c r="P572" s="896"/>
      <c r="Q572" s="896"/>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030"/>
      <c r="D573" s="3029"/>
      <c r="E573" s="896"/>
      <c r="F573" s="896"/>
      <c r="G573" s="896"/>
      <c r="H573" s="3030"/>
      <c r="I573" s="3029"/>
      <c r="J573" s="896"/>
      <c r="K573" s="896"/>
      <c r="L573" s="896"/>
      <c r="M573" s="3030"/>
      <c r="N573" s="3029"/>
      <c r="O573" s="896"/>
      <c r="P573" s="896"/>
      <c r="Q573" s="896"/>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030"/>
      <c r="D574" s="3029"/>
      <c r="E574" s="896"/>
      <c r="F574" s="896"/>
      <c r="G574" s="896"/>
      <c r="H574" s="3030"/>
      <c r="I574" s="3029"/>
      <c r="J574" s="896"/>
      <c r="K574" s="896"/>
      <c r="L574" s="896"/>
      <c r="M574" s="3030"/>
      <c r="N574" s="3029"/>
      <c r="O574" s="896"/>
      <c r="P574" s="896"/>
      <c r="Q574" s="896"/>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030"/>
      <c r="D575" s="3029"/>
      <c r="E575" s="896"/>
      <c r="F575" s="896"/>
      <c r="G575" s="896"/>
      <c r="H575" s="3030"/>
      <c r="I575" s="3029"/>
      <c r="J575" s="896"/>
      <c r="K575" s="896"/>
      <c r="L575" s="896"/>
      <c r="M575" s="3030"/>
      <c r="N575" s="3029"/>
      <c r="O575" s="896"/>
      <c r="P575" s="896"/>
      <c r="Q575" s="896"/>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030"/>
      <c r="D576" s="3029"/>
      <c r="E576" s="896"/>
      <c r="F576" s="896"/>
      <c r="G576" s="896"/>
      <c r="H576" s="3030"/>
      <c r="I576" s="3029"/>
      <c r="J576" s="896"/>
      <c r="K576" s="896"/>
      <c r="L576" s="896"/>
      <c r="M576" s="3030"/>
      <c r="N576" s="3029"/>
      <c r="O576" s="896"/>
      <c r="P576" s="896"/>
      <c r="Q576" s="896"/>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030"/>
      <c r="D577" s="3029"/>
      <c r="E577" s="896"/>
      <c r="F577" s="896"/>
      <c r="G577" s="896"/>
      <c r="H577" s="3030"/>
      <c r="I577" s="3029"/>
      <c r="J577" s="896"/>
      <c r="K577" s="896"/>
      <c r="L577" s="896"/>
      <c r="M577" s="3030"/>
      <c r="N577" s="3029"/>
      <c r="O577" s="896"/>
      <c r="P577" s="896"/>
      <c r="Q577" s="896"/>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30"/>
      <c r="D578" s="3029"/>
      <c r="E578" s="896"/>
      <c r="F578" s="896"/>
      <c r="G578" s="896"/>
      <c r="H578" s="3030"/>
      <c r="I578" s="3029"/>
      <c r="J578" s="896"/>
      <c r="K578" s="896"/>
      <c r="L578" s="896"/>
      <c r="M578" s="3030"/>
      <c r="N578" s="3029"/>
      <c r="O578" s="896"/>
      <c r="P578" s="896"/>
      <c r="Q578" s="896"/>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30"/>
      <c r="D579" s="3029"/>
      <c r="E579" s="896"/>
      <c r="F579" s="896"/>
      <c r="G579" s="896"/>
      <c r="H579" s="3030"/>
      <c r="I579" s="3029"/>
      <c r="J579" s="896"/>
      <c r="K579" s="896"/>
      <c r="L579" s="896"/>
      <c r="M579" s="3030"/>
      <c r="N579" s="3029"/>
      <c r="O579" s="896"/>
      <c r="P579" s="896"/>
      <c r="Q579" s="896"/>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030"/>
      <c r="D580" s="3029"/>
      <c r="E580" s="896"/>
      <c r="F580" s="896"/>
      <c r="G580" s="896"/>
      <c r="H580" s="3030"/>
      <c r="I580" s="3029"/>
      <c r="J580" s="896"/>
      <c r="K580" s="896"/>
      <c r="L580" s="896"/>
      <c r="M580" s="3030"/>
      <c r="N580" s="3029"/>
      <c r="O580" s="896"/>
      <c r="P580" s="896"/>
      <c r="Q580" s="896"/>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030"/>
      <c r="D581" s="3029"/>
      <c r="E581" s="896"/>
      <c r="F581" s="896"/>
      <c r="G581" s="896"/>
      <c r="H581" s="3030"/>
      <c r="I581" s="3029"/>
      <c r="J581" s="896"/>
      <c r="K581" s="896"/>
      <c r="L581" s="896"/>
      <c r="M581" s="3030"/>
      <c r="N581" s="3029"/>
      <c r="O581" s="896"/>
      <c r="P581" s="896"/>
      <c r="Q581" s="896"/>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030"/>
      <c r="D582" s="3029"/>
      <c r="E582" s="896"/>
      <c r="F582" s="896"/>
      <c r="G582" s="896"/>
      <c r="H582" s="3030"/>
      <c r="I582" s="3029"/>
      <c r="J582" s="896"/>
      <c r="K582" s="896"/>
      <c r="L582" s="896"/>
      <c r="M582" s="3030"/>
      <c r="N582" s="3029"/>
      <c r="O582" s="896"/>
      <c r="P582" s="896"/>
      <c r="Q582" s="896"/>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30"/>
      <c r="D583" s="3029"/>
      <c r="E583" s="896"/>
      <c r="F583" s="896"/>
      <c r="G583" s="896"/>
      <c r="H583" s="3030"/>
      <c r="I583" s="3029"/>
      <c r="J583" s="896"/>
      <c r="K583" s="896"/>
      <c r="L583" s="896"/>
      <c r="M583" s="3030"/>
      <c r="N583" s="3029"/>
      <c r="O583" s="896"/>
      <c r="P583" s="896"/>
      <c r="Q583" s="896"/>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30"/>
      <c r="D584" s="3029"/>
      <c r="E584" s="896"/>
      <c r="F584" s="896"/>
      <c r="G584" s="896"/>
      <c r="H584" s="3030"/>
      <c r="I584" s="3029"/>
      <c r="J584" s="896"/>
      <c r="K584" s="896"/>
      <c r="L584" s="896"/>
      <c r="M584" s="3030"/>
      <c r="N584" s="3029"/>
      <c r="O584" s="896"/>
      <c r="P584" s="896"/>
      <c r="Q584" s="896"/>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30"/>
      <c r="D585" s="3029"/>
      <c r="E585" s="896"/>
      <c r="F585" s="896"/>
      <c r="G585" s="896"/>
      <c r="H585" s="3030"/>
      <c r="I585" s="3029"/>
      <c r="J585" s="896"/>
      <c r="K585" s="896"/>
      <c r="L585" s="896"/>
      <c r="M585" s="3030"/>
      <c r="N585" s="3029"/>
      <c r="O585" s="896"/>
      <c r="P585" s="896"/>
      <c r="Q585" s="896"/>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30"/>
      <c r="D586" s="3029"/>
      <c r="E586" s="896"/>
      <c r="F586" s="896"/>
      <c r="G586" s="896"/>
      <c r="H586" s="3030"/>
      <c r="I586" s="3029"/>
      <c r="J586" s="896"/>
      <c r="K586" s="896"/>
      <c r="L586" s="896"/>
      <c r="M586" s="3030"/>
      <c r="N586" s="3029"/>
      <c r="O586" s="896"/>
      <c r="P586" s="896"/>
      <c r="Q586" s="896"/>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30"/>
      <c r="D587" s="3029"/>
      <c r="E587" s="896"/>
      <c r="F587" s="896"/>
      <c r="G587" s="896"/>
      <c r="H587" s="3030"/>
      <c r="I587" s="3029"/>
      <c r="J587" s="896"/>
      <c r="K587" s="896"/>
      <c r="L587" s="896"/>
      <c r="M587" s="3030"/>
      <c r="N587" s="3029"/>
      <c r="O587" s="896"/>
      <c r="P587" s="896"/>
      <c r="Q587" s="896"/>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30"/>
      <c r="D588" s="3029"/>
      <c r="E588" s="896"/>
      <c r="F588" s="896"/>
      <c r="G588" s="896"/>
      <c r="H588" s="3030"/>
      <c r="I588" s="3029"/>
      <c r="J588" s="896"/>
      <c r="K588" s="896"/>
      <c r="L588" s="896"/>
      <c r="M588" s="3030"/>
      <c r="N588" s="3029"/>
      <c r="O588" s="896"/>
      <c r="P588" s="896"/>
      <c r="Q588" s="896"/>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30"/>
      <c r="D589" s="3029"/>
      <c r="E589" s="896"/>
      <c r="F589" s="896"/>
      <c r="G589" s="896"/>
      <c r="H589" s="3030"/>
      <c r="I589" s="3029"/>
      <c r="J589" s="896"/>
      <c r="K589" s="896"/>
      <c r="L589" s="896"/>
      <c r="M589" s="3030"/>
      <c r="N589" s="3029"/>
      <c r="O589" s="896"/>
      <c r="P589" s="896"/>
      <c r="Q589" s="896"/>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30"/>
      <c r="D590" s="3029"/>
      <c r="E590" s="896"/>
      <c r="F590" s="896"/>
      <c r="G590" s="896"/>
      <c r="H590" s="3030"/>
      <c r="I590" s="3029"/>
      <c r="J590" s="896"/>
      <c r="K590" s="896"/>
      <c r="L590" s="896"/>
      <c r="M590" s="3030"/>
      <c r="N590" s="3029"/>
      <c r="O590" s="896"/>
      <c r="P590" s="896"/>
      <c r="Q590" s="896"/>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30"/>
      <c r="D591" s="3029"/>
      <c r="E591" s="896"/>
      <c r="F591" s="896"/>
      <c r="G591" s="896"/>
      <c r="H591" s="3030"/>
      <c r="I591" s="3029"/>
      <c r="J591" s="896"/>
      <c r="K591" s="896"/>
      <c r="L591" s="896"/>
      <c r="M591" s="3030"/>
      <c r="N591" s="3029"/>
      <c r="O591" s="896"/>
      <c r="P591" s="896"/>
      <c r="Q591" s="896"/>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30"/>
      <c r="D592" s="3029"/>
      <c r="E592" s="896"/>
      <c r="F592" s="896"/>
      <c r="G592" s="896"/>
      <c r="H592" s="3030"/>
      <c r="I592" s="3029"/>
      <c r="J592" s="896"/>
      <c r="K592" s="896"/>
      <c r="L592" s="896"/>
      <c r="M592" s="3030"/>
      <c r="N592" s="3029"/>
      <c r="O592" s="896"/>
      <c r="P592" s="896"/>
      <c r="Q592" s="896"/>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30"/>
      <c r="D593" s="3029"/>
      <c r="E593" s="896"/>
      <c r="F593" s="896"/>
      <c r="G593" s="896"/>
      <c r="H593" s="3030"/>
      <c r="I593" s="3029"/>
      <c r="J593" s="896"/>
      <c r="K593" s="896"/>
      <c r="L593" s="896"/>
      <c r="M593" s="3030"/>
      <c r="N593" s="3029"/>
      <c r="O593" s="896"/>
      <c r="P593" s="896"/>
      <c r="Q593" s="896"/>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30"/>
      <c r="D594" s="3029"/>
      <c r="E594" s="896"/>
      <c r="F594" s="896"/>
      <c r="G594" s="896"/>
      <c r="H594" s="3030"/>
      <c r="I594" s="3029"/>
      <c r="J594" s="896"/>
      <c r="K594" s="896"/>
      <c r="L594" s="896"/>
      <c r="M594" s="3030"/>
      <c r="N594" s="3029"/>
      <c r="O594" s="896"/>
      <c r="P594" s="896"/>
      <c r="Q594" s="896"/>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30"/>
      <c r="D595" s="3029"/>
      <c r="E595" s="896"/>
      <c r="F595" s="896"/>
      <c r="G595" s="896"/>
      <c r="H595" s="3030"/>
      <c r="I595" s="3029"/>
      <c r="J595" s="896"/>
      <c r="K595" s="896"/>
      <c r="L595" s="896"/>
      <c r="M595" s="3030"/>
      <c r="N595" s="3029"/>
      <c r="O595" s="896"/>
      <c r="P595" s="896"/>
      <c r="Q595" s="896"/>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30"/>
      <c r="D596" s="3029"/>
      <c r="E596" s="896"/>
      <c r="F596" s="896"/>
      <c r="G596" s="896"/>
      <c r="H596" s="3030"/>
      <c r="I596" s="3029"/>
      <c r="J596" s="896"/>
      <c r="K596" s="896"/>
      <c r="L596" s="896"/>
      <c r="M596" s="3030"/>
      <c r="N596" s="3029"/>
      <c r="O596" s="896"/>
      <c r="P596" s="896"/>
      <c r="Q596" s="896"/>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30"/>
      <c r="D597" s="3029"/>
      <c r="E597" s="896"/>
      <c r="F597" s="896"/>
      <c r="G597" s="896"/>
      <c r="H597" s="3030"/>
      <c r="I597" s="3029"/>
      <c r="J597" s="896"/>
      <c r="K597" s="896"/>
      <c r="L597" s="896"/>
      <c r="M597" s="3030"/>
      <c r="N597" s="3029"/>
      <c r="O597" s="896"/>
      <c r="P597" s="896"/>
      <c r="Q597" s="896"/>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30"/>
      <c r="D598" s="3029"/>
      <c r="E598" s="896"/>
      <c r="F598" s="896"/>
      <c r="G598" s="896"/>
      <c r="H598" s="3030"/>
      <c r="I598" s="3029"/>
      <c r="J598" s="896"/>
      <c r="K598" s="896"/>
      <c r="L598" s="896"/>
      <c r="M598" s="3030"/>
      <c r="N598" s="3029"/>
      <c r="O598" s="896"/>
      <c r="P598" s="896"/>
      <c r="Q598" s="896"/>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30"/>
      <c r="D599" s="3029"/>
      <c r="E599" s="896"/>
      <c r="F599" s="896"/>
      <c r="G599" s="896"/>
      <c r="H599" s="3030"/>
      <c r="I599" s="3029"/>
      <c r="J599" s="896"/>
      <c r="K599" s="896"/>
      <c r="L599" s="896"/>
      <c r="M599" s="3030"/>
      <c r="N599" s="3029"/>
      <c r="O599" s="896"/>
      <c r="P599" s="896"/>
      <c r="Q599" s="896"/>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30"/>
      <c r="D600" s="3029"/>
      <c r="E600" s="896"/>
      <c r="F600" s="896"/>
      <c r="G600" s="896"/>
      <c r="H600" s="3030"/>
      <c r="I600" s="3029"/>
      <c r="J600" s="896"/>
      <c r="K600" s="896"/>
      <c r="L600" s="896"/>
      <c r="M600" s="3030"/>
      <c r="N600" s="3029"/>
      <c r="O600" s="896"/>
      <c r="P600" s="896"/>
      <c r="Q600" s="896"/>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30"/>
      <c r="D601" s="3029"/>
      <c r="E601" s="896"/>
      <c r="F601" s="896"/>
      <c r="G601" s="896"/>
      <c r="H601" s="3030"/>
      <c r="I601" s="3029"/>
      <c r="J601" s="896"/>
      <c r="K601" s="896"/>
      <c r="L601" s="896"/>
      <c r="M601" s="3030"/>
      <c r="N601" s="3029"/>
      <c r="O601" s="896"/>
      <c r="P601" s="896"/>
      <c r="Q601" s="896"/>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30"/>
      <c r="D602" s="3029"/>
      <c r="E602" s="896"/>
      <c r="F602" s="896"/>
      <c r="G602" s="896"/>
      <c r="H602" s="3030"/>
      <c r="I602" s="3029"/>
      <c r="J602" s="896"/>
      <c r="K602" s="896"/>
      <c r="L602" s="896"/>
      <c r="M602" s="3030"/>
      <c r="N602" s="3029"/>
      <c r="O602" s="896"/>
      <c r="P602" s="896"/>
      <c r="Q602" s="896"/>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30"/>
      <c r="D603" s="3029"/>
      <c r="E603" s="896"/>
      <c r="F603" s="896"/>
      <c r="G603" s="896"/>
      <c r="H603" s="3030"/>
      <c r="I603" s="3029"/>
      <c r="J603" s="896"/>
      <c r="K603" s="896"/>
      <c r="L603" s="896"/>
      <c r="M603" s="3030"/>
      <c r="N603" s="3029"/>
      <c r="O603" s="896"/>
      <c r="P603" s="896"/>
      <c r="Q603" s="896"/>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30"/>
      <c r="D604" s="3029"/>
      <c r="E604" s="896"/>
      <c r="F604" s="896"/>
      <c r="G604" s="896"/>
      <c r="H604" s="3030"/>
      <c r="I604" s="3029"/>
      <c r="J604" s="896"/>
      <c r="K604" s="896"/>
      <c r="L604" s="896"/>
      <c r="M604" s="3030"/>
      <c r="N604" s="3029"/>
      <c r="O604" s="896"/>
      <c r="P604" s="896"/>
      <c r="Q604" s="896"/>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30"/>
      <c r="D605" s="3029"/>
      <c r="E605" s="896"/>
      <c r="F605" s="896"/>
      <c r="G605" s="896"/>
      <c r="H605" s="3030"/>
      <c r="I605" s="3029"/>
      <c r="J605" s="896"/>
      <c r="K605" s="896"/>
      <c r="L605" s="896"/>
      <c r="M605" s="3030"/>
      <c r="N605" s="3029"/>
      <c r="O605" s="896"/>
      <c r="P605" s="896"/>
      <c r="Q605" s="896"/>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30"/>
      <c r="D606" s="3029"/>
      <c r="E606" s="896"/>
      <c r="F606" s="896"/>
      <c r="G606" s="896"/>
      <c r="H606" s="3030"/>
      <c r="I606" s="3029"/>
      <c r="J606" s="896"/>
      <c r="K606" s="896"/>
      <c r="L606" s="896"/>
      <c r="M606" s="3030"/>
      <c r="N606" s="3029"/>
      <c r="O606" s="896"/>
      <c r="P606" s="896"/>
      <c r="Q606" s="896"/>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30"/>
      <c r="D607" s="3029"/>
      <c r="E607" s="896"/>
      <c r="F607" s="896"/>
      <c r="G607" s="896"/>
      <c r="H607" s="3030"/>
      <c r="I607" s="3029"/>
      <c r="J607" s="896"/>
      <c r="K607" s="896"/>
      <c r="L607" s="896"/>
      <c r="M607" s="3030"/>
      <c r="N607" s="3029"/>
      <c r="O607" s="896"/>
      <c r="P607" s="896"/>
      <c r="Q607" s="896"/>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30"/>
      <c r="D608" s="3029"/>
      <c r="E608" s="896"/>
      <c r="F608" s="896"/>
      <c r="G608" s="896"/>
      <c r="H608" s="3030"/>
      <c r="I608" s="3029"/>
      <c r="J608" s="896"/>
      <c r="K608" s="896"/>
      <c r="L608" s="896"/>
      <c r="M608" s="3030"/>
      <c r="N608" s="3029"/>
      <c r="O608" s="896"/>
      <c r="P608" s="896"/>
      <c r="Q608" s="896"/>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30"/>
      <c r="D609" s="3029"/>
      <c r="E609" s="896"/>
      <c r="F609" s="896"/>
      <c r="G609" s="896"/>
      <c r="H609" s="3030"/>
      <c r="I609" s="3029"/>
      <c r="J609" s="896"/>
      <c r="K609" s="896"/>
      <c r="L609" s="896"/>
      <c r="M609" s="3030"/>
      <c r="N609" s="3029"/>
      <c r="O609" s="896"/>
      <c r="P609" s="896"/>
      <c r="Q609" s="896"/>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30"/>
      <c r="D610" s="3029"/>
      <c r="E610" s="896"/>
      <c r="F610" s="896"/>
      <c r="G610" s="896"/>
      <c r="H610" s="3030"/>
      <c r="I610" s="3029"/>
      <c r="J610" s="896"/>
      <c r="K610" s="896"/>
      <c r="L610" s="896"/>
      <c r="M610" s="3030"/>
      <c r="N610" s="3029"/>
      <c r="O610" s="896"/>
      <c r="P610" s="896"/>
      <c r="Q610" s="896"/>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30"/>
      <c r="D611" s="3029"/>
      <c r="E611" s="896"/>
      <c r="F611" s="896"/>
      <c r="G611" s="896"/>
      <c r="H611" s="3030"/>
      <c r="I611" s="3029"/>
      <c r="J611" s="896"/>
      <c r="K611" s="896"/>
      <c r="L611" s="896"/>
      <c r="M611" s="3030"/>
      <c r="N611" s="3029"/>
      <c r="O611" s="896"/>
      <c r="P611" s="896"/>
      <c r="Q611" s="896"/>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30"/>
      <c r="D612" s="3029"/>
      <c r="E612" s="896"/>
      <c r="F612" s="896"/>
      <c r="G612" s="896"/>
      <c r="H612" s="3030"/>
      <c r="I612" s="3029"/>
      <c r="J612" s="896"/>
      <c r="K612" s="896"/>
      <c r="L612" s="896"/>
      <c r="M612" s="3030"/>
      <c r="N612" s="3029"/>
      <c r="O612" s="896"/>
      <c r="P612" s="896"/>
      <c r="Q612" s="896"/>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30"/>
      <c r="D613" s="3029"/>
      <c r="E613" s="896"/>
      <c r="F613" s="896"/>
      <c r="G613" s="896"/>
      <c r="H613" s="3030"/>
      <c r="I613" s="3029"/>
      <c r="J613" s="896"/>
      <c r="K613" s="896"/>
      <c r="L613" s="896"/>
      <c r="M613" s="3030"/>
      <c r="N613" s="3029"/>
      <c r="O613" s="896"/>
      <c r="P613" s="896"/>
      <c r="Q613" s="896"/>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30"/>
      <c r="D614" s="3029"/>
      <c r="E614" s="896"/>
      <c r="F614" s="896"/>
      <c r="G614" s="896"/>
      <c r="H614" s="3030"/>
      <c r="I614" s="3029"/>
      <c r="J614" s="896"/>
      <c r="K614" s="896"/>
      <c r="L614" s="896"/>
      <c r="M614" s="3030"/>
      <c r="N614" s="3029"/>
      <c r="O614" s="896"/>
      <c r="P614" s="896"/>
      <c r="Q614" s="896"/>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30"/>
      <c r="D615" s="3029"/>
      <c r="E615" s="896"/>
      <c r="F615" s="896"/>
      <c r="G615" s="896"/>
      <c r="H615" s="3030"/>
      <c r="I615" s="3029"/>
      <c r="J615" s="896"/>
      <c r="K615" s="896"/>
      <c r="L615" s="896"/>
      <c r="M615" s="3030"/>
      <c r="N615" s="3029"/>
      <c r="O615" s="896"/>
      <c r="P615" s="896"/>
      <c r="Q615" s="896"/>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30"/>
      <c r="D616" s="3029"/>
      <c r="E616" s="896"/>
      <c r="F616" s="896"/>
      <c r="G616" s="896"/>
      <c r="H616" s="3030"/>
      <c r="I616" s="3029"/>
      <c r="J616" s="896"/>
      <c r="K616" s="896"/>
      <c r="L616" s="896"/>
      <c r="M616" s="3030"/>
      <c r="N616" s="3029"/>
      <c r="O616" s="896"/>
      <c r="P616" s="896"/>
      <c r="Q616" s="896"/>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30"/>
      <c r="D617" s="3029"/>
      <c r="E617" s="896"/>
      <c r="F617" s="896"/>
      <c r="G617" s="896"/>
      <c r="H617" s="3030"/>
      <c r="I617" s="3029"/>
      <c r="J617" s="896"/>
      <c r="K617" s="896"/>
      <c r="L617" s="896"/>
      <c r="M617" s="3030"/>
      <c r="N617" s="3029"/>
      <c r="O617" s="896"/>
      <c r="P617" s="896"/>
      <c r="Q617" s="896"/>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30"/>
      <c r="D618" s="3029"/>
      <c r="E618" s="896"/>
      <c r="F618" s="896"/>
      <c r="G618" s="896"/>
      <c r="H618" s="3030"/>
      <c r="I618" s="3029"/>
      <c r="J618" s="896"/>
      <c r="K618" s="896"/>
      <c r="L618" s="896"/>
      <c r="M618" s="3030"/>
      <c r="N618" s="3029"/>
      <c r="O618" s="896"/>
      <c r="P618" s="896"/>
      <c r="Q618" s="896"/>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30"/>
      <c r="D619" s="3029"/>
      <c r="E619" s="896"/>
      <c r="F619" s="896"/>
      <c r="G619" s="896"/>
      <c r="H619" s="3030"/>
      <c r="I619" s="3029"/>
      <c r="J619" s="896"/>
      <c r="K619" s="896"/>
      <c r="L619" s="896"/>
      <c r="M619" s="3030"/>
      <c r="N619" s="3029"/>
      <c r="O619" s="896"/>
      <c r="P619" s="896"/>
      <c r="Q619" s="896"/>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30"/>
      <c r="D620" s="3029"/>
      <c r="E620" s="896"/>
      <c r="F620" s="896"/>
      <c r="G620" s="896"/>
      <c r="H620" s="3030"/>
      <c r="I620" s="3029"/>
      <c r="J620" s="896"/>
      <c r="K620" s="896"/>
      <c r="L620" s="896"/>
      <c r="M620" s="3030"/>
      <c r="N620" s="3029"/>
      <c r="O620" s="896"/>
      <c r="P620" s="896"/>
      <c r="Q620" s="896"/>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30"/>
      <c r="D621" s="3029"/>
      <c r="E621" s="896"/>
      <c r="F621" s="896"/>
      <c r="G621" s="896"/>
      <c r="H621" s="3030"/>
      <c r="I621" s="3029"/>
      <c r="J621" s="896"/>
      <c r="K621" s="896"/>
      <c r="L621" s="896"/>
      <c r="M621" s="3030"/>
      <c r="N621" s="3029"/>
      <c r="O621" s="896"/>
      <c r="P621" s="896"/>
      <c r="Q621" s="896"/>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30"/>
      <c r="D622" s="3029"/>
      <c r="E622" s="896"/>
      <c r="F622" s="896"/>
      <c r="G622" s="896"/>
      <c r="H622" s="3030"/>
      <c r="I622" s="3029"/>
      <c r="J622" s="896"/>
      <c r="K622" s="896"/>
      <c r="L622" s="896"/>
      <c r="M622" s="3030"/>
      <c r="N622" s="3029"/>
      <c r="O622" s="896"/>
      <c r="P622" s="896"/>
      <c r="Q622" s="896"/>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30"/>
      <c r="D623" s="3029"/>
      <c r="E623" s="896"/>
      <c r="F623" s="896"/>
      <c r="G623" s="896"/>
      <c r="H623" s="3030"/>
      <c r="I623" s="3029"/>
      <c r="J623" s="896"/>
      <c r="K623" s="896"/>
      <c r="L623" s="896"/>
      <c r="M623" s="3030"/>
      <c r="N623" s="3029"/>
      <c r="O623" s="896"/>
      <c r="P623" s="896"/>
      <c r="Q623" s="896"/>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30"/>
      <c r="D624" s="3029"/>
      <c r="E624" s="896"/>
      <c r="F624" s="896"/>
      <c r="G624" s="896"/>
      <c r="H624" s="3030"/>
      <c r="I624" s="3029"/>
      <c r="J624" s="896"/>
      <c r="K624" s="896"/>
      <c r="L624" s="896"/>
      <c r="M624" s="3030"/>
      <c r="N624" s="3029"/>
      <c r="O624" s="896"/>
      <c r="P624" s="896"/>
      <c r="Q624" s="896"/>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30"/>
      <c r="D625" s="3029"/>
      <c r="E625" s="896"/>
      <c r="F625" s="896"/>
      <c r="G625" s="896"/>
      <c r="H625" s="3030"/>
      <c r="I625" s="3029"/>
      <c r="J625" s="896"/>
      <c r="K625" s="896"/>
      <c r="L625" s="896"/>
      <c r="M625" s="3030"/>
      <c r="N625" s="3029"/>
      <c r="O625" s="896"/>
      <c r="P625" s="896"/>
      <c r="Q625" s="896"/>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30"/>
      <c r="D626" s="3029"/>
      <c r="E626" s="896"/>
      <c r="F626" s="896"/>
      <c r="G626" s="896"/>
      <c r="H626" s="3030"/>
      <c r="I626" s="3029"/>
      <c r="J626" s="896"/>
      <c r="K626" s="896"/>
      <c r="L626" s="896"/>
      <c r="M626" s="3030"/>
      <c r="N626" s="3029"/>
      <c r="O626" s="896"/>
      <c r="P626" s="896"/>
      <c r="Q626" s="896"/>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30"/>
      <c r="D627" s="3029"/>
      <c r="E627" s="896"/>
      <c r="F627" s="896"/>
      <c r="G627" s="896"/>
      <c r="H627" s="3030"/>
      <c r="I627" s="3029"/>
      <c r="J627" s="896"/>
      <c r="K627" s="896"/>
      <c r="L627" s="896"/>
      <c r="M627" s="3030"/>
      <c r="N627" s="3029"/>
      <c r="O627" s="896"/>
      <c r="P627" s="896"/>
      <c r="Q627" s="896"/>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30"/>
      <c r="D628" s="3029"/>
      <c r="E628" s="896"/>
      <c r="F628" s="896"/>
      <c r="G628" s="896"/>
      <c r="H628" s="3030"/>
      <c r="I628" s="3029"/>
      <c r="J628" s="896"/>
      <c r="K628" s="896"/>
      <c r="L628" s="896"/>
      <c r="M628" s="3030"/>
      <c r="N628" s="3029"/>
      <c r="O628" s="896"/>
      <c r="P628" s="896"/>
      <c r="Q628" s="896"/>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30"/>
      <c r="D629" s="3029"/>
      <c r="E629" s="896"/>
      <c r="F629" s="896"/>
      <c r="G629" s="896"/>
      <c r="H629" s="3030"/>
      <c r="I629" s="3029"/>
      <c r="J629" s="896"/>
      <c r="K629" s="896"/>
      <c r="L629" s="896"/>
      <c r="M629" s="3030"/>
      <c r="N629" s="3029"/>
      <c r="O629" s="896"/>
      <c r="P629" s="896"/>
      <c r="Q629" s="896"/>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30"/>
      <c r="D630" s="3029"/>
      <c r="E630" s="896"/>
      <c r="F630" s="896"/>
      <c r="G630" s="896"/>
      <c r="H630" s="3030"/>
      <c r="I630" s="3029"/>
      <c r="J630" s="896"/>
      <c r="K630" s="896"/>
      <c r="L630" s="896"/>
      <c r="M630" s="3030"/>
      <c r="N630" s="3029"/>
      <c r="O630" s="896"/>
      <c r="P630" s="896"/>
      <c r="Q630" s="896"/>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30"/>
      <c r="D631" s="3029"/>
      <c r="E631" s="896"/>
      <c r="F631" s="896"/>
      <c r="G631" s="896"/>
      <c r="H631" s="3030"/>
      <c r="I631" s="3029"/>
      <c r="J631" s="896"/>
      <c r="K631" s="896"/>
      <c r="L631" s="896"/>
      <c r="M631" s="3030"/>
      <c r="N631" s="3029"/>
      <c r="O631" s="896"/>
      <c r="P631" s="896"/>
      <c r="Q631" s="896"/>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30"/>
      <c r="D632" s="3029"/>
      <c r="E632" s="896"/>
      <c r="F632" s="896"/>
      <c r="G632" s="896"/>
      <c r="H632" s="3030"/>
      <c r="I632" s="3029"/>
      <c r="J632" s="896"/>
      <c r="K632" s="896"/>
      <c r="L632" s="896"/>
      <c r="M632" s="3030"/>
      <c r="N632" s="3029"/>
      <c r="O632" s="896"/>
      <c r="P632" s="896"/>
      <c r="Q632" s="896"/>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30"/>
      <c r="D633" s="3029"/>
      <c r="E633" s="896"/>
      <c r="F633" s="896"/>
      <c r="G633" s="896"/>
      <c r="H633" s="3030"/>
      <c r="I633" s="3029"/>
      <c r="J633" s="896"/>
      <c r="K633" s="896"/>
      <c r="L633" s="896"/>
      <c r="M633" s="3030"/>
      <c r="N633" s="3029"/>
      <c r="O633" s="896"/>
      <c r="P633" s="896"/>
      <c r="Q633" s="896"/>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30"/>
      <c r="D634" s="3029"/>
      <c r="E634" s="896"/>
      <c r="F634" s="896"/>
      <c r="G634" s="896"/>
      <c r="H634" s="3030"/>
      <c r="I634" s="3029"/>
      <c r="J634" s="896"/>
      <c r="K634" s="896"/>
      <c r="L634" s="896"/>
      <c r="M634" s="3030"/>
      <c r="N634" s="3029"/>
      <c r="O634" s="896"/>
      <c r="P634" s="896"/>
      <c r="Q634" s="896"/>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30"/>
      <c r="D635" s="3029"/>
      <c r="E635" s="896"/>
      <c r="F635" s="896"/>
      <c r="G635" s="896"/>
      <c r="H635" s="3030"/>
      <c r="I635" s="3029"/>
      <c r="J635" s="896"/>
      <c r="K635" s="896"/>
      <c r="L635" s="896"/>
      <c r="M635" s="3030"/>
      <c r="N635" s="3029"/>
      <c r="O635" s="896"/>
      <c r="P635" s="896"/>
      <c r="Q635" s="896"/>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30"/>
      <c r="D636" s="3029"/>
      <c r="E636" s="896"/>
      <c r="F636" s="896"/>
      <c r="G636" s="896"/>
      <c r="H636" s="3030"/>
      <c r="I636" s="3029"/>
      <c r="J636" s="896"/>
      <c r="K636" s="896"/>
      <c r="L636" s="896"/>
      <c r="M636" s="3030"/>
      <c r="N636" s="3029"/>
      <c r="O636" s="896"/>
      <c r="P636" s="896"/>
      <c r="Q636" s="896"/>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30"/>
      <c r="D637" s="3029"/>
      <c r="E637" s="896"/>
      <c r="F637" s="896"/>
      <c r="G637" s="896"/>
      <c r="H637" s="3030"/>
      <c r="I637" s="3029"/>
      <c r="J637" s="896"/>
      <c r="K637" s="896"/>
      <c r="L637" s="896"/>
      <c r="M637" s="3030"/>
      <c r="N637" s="3029"/>
      <c r="O637" s="896"/>
      <c r="P637" s="896"/>
      <c r="Q637" s="896"/>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30"/>
      <c r="D638" s="3029"/>
      <c r="E638" s="896"/>
      <c r="F638" s="896"/>
      <c r="G638" s="896"/>
      <c r="H638" s="3030"/>
      <c r="I638" s="3029"/>
      <c r="J638" s="896"/>
      <c r="K638" s="896"/>
      <c r="L638" s="896"/>
      <c r="M638" s="3030"/>
      <c r="N638" s="3029"/>
      <c r="O638" s="896"/>
      <c r="P638" s="896"/>
      <c r="Q638" s="896"/>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30"/>
      <c r="D639" s="3029"/>
      <c r="E639" s="896"/>
      <c r="F639" s="896"/>
      <c r="G639" s="896"/>
      <c r="H639" s="3030"/>
      <c r="I639" s="3029"/>
      <c r="J639" s="896"/>
      <c r="K639" s="896"/>
      <c r="L639" s="896"/>
      <c r="M639" s="3030"/>
      <c r="N639" s="3029"/>
      <c r="O639" s="896"/>
      <c r="P639" s="896"/>
      <c r="Q639" s="896"/>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30"/>
      <c r="D640" s="3029"/>
      <c r="E640" s="896"/>
      <c r="F640" s="896"/>
      <c r="G640" s="896"/>
      <c r="H640" s="3030"/>
      <c r="I640" s="3029"/>
      <c r="J640" s="896"/>
      <c r="K640" s="896"/>
      <c r="L640" s="896"/>
      <c r="M640" s="3030"/>
      <c r="N640" s="3029"/>
      <c r="O640" s="896"/>
      <c r="P640" s="896"/>
      <c r="Q640" s="896"/>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30"/>
      <c r="D641" s="3029"/>
      <c r="E641" s="896"/>
      <c r="F641" s="896"/>
      <c r="G641" s="896"/>
      <c r="H641" s="3030"/>
      <c r="I641" s="3029"/>
      <c r="J641" s="896"/>
      <c r="K641" s="896"/>
      <c r="L641" s="896"/>
      <c r="M641" s="3030"/>
      <c r="N641" s="3029"/>
      <c r="O641" s="896"/>
      <c r="P641" s="896"/>
      <c r="Q641" s="896"/>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30"/>
      <c r="D642" s="3029"/>
      <c r="E642" s="896"/>
      <c r="F642" s="896"/>
      <c r="G642" s="896"/>
      <c r="H642" s="3030"/>
      <c r="I642" s="3029"/>
      <c r="J642" s="896"/>
      <c r="K642" s="896"/>
      <c r="L642" s="896"/>
      <c r="M642" s="3030"/>
      <c r="N642" s="3029"/>
      <c r="O642" s="896"/>
      <c r="P642" s="896"/>
      <c r="Q642" s="896"/>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30"/>
      <c r="D643" s="3029"/>
      <c r="E643" s="896"/>
      <c r="F643" s="896"/>
      <c r="G643" s="896"/>
      <c r="H643" s="3030"/>
      <c r="I643" s="3029"/>
      <c r="J643" s="896"/>
      <c r="K643" s="896"/>
      <c r="L643" s="896"/>
      <c r="M643" s="3030"/>
      <c r="N643" s="3029"/>
      <c r="O643" s="896"/>
      <c r="P643" s="896"/>
      <c r="Q643" s="896"/>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30"/>
      <c r="D644" s="3029"/>
      <c r="E644" s="896"/>
      <c r="F644" s="896"/>
      <c r="G644" s="896"/>
      <c r="H644" s="3030"/>
      <c r="I644" s="3029"/>
      <c r="J644" s="896"/>
      <c r="K644" s="896"/>
      <c r="L644" s="896"/>
      <c r="M644" s="3030"/>
      <c r="N644" s="3029"/>
      <c r="O644" s="896"/>
      <c r="P644" s="896"/>
      <c r="Q644" s="896"/>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30"/>
      <c r="D645" s="3029"/>
      <c r="E645" s="896"/>
      <c r="F645" s="896"/>
      <c r="G645" s="896"/>
      <c r="H645" s="3030"/>
      <c r="I645" s="3029"/>
      <c r="J645" s="896"/>
      <c r="K645" s="896"/>
      <c r="L645" s="896"/>
      <c r="M645" s="3030"/>
      <c r="N645" s="3029"/>
      <c r="O645" s="896"/>
      <c r="P645" s="896"/>
      <c r="Q645" s="896"/>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30"/>
      <c r="D646" s="3029"/>
      <c r="E646" s="896"/>
      <c r="F646" s="896"/>
      <c r="G646" s="896"/>
      <c r="H646" s="3030"/>
      <c r="I646" s="3029"/>
      <c r="J646" s="896"/>
      <c r="K646" s="896"/>
      <c r="L646" s="896"/>
      <c r="M646" s="3030"/>
      <c r="N646" s="3029"/>
      <c r="O646" s="896"/>
      <c r="P646" s="896"/>
      <c r="Q646" s="896"/>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30"/>
      <c r="D647" s="3029"/>
      <c r="E647" s="896"/>
      <c r="F647" s="896"/>
      <c r="G647" s="896"/>
      <c r="H647" s="3030"/>
      <c r="I647" s="3029"/>
      <c r="J647" s="896"/>
      <c r="K647" s="896"/>
      <c r="L647" s="896"/>
      <c r="M647" s="3030"/>
      <c r="N647" s="3029"/>
      <c r="O647" s="896"/>
      <c r="P647" s="896"/>
      <c r="Q647" s="896"/>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30"/>
      <c r="D648" s="3029"/>
      <c r="E648" s="896"/>
      <c r="F648" s="896"/>
      <c r="G648" s="896"/>
      <c r="H648" s="3030"/>
      <c r="I648" s="3029"/>
      <c r="J648" s="896"/>
      <c r="K648" s="896"/>
      <c r="L648" s="896"/>
      <c r="M648" s="3030"/>
      <c r="N648" s="3029"/>
      <c r="O648" s="896"/>
      <c r="P648" s="896"/>
      <c r="Q648" s="896"/>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30"/>
      <c r="D649" s="3029"/>
      <c r="E649" s="896"/>
      <c r="F649" s="896"/>
      <c r="G649" s="896"/>
      <c r="H649" s="3030"/>
      <c r="I649" s="3029"/>
      <c r="J649" s="896"/>
      <c r="K649" s="896"/>
      <c r="L649" s="896"/>
      <c r="M649" s="3030"/>
      <c r="N649" s="3029"/>
      <c r="O649" s="896"/>
      <c r="P649" s="896"/>
      <c r="Q649" s="896"/>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30"/>
      <c r="D650" s="3029"/>
      <c r="E650" s="896"/>
      <c r="F650" s="896"/>
      <c r="G650" s="896"/>
      <c r="H650" s="3030"/>
      <c r="I650" s="3029"/>
      <c r="J650" s="896"/>
      <c r="K650" s="896"/>
      <c r="L650" s="896"/>
      <c r="M650" s="3030"/>
      <c r="N650" s="3029"/>
      <c r="O650" s="896"/>
      <c r="P650" s="896"/>
      <c r="Q650" s="896"/>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30"/>
      <c r="D651" s="3029"/>
      <c r="E651" s="896"/>
      <c r="F651" s="896"/>
      <c r="G651" s="896"/>
      <c r="H651" s="3030"/>
      <c r="I651" s="3029"/>
      <c r="J651" s="896"/>
      <c r="K651" s="896"/>
      <c r="L651" s="896"/>
      <c r="M651" s="3030"/>
      <c r="N651" s="3029"/>
      <c r="O651" s="896"/>
      <c r="P651" s="896"/>
      <c r="Q651" s="896"/>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30"/>
      <c r="D652" s="3029"/>
      <c r="E652" s="896"/>
      <c r="F652" s="896"/>
      <c r="G652" s="896"/>
      <c r="H652" s="3030"/>
      <c r="I652" s="3029"/>
      <c r="J652" s="896"/>
      <c r="K652" s="896"/>
      <c r="L652" s="896"/>
      <c r="M652" s="3030"/>
      <c r="N652" s="3029"/>
      <c r="O652" s="896"/>
      <c r="P652" s="896"/>
      <c r="Q652" s="896"/>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30"/>
      <c r="D653" s="3029"/>
      <c r="E653" s="896"/>
      <c r="F653" s="896"/>
      <c r="G653" s="896"/>
      <c r="H653" s="3030"/>
      <c r="I653" s="3029"/>
      <c r="J653" s="896"/>
      <c r="K653" s="896"/>
      <c r="L653" s="896"/>
      <c r="M653" s="3030"/>
      <c r="N653" s="3029"/>
      <c r="O653" s="896"/>
      <c r="P653" s="896"/>
      <c r="Q653" s="896"/>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30"/>
      <c r="D654" s="3029"/>
      <c r="E654" s="896"/>
      <c r="F654" s="896"/>
      <c r="G654" s="896"/>
      <c r="H654" s="3030"/>
      <c r="I654" s="3029"/>
      <c r="J654" s="896"/>
      <c r="K654" s="896"/>
      <c r="L654" s="896"/>
      <c r="M654" s="3030"/>
      <c r="N654" s="3029"/>
      <c r="O654" s="896"/>
      <c r="P654" s="896"/>
      <c r="Q654" s="896"/>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30"/>
      <c r="D655" s="3029"/>
      <c r="E655" s="896"/>
      <c r="F655" s="896"/>
      <c r="G655" s="896"/>
      <c r="H655" s="3030"/>
      <c r="I655" s="3029"/>
      <c r="J655" s="896"/>
      <c r="K655" s="896"/>
      <c r="L655" s="896"/>
      <c r="M655" s="3030"/>
      <c r="N655" s="3029"/>
      <c r="O655" s="896"/>
      <c r="P655" s="896"/>
      <c r="Q655" s="896"/>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30"/>
      <c r="D656" s="3029"/>
      <c r="E656" s="896"/>
      <c r="F656" s="896"/>
      <c r="G656" s="896"/>
      <c r="H656" s="3030"/>
      <c r="I656" s="3029"/>
      <c r="J656" s="896"/>
      <c r="K656" s="896"/>
      <c r="L656" s="896"/>
      <c r="M656" s="3030"/>
      <c r="N656" s="3029"/>
      <c r="O656" s="896"/>
      <c r="P656" s="896"/>
      <c r="Q656" s="896"/>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30"/>
      <c r="D657" s="3029"/>
      <c r="E657" s="896"/>
      <c r="F657" s="896"/>
      <c r="G657" s="896"/>
      <c r="H657" s="3030"/>
      <c r="I657" s="3029"/>
      <c r="J657" s="896"/>
      <c r="K657" s="896"/>
      <c r="L657" s="896"/>
      <c r="M657" s="3030"/>
      <c r="N657" s="3029"/>
      <c r="O657" s="896"/>
      <c r="P657" s="896"/>
      <c r="Q657" s="896"/>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30"/>
      <c r="D658" s="3029"/>
      <c r="E658" s="896"/>
      <c r="F658" s="896"/>
      <c r="G658" s="896"/>
      <c r="H658" s="3030"/>
      <c r="I658" s="3029"/>
      <c r="J658" s="896"/>
      <c r="K658" s="896"/>
      <c r="L658" s="896"/>
      <c r="M658" s="3030"/>
      <c r="N658" s="3029"/>
      <c r="O658" s="896"/>
      <c r="P658" s="896"/>
      <c r="Q658" s="896"/>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30"/>
      <c r="D659" s="3029"/>
      <c r="E659" s="896"/>
      <c r="F659" s="896"/>
      <c r="G659" s="896"/>
      <c r="H659" s="3030"/>
      <c r="I659" s="3029"/>
      <c r="J659" s="896"/>
      <c r="K659" s="896"/>
      <c r="L659" s="896"/>
      <c r="M659" s="3030"/>
      <c r="N659" s="3029"/>
      <c r="O659" s="896"/>
      <c r="P659" s="896"/>
      <c r="Q659" s="896"/>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30"/>
      <c r="D660" s="3029"/>
      <c r="E660" s="896"/>
      <c r="F660" s="896"/>
      <c r="G660" s="896"/>
      <c r="H660" s="3030"/>
      <c r="I660" s="3029"/>
      <c r="J660" s="896"/>
      <c r="K660" s="896"/>
      <c r="L660" s="896"/>
      <c r="M660" s="3030"/>
      <c r="N660" s="3029"/>
      <c r="O660" s="896"/>
      <c r="P660" s="896"/>
      <c r="Q660" s="896"/>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30"/>
      <c r="D661" s="3029"/>
      <c r="E661" s="896"/>
      <c r="F661" s="896"/>
      <c r="G661" s="896"/>
      <c r="H661" s="3030"/>
      <c r="I661" s="3029"/>
      <c r="J661" s="896"/>
      <c r="K661" s="896"/>
      <c r="L661" s="896"/>
      <c r="M661" s="3030"/>
      <c r="N661" s="3029"/>
      <c r="O661" s="896"/>
      <c r="P661" s="896"/>
      <c r="Q661" s="896"/>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30"/>
      <c r="D662" s="3029"/>
      <c r="E662" s="896"/>
      <c r="F662" s="896"/>
      <c r="G662" s="896"/>
      <c r="H662" s="3030"/>
      <c r="I662" s="3029"/>
      <c r="J662" s="896"/>
      <c r="K662" s="896"/>
      <c r="L662" s="896"/>
      <c r="M662" s="3030"/>
      <c r="N662" s="3029"/>
      <c r="O662" s="896"/>
      <c r="P662" s="896"/>
      <c r="Q662" s="896"/>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30"/>
      <c r="D663" s="3029"/>
      <c r="E663" s="896"/>
      <c r="F663" s="896"/>
      <c r="G663" s="896"/>
      <c r="H663" s="3030"/>
      <c r="I663" s="3029"/>
      <c r="J663" s="896"/>
      <c r="K663" s="896"/>
      <c r="L663" s="896"/>
      <c r="M663" s="3030"/>
      <c r="N663" s="3029"/>
      <c r="O663" s="896"/>
      <c r="P663" s="896"/>
      <c r="Q663" s="896"/>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30"/>
      <c r="D664" s="3029"/>
      <c r="E664" s="896"/>
      <c r="F664" s="896"/>
      <c r="G664" s="896"/>
      <c r="H664" s="3030"/>
      <c r="I664" s="3029"/>
      <c r="J664" s="896"/>
      <c r="K664" s="896"/>
      <c r="L664" s="896"/>
      <c r="M664" s="3030"/>
      <c r="N664" s="3029"/>
      <c r="O664" s="896"/>
      <c r="P664" s="896"/>
      <c r="Q664" s="896"/>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30"/>
      <c r="D665" s="3029"/>
      <c r="E665" s="896"/>
      <c r="F665" s="896"/>
      <c r="G665" s="896"/>
      <c r="H665" s="3030"/>
      <c r="I665" s="3029"/>
      <c r="J665" s="896"/>
      <c r="K665" s="896"/>
      <c r="L665" s="896"/>
      <c r="M665" s="3030"/>
      <c r="N665" s="3029"/>
      <c r="O665" s="896"/>
      <c r="P665" s="896"/>
      <c r="Q665" s="896"/>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30"/>
      <c r="D666" s="3029"/>
      <c r="E666" s="896"/>
      <c r="F666" s="896"/>
      <c r="G666" s="896"/>
      <c r="H666" s="3030"/>
      <c r="I666" s="3029"/>
      <c r="J666" s="896"/>
      <c r="K666" s="896"/>
      <c r="L666" s="896"/>
      <c r="M666" s="3030"/>
      <c r="N666" s="3029"/>
      <c r="O666" s="896"/>
      <c r="P666" s="896"/>
      <c r="Q666" s="896"/>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30"/>
      <c r="D667" s="3029"/>
      <c r="E667" s="896"/>
      <c r="F667" s="896"/>
      <c r="G667" s="896"/>
      <c r="H667" s="3030"/>
      <c r="I667" s="3029"/>
      <c r="J667" s="896"/>
      <c r="K667" s="896"/>
      <c r="L667" s="896"/>
      <c r="M667" s="3030"/>
      <c r="N667" s="3029"/>
      <c r="O667" s="896"/>
      <c r="P667" s="896"/>
      <c r="Q667" s="896"/>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30"/>
      <c r="D668" s="3029"/>
      <c r="E668" s="896"/>
      <c r="F668" s="896"/>
      <c r="G668" s="896"/>
      <c r="H668" s="3030"/>
      <c r="I668" s="3029"/>
      <c r="J668" s="896"/>
      <c r="K668" s="896"/>
      <c r="L668" s="896"/>
      <c r="M668" s="3030"/>
      <c r="N668" s="3029"/>
      <c r="O668" s="896"/>
      <c r="P668" s="896"/>
      <c r="Q668" s="896"/>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30"/>
      <c r="D669" s="3029"/>
      <c r="E669" s="896"/>
      <c r="F669" s="896"/>
      <c r="G669" s="896"/>
      <c r="H669" s="3030"/>
      <c r="I669" s="3029"/>
      <c r="J669" s="896"/>
      <c r="K669" s="896"/>
      <c r="L669" s="896"/>
      <c r="M669" s="3030"/>
      <c r="N669" s="3029"/>
      <c r="O669" s="896"/>
      <c r="P669" s="896"/>
      <c r="Q669" s="896"/>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30"/>
      <c r="D670" s="3029"/>
      <c r="E670" s="896"/>
      <c r="F670" s="896"/>
      <c r="G670" s="896"/>
      <c r="H670" s="3030"/>
      <c r="I670" s="3029"/>
      <c r="J670" s="896"/>
      <c r="K670" s="896"/>
      <c r="L670" s="896"/>
      <c r="M670" s="3030"/>
      <c r="N670" s="3029"/>
      <c r="O670" s="896"/>
      <c r="P670" s="896"/>
      <c r="Q670" s="896"/>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30"/>
      <c r="D671" s="3029"/>
      <c r="E671" s="896"/>
      <c r="F671" s="896"/>
      <c r="G671" s="896"/>
      <c r="H671" s="3030"/>
      <c r="I671" s="3029"/>
      <c r="J671" s="896"/>
      <c r="K671" s="896"/>
      <c r="L671" s="896"/>
      <c r="M671" s="3030"/>
      <c r="N671" s="3029"/>
      <c r="O671" s="896"/>
      <c r="P671" s="896"/>
      <c r="Q671" s="896"/>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30"/>
      <c r="D672" s="3029"/>
      <c r="E672" s="896"/>
      <c r="F672" s="896"/>
      <c r="G672" s="896"/>
      <c r="H672" s="3030"/>
      <c r="I672" s="3029"/>
      <c r="J672" s="896"/>
      <c r="K672" s="896"/>
      <c r="L672" s="896"/>
      <c r="M672" s="3030"/>
      <c r="N672" s="3029"/>
      <c r="O672" s="896"/>
      <c r="P672" s="896"/>
      <c r="Q672" s="896"/>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30"/>
      <c r="D673" s="3029"/>
      <c r="E673" s="896"/>
      <c r="F673" s="896"/>
      <c r="G673" s="896"/>
      <c r="H673" s="3030"/>
      <c r="I673" s="3029"/>
      <c r="J673" s="896"/>
      <c r="K673" s="896"/>
      <c r="L673" s="896"/>
      <c r="M673" s="3030"/>
      <c r="N673" s="3029"/>
      <c r="O673" s="896"/>
      <c r="P673" s="896"/>
      <c r="Q673" s="896"/>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30"/>
      <c r="D674" s="3029"/>
      <c r="E674" s="896"/>
      <c r="F674" s="896"/>
      <c r="G674" s="896"/>
      <c r="H674" s="3030"/>
      <c r="I674" s="3029"/>
      <c r="J674" s="896"/>
      <c r="K674" s="896"/>
      <c r="L674" s="896"/>
      <c r="M674" s="3030"/>
      <c r="N674" s="3029"/>
      <c r="O674" s="896"/>
      <c r="P674" s="896"/>
      <c r="Q674" s="896"/>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30"/>
      <c r="D675" s="3029"/>
      <c r="E675" s="896"/>
      <c r="F675" s="896"/>
      <c r="G675" s="896"/>
      <c r="H675" s="3030"/>
      <c r="I675" s="3029"/>
      <c r="J675" s="896"/>
      <c r="K675" s="896"/>
      <c r="L675" s="896"/>
      <c r="M675" s="3030"/>
      <c r="N675" s="3029"/>
      <c r="O675" s="896"/>
      <c r="P675" s="896"/>
      <c r="Q675" s="896"/>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30"/>
      <c r="D676" s="3029"/>
      <c r="E676" s="896"/>
      <c r="F676" s="896"/>
      <c r="G676" s="896"/>
      <c r="H676" s="3030"/>
      <c r="I676" s="3029"/>
      <c r="J676" s="896"/>
      <c r="K676" s="896"/>
      <c r="L676" s="896"/>
      <c r="M676" s="3030"/>
      <c r="N676" s="3029"/>
      <c r="O676" s="896"/>
      <c r="P676" s="896"/>
      <c r="Q676" s="896"/>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30"/>
      <c r="D677" s="3029"/>
      <c r="E677" s="896"/>
      <c r="F677" s="896"/>
      <c r="G677" s="896"/>
      <c r="H677" s="3030"/>
      <c r="I677" s="3029"/>
      <c r="J677" s="896"/>
      <c r="K677" s="896"/>
      <c r="L677" s="896"/>
      <c r="M677" s="3030"/>
      <c r="N677" s="3029"/>
      <c r="O677" s="896"/>
      <c r="P677" s="896"/>
      <c r="Q677" s="896"/>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30"/>
      <c r="D678" s="3029"/>
      <c r="E678" s="896"/>
      <c r="F678" s="896"/>
      <c r="G678" s="896"/>
      <c r="H678" s="3030"/>
      <c r="I678" s="3029"/>
      <c r="J678" s="896"/>
      <c r="K678" s="896"/>
      <c r="L678" s="896"/>
      <c r="M678" s="3030"/>
      <c r="N678" s="3029"/>
      <c r="O678" s="896"/>
      <c r="P678" s="896"/>
      <c r="Q678" s="896"/>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30"/>
      <c r="D679" s="3029"/>
      <c r="E679" s="896"/>
      <c r="F679" s="896"/>
      <c r="G679" s="896"/>
      <c r="H679" s="3030"/>
      <c r="I679" s="3029"/>
      <c r="J679" s="896"/>
      <c r="K679" s="896"/>
      <c r="L679" s="896"/>
      <c r="M679" s="3030"/>
      <c r="N679" s="3029"/>
      <c r="O679" s="896"/>
      <c r="P679" s="896"/>
      <c r="Q679" s="896"/>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30"/>
      <c r="D680" s="3029"/>
      <c r="E680" s="896"/>
      <c r="F680" s="896"/>
      <c r="G680" s="896"/>
      <c r="H680" s="3030"/>
      <c r="I680" s="3029"/>
      <c r="J680" s="896"/>
      <c r="K680" s="896"/>
      <c r="L680" s="896"/>
      <c r="M680" s="3030"/>
      <c r="N680" s="3029"/>
      <c r="O680" s="896"/>
      <c r="P680" s="896"/>
      <c r="Q680" s="896"/>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30"/>
      <c r="D681" s="3029"/>
      <c r="E681" s="896"/>
      <c r="F681" s="896"/>
      <c r="G681" s="896"/>
      <c r="H681" s="3030"/>
      <c r="I681" s="3029"/>
      <c r="J681" s="896"/>
      <c r="K681" s="896"/>
      <c r="L681" s="896"/>
      <c r="M681" s="3030"/>
      <c r="N681" s="3029"/>
      <c r="O681" s="896"/>
      <c r="P681" s="896"/>
      <c r="Q681" s="896"/>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30"/>
      <c r="D682" s="3029"/>
      <c r="E682" s="896"/>
      <c r="F682" s="896"/>
      <c r="G682" s="896"/>
      <c r="H682" s="3030"/>
      <c r="I682" s="3029"/>
      <c r="J682" s="896"/>
      <c r="K682" s="896"/>
      <c r="L682" s="896"/>
      <c r="M682" s="3030"/>
      <c r="N682" s="3029"/>
      <c r="O682" s="896"/>
      <c r="P682" s="896"/>
      <c r="Q682" s="896"/>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30"/>
      <c r="D683" s="3029"/>
      <c r="E683" s="896"/>
      <c r="F683" s="896"/>
      <c r="G683" s="896"/>
      <c r="H683" s="3030"/>
      <c r="I683" s="3029"/>
      <c r="J683" s="896"/>
      <c r="K683" s="896"/>
      <c r="L683" s="896"/>
      <c r="M683" s="3030"/>
      <c r="N683" s="3029"/>
      <c r="O683" s="896"/>
      <c r="P683" s="896"/>
      <c r="Q683" s="896"/>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30"/>
      <c r="D684" s="3029"/>
      <c r="E684" s="896"/>
      <c r="F684" s="896"/>
      <c r="G684" s="896"/>
      <c r="H684" s="3030"/>
      <c r="I684" s="3029"/>
      <c r="J684" s="896"/>
      <c r="K684" s="896"/>
      <c r="L684" s="896"/>
      <c r="M684" s="3030"/>
      <c r="N684" s="3029"/>
      <c r="O684" s="896"/>
      <c r="P684" s="896"/>
      <c r="Q684" s="896"/>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30"/>
      <c r="D685" s="3029"/>
      <c r="E685" s="896"/>
      <c r="F685" s="896"/>
      <c r="G685" s="896"/>
      <c r="H685" s="3030"/>
      <c r="I685" s="3029"/>
      <c r="J685" s="896"/>
      <c r="K685" s="896"/>
      <c r="L685" s="896"/>
      <c r="M685" s="3030"/>
      <c r="N685" s="3029"/>
      <c r="O685" s="896"/>
      <c r="P685" s="896"/>
      <c r="Q685" s="896"/>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30"/>
      <c r="D686" s="3029"/>
      <c r="E686" s="896"/>
      <c r="F686" s="896"/>
      <c r="G686" s="896"/>
      <c r="H686" s="3030"/>
      <c r="I686" s="3029"/>
      <c r="J686" s="896"/>
      <c r="K686" s="896"/>
      <c r="L686" s="896"/>
      <c r="M686" s="3030"/>
      <c r="N686" s="3029"/>
      <c r="O686" s="896"/>
      <c r="P686" s="896"/>
      <c r="Q686" s="896"/>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30"/>
      <c r="D687" s="3029"/>
      <c r="E687" s="896"/>
      <c r="F687" s="896"/>
      <c r="G687" s="896"/>
      <c r="H687" s="3030"/>
      <c r="I687" s="3029"/>
      <c r="J687" s="896"/>
      <c r="K687" s="896"/>
      <c r="L687" s="896"/>
      <c r="M687" s="3030"/>
      <c r="N687" s="3029"/>
      <c r="O687" s="896"/>
      <c r="P687" s="896"/>
      <c r="Q687" s="896"/>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30"/>
      <c r="D688" s="3029"/>
      <c r="E688" s="896"/>
      <c r="F688" s="896"/>
      <c r="G688" s="896"/>
      <c r="H688" s="3030"/>
      <c r="I688" s="3029"/>
      <c r="J688" s="896"/>
      <c r="K688" s="896"/>
      <c r="L688" s="896"/>
      <c r="M688" s="3030"/>
      <c r="N688" s="3029"/>
      <c r="O688" s="896"/>
      <c r="P688" s="896"/>
      <c r="Q688" s="896"/>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30"/>
      <c r="D689" s="3029"/>
      <c r="E689" s="896"/>
      <c r="F689" s="896"/>
      <c r="G689" s="896"/>
      <c r="H689" s="3030"/>
      <c r="I689" s="3029"/>
      <c r="J689" s="896"/>
      <c r="K689" s="896"/>
      <c r="L689" s="896"/>
      <c r="M689" s="3030"/>
      <c r="N689" s="3029"/>
      <c r="O689" s="896"/>
      <c r="P689" s="896"/>
      <c r="Q689" s="896"/>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30"/>
      <c r="D690" s="3029"/>
      <c r="E690" s="896"/>
      <c r="F690" s="896"/>
      <c r="G690" s="896"/>
      <c r="H690" s="3030"/>
      <c r="I690" s="3029"/>
      <c r="J690" s="896"/>
      <c r="K690" s="896"/>
      <c r="L690" s="896"/>
      <c r="M690" s="3030"/>
      <c r="N690" s="3029"/>
      <c r="O690" s="896"/>
      <c r="P690" s="896"/>
      <c r="Q690" s="896"/>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30"/>
      <c r="D691" s="3029"/>
      <c r="E691" s="896"/>
      <c r="F691" s="896"/>
      <c r="G691" s="896"/>
      <c r="H691" s="3030"/>
      <c r="I691" s="3029"/>
      <c r="J691" s="896"/>
      <c r="K691" s="896"/>
      <c r="L691" s="896"/>
      <c r="M691" s="3030"/>
      <c r="N691" s="3029"/>
      <c r="O691" s="896"/>
      <c r="P691" s="896"/>
      <c r="Q691" s="896"/>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30"/>
      <c r="D692" s="3029"/>
      <c r="E692" s="896"/>
      <c r="F692" s="896"/>
      <c r="G692" s="896"/>
      <c r="H692" s="3030"/>
      <c r="I692" s="3029"/>
      <c r="J692" s="896"/>
      <c r="K692" s="896"/>
      <c r="L692" s="896"/>
      <c r="M692" s="3030"/>
      <c r="N692" s="3029"/>
      <c r="O692" s="896"/>
      <c r="P692" s="896"/>
      <c r="Q692" s="896"/>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030"/>
      <c r="D693" s="3029"/>
      <c r="E693" s="896"/>
      <c r="F693" s="896"/>
      <c r="G693" s="896"/>
      <c r="H693" s="3030"/>
      <c r="I693" s="3029"/>
      <c r="J693" s="896"/>
      <c r="K693" s="896"/>
      <c r="L693" s="896"/>
      <c r="M693" s="3030"/>
      <c r="N693" s="3029"/>
      <c r="O693" s="896"/>
      <c r="P693" s="896"/>
      <c r="Q693" s="896"/>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030"/>
      <c r="D694" s="3029"/>
      <c r="E694" s="896"/>
      <c r="F694" s="896"/>
      <c r="G694" s="896"/>
      <c r="H694" s="3030"/>
      <c r="I694" s="3029"/>
      <c r="J694" s="896"/>
      <c r="K694" s="896"/>
      <c r="L694" s="896"/>
      <c r="M694" s="3030"/>
      <c r="N694" s="3029"/>
      <c r="O694" s="896"/>
      <c r="P694" s="896"/>
      <c r="Q694" s="896"/>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030"/>
      <c r="D695" s="3029"/>
      <c r="E695" s="896"/>
      <c r="F695" s="896"/>
      <c r="G695" s="896"/>
      <c r="H695" s="3030"/>
      <c r="I695" s="3029"/>
      <c r="J695" s="896"/>
      <c r="K695" s="896"/>
      <c r="L695" s="896"/>
      <c r="M695" s="3030"/>
      <c r="N695" s="3029"/>
      <c r="O695" s="896"/>
      <c r="P695" s="896"/>
      <c r="Q695" s="896"/>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030"/>
      <c r="D696" s="3029"/>
      <c r="E696" s="896"/>
      <c r="F696" s="896"/>
      <c r="G696" s="896"/>
      <c r="H696" s="3030"/>
      <c r="I696" s="3029"/>
      <c r="J696" s="896"/>
      <c r="K696" s="896"/>
      <c r="L696" s="896"/>
      <c r="M696" s="3030"/>
      <c r="N696" s="3029"/>
      <c r="O696" s="896"/>
      <c r="P696" s="896"/>
      <c r="Q696" s="896"/>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030"/>
      <c r="D697" s="3029"/>
      <c r="E697" s="896"/>
      <c r="F697" s="896"/>
      <c r="G697" s="896"/>
      <c r="H697" s="3030"/>
      <c r="I697" s="3029"/>
      <c r="J697" s="896"/>
      <c r="K697" s="896"/>
      <c r="L697" s="896"/>
      <c r="M697" s="3030"/>
      <c r="N697" s="3029"/>
      <c r="O697" s="896"/>
      <c r="P697" s="896"/>
      <c r="Q697" s="896"/>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030"/>
      <c r="D698" s="3029"/>
      <c r="E698" s="896"/>
      <c r="F698" s="896"/>
      <c r="G698" s="896"/>
      <c r="H698" s="3030"/>
      <c r="I698" s="3029"/>
      <c r="J698" s="896"/>
      <c r="K698" s="896"/>
      <c r="L698" s="896"/>
      <c r="M698" s="3030"/>
      <c r="N698" s="3029"/>
      <c r="O698" s="896"/>
      <c r="P698" s="896"/>
      <c r="Q698" s="896"/>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030"/>
      <c r="D699" s="3029"/>
      <c r="E699" s="896"/>
      <c r="F699" s="896"/>
      <c r="G699" s="896"/>
      <c r="H699" s="3030"/>
      <c r="I699" s="3029"/>
      <c r="J699" s="896"/>
      <c r="K699" s="896"/>
      <c r="L699" s="896"/>
      <c r="M699" s="3030"/>
      <c r="N699" s="3029"/>
      <c r="O699" s="896"/>
      <c r="P699" s="896"/>
      <c r="Q699" s="896"/>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030"/>
      <c r="D700" s="3029"/>
      <c r="E700" s="896"/>
      <c r="F700" s="896"/>
      <c r="G700" s="896"/>
      <c r="H700" s="3030"/>
      <c r="I700" s="3029"/>
      <c r="J700" s="896"/>
      <c r="K700" s="896"/>
      <c r="L700" s="896"/>
      <c r="M700" s="3030"/>
      <c r="N700" s="3029"/>
      <c r="O700" s="896"/>
      <c r="P700" s="896"/>
      <c r="Q700" s="896"/>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029"/>
      <c r="D701" s="3029"/>
      <c r="E701" s="897"/>
      <c r="F701" s="897"/>
      <c r="G701" s="897"/>
      <c r="H701" s="3029"/>
      <c r="I701" s="3029"/>
      <c r="J701" s="897"/>
      <c r="K701" s="897"/>
      <c r="L701" s="897"/>
      <c r="M701" s="3029"/>
      <c r="N701" s="3029"/>
      <c r="O701" s="897"/>
      <c r="P701" s="897"/>
      <c r="Q701" s="897"/>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029"/>
      <c r="D702" s="3029"/>
      <c r="E702" s="897"/>
      <c r="F702" s="897"/>
      <c r="G702" s="897"/>
      <c r="H702" s="3029"/>
      <c r="I702" s="3029"/>
      <c r="J702" s="897"/>
      <c r="K702" s="897"/>
      <c r="L702" s="897"/>
      <c r="M702" s="3029"/>
      <c r="N702" s="3029"/>
      <c r="O702" s="897"/>
      <c r="P702" s="897"/>
      <c r="Q702" s="897"/>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029"/>
      <c r="D703" s="3029"/>
      <c r="E703" s="897"/>
      <c r="F703" s="897"/>
      <c r="G703" s="897"/>
      <c r="H703" s="3029"/>
      <c r="I703" s="3029"/>
      <c r="J703" s="897"/>
      <c r="K703" s="897"/>
      <c r="L703" s="897"/>
      <c r="M703" s="3029"/>
      <c r="N703" s="3029"/>
      <c r="O703" s="897"/>
      <c r="P703" s="897"/>
      <c r="Q703" s="897"/>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029"/>
      <c r="D704" s="3029"/>
      <c r="E704" s="897"/>
      <c r="F704" s="897"/>
      <c r="G704" s="897"/>
      <c r="H704" s="3029"/>
      <c r="I704" s="3029"/>
      <c r="J704" s="897"/>
      <c r="K704" s="897"/>
      <c r="L704" s="897"/>
      <c r="M704" s="3029"/>
      <c r="N704" s="3029"/>
      <c r="O704" s="897"/>
      <c r="P704" s="897"/>
      <c r="Q704" s="897"/>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029"/>
      <c r="D705" s="3029"/>
      <c r="E705" s="897"/>
      <c r="F705" s="897"/>
      <c r="G705" s="897"/>
      <c r="H705" s="3029"/>
      <c r="I705" s="3029"/>
      <c r="J705" s="897"/>
      <c r="K705" s="897"/>
      <c r="L705" s="897"/>
      <c r="M705" s="3029"/>
      <c r="N705" s="3029"/>
      <c r="O705" s="897"/>
      <c r="P705" s="897"/>
      <c r="Q705" s="897"/>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029"/>
      <c r="D706" s="3029"/>
      <c r="E706" s="897"/>
      <c r="F706" s="897"/>
      <c r="G706" s="897"/>
      <c r="H706" s="3029"/>
      <c r="I706" s="3029"/>
      <c r="J706" s="897"/>
      <c r="K706" s="897"/>
      <c r="L706" s="897"/>
      <c r="M706" s="3029"/>
      <c r="N706" s="3029"/>
      <c r="O706" s="897"/>
      <c r="P706" s="897"/>
      <c r="Q706" s="897"/>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029"/>
      <c r="D707" s="3029"/>
      <c r="E707" s="897"/>
      <c r="F707" s="897"/>
      <c r="G707" s="897"/>
      <c r="H707" s="3029"/>
      <c r="I707" s="3029"/>
      <c r="J707" s="897"/>
      <c r="K707" s="897"/>
      <c r="L707" s="897"/>
      <c r="M707" s="3029"/>
      <c r="N707" s="3029"/>
      <c r="O707" s="897"/>
      <c r="P707" s="897"/>
      <c r="Q707" s="897"/>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029"/>
      <c r="D708" s="3029"/>
      <c r="E708" s="897"/>
      <c r="F708" s="897"/>
      <c r="G708" s="897"/>
      <c r="H708" s="3029"/>
      <c r="I708" s="3029"/>
      <c r="J708" s="897"/>
      <c r="K708" s="897"/>
      <c r="L708" s="897"/>
      <c r="M708" s="3029"/>
      <c r="N708" s="3029"/>
      <c r="O708" s="897"/>
      <c r="P708" s="897"/>
      <c r="Q708" s="897"/>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029"/>
      <c r="D709" s="3029"/>
      <c r="E709" s="897"/>
      <c r="F709" s="897"/>
      <c r="G709" s="897"/>
      <c r="H709" s="3029"/>
      <c r="I709" s="3029"/>
      <c r="J709" s="897"/>
      <c r="K709" s="897"/>
      <c r="L709" s="897"/>
      <c r="M709" s="3029"/>
      <c r="N709" s="3029"/>
      <c r="O709" s="897"/>
      <c r="P709" s="897"/>
      <c r="Q709" s="897"/>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029"/>
      <c r="D710" s="3029"/>
      <c r="E710" s="897"/>
      <c r="F710" s="897"/>
      <c r="G710" s="897"/>
      <c r="H710" s="3029"/>
      <c r="I710" s="3029"/>
      <c r="J710" s="897"/>
      <c r="K710" s="897"/>
      <c r="L710" s="897"/>
      <c r="M710" s="3029"/>
      <c r="N710" s="3029"/>
      <c r="O710" s="897"/>
      <c r="P710" s="897"/>
      <c r="Q710" s="897"/>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029"/>
      <c r="D711" s="3029"/>
      <c r="E711" s="897"/>
      <c r="F711" s="897"/>
      <c r="G711" s="897"/>
      <c r="H711" s="3029"/>
      <c r="I711" s="3029"/>
      <c r="J711" s="897"/>
      <c r="K711" s="897"/>
      <c r="L711" s="897"/>
      <c r="M711" s="3029"/>
      <c r="N711" s="3029"/>
      <c r="O711" s="897"/>
      <c r="P711" s="897"/>
      <c r="Q711" s="897"/>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029"/>
      <c r="D712" s="3029"/>
      <c r="E712" s="897"/>
      <c r="F712" s="897"/>
      <c r="G712" s="897"/>
      <c r="H712" s="3029"/>
      <c r="I712" s="3029"/>
      <c r="J712" s="897"/>
      <c r="K712" s="897"/>
      <c r="L712" s="897"/>
      <c r="M712" s="3029"/>
      <c r="N712" s="3029"/>
      <c r="O712" s="897"/>
      <c r="P712" s="897"/>
      <c r="Q712" s="897"/>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029"/>
      <c r="D713" s="3029"/>
      <c r="E713" s="897"/>
      <c r="F713" s="897"/>
      <c r="G713" s="897"/>
      <c r="H713" s="3029"/>
      <c r="I713" s="3029"/>
      <c r="J713" s="897"/>
      <c r="K713" s="897"/>
      <c r="L713" s="897"/>
      <c r="M713" s="3029"/>
      <c r="N713" s="3029"/>
      <c r="O713" s="897"/>
      <c r="P713" s="897"/>
      <c r="Q713" s="897"/>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029"/>
      <c r="D714" s="3029"/>
      <c r="E714" s="897"/>
      <c r="F714" s="897"/>
      <c r="G714" s="897"/>
      <c r="H714" s="3029"/>
      <c r="I714" s="3029"/>
      <c r="J714" s="897"/>
      <c r="K714" s="897"/>
      <c r="L714" s="897"/>
      <c r="M714" s="3029"/>
      <c r="N714" s="3029"/>
      <c r="O714" s="897"/>
      <c r="P714" s="897"/>
      <c r="Q714" s="897"/>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029"/>
      <c r="D715" s="3029"/>
      <c r="E715" s="897"/>
      <c r="F715" s="897"/>
      <c r="G715" s="897"/>
      <c r="H715" s="3029"/>
      <c r="I715" s="3029"/>
      <c r="J715" s="897"/>
      <c r="K715" s="897"/>
      <c r="L715" s="897"/>
      <c r="M715" s="3029"/>
      <c r="N715" s="3029"/>
      <c r="O715" s="897"/>
      <c r="P715" s="897"/>
      <c r="Q715" s="897"/>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029"/>
      <c r="D716" s="3029"/>
      <c r="E716" s="897"/>
      <c r="F716" s="897"/>
      <c r="G716" s="897"/>
      <c r="H716" s="3029"/>
      <c r="I716" s="3029"/>
      <c r="J716" s="897"/>
      <c r="K716" s="897"/>
      <c r="L716" s="897"/>
      <c r="M716" s="3029"/>
      <c r="N716" s="3029"/>
      <c r="O716" s="897"/>
      <c r="P716" s="897"/>
      <c r="Q716" s="897"/>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029"/>
      <c r="D717" s="3029"/>
      <c r="E717" s="897"/>
      <c r="F717" s="897"/>
      <c r="G717" s="897"/>
      <c r="H717" s="3029"/>
      <c r="I717" s="3029"/>
      <c r="J717" s="897"/>
      <c r="K717" s="897"/>
      <c r="L717" s="897"/>
      <c r="M717" s="3029"/>
      <c r="N717" s="3029"/>
      <c r="O717" s="897"/>
      <c r="P717" s="897"/>
      <c r="Q717" s="897"/>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029"/>
      <c r="D718" s="3029"/>
      <c r="E718" s="897"/>
      <c r="F718" s="897"/>
      <c r="G718" s="897"/>
      <c r="H718" s="3029"/>
      <c r="I718" s="3029"/>
      <c r="J718" s="897"/>
      <c r="K718" s="897"/>
      <c r="L718" s="897"/>
      <c r="M718" s="3029"/>
      <c r="N718" s="3029"/>
      <c r="O718" s="897"/>
      <c r="P718" s="897"/>
      <c r="Q718" s="897"/>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029"/>
      <c r="D719" s="3029"/>
      <c r="E719" s="897"/>
      <c r="F719" s="897"/>
      <c r="G719" s="897"/>
      <c r="H719" s="3029"/>
      <c r="I719" s="3029"/>
      <c r="J719" s="897"/>
      <c r="K719" s="897"/>
      <c r="L719" s="897"/>
      <c r="M719" s="3029"/>
      <c r="N719" s="3029"/>
      <c r="O719" s="897"/>
      <c r="P719" s="897"/>
      <c r="Q719" s="897"/>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029"/>
      <c r="D720" s="3029"/>
      <c r="E720" s="897"/>
      <c r="F720" s="897"/>
      <c r="G720" s="897"/>
      <c r="H720" s="3029"/>
      <c r="I720" s="3029"/>
      <c r="J720" s="897"/>
      <c r="K720" s="897"/>
      <c r="L720" s="897"/>
      <c r="M720" s="3029"/>
      <c r="N720" s="3029"/>
      <c r="O720" s="897"/>
      <c r="P720" s="897"/>
      <c r="Q720" s="897"/>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029"/>
      <c r="D721" s="3029"/>
      <c r="E721" s="897"/>
      <c r="F721" s="897"/>
      <c r="G721" s="897"/>
      <c r="H721" s="3029"/>
      <c r="I721" s="3029"/>
      <c r="J721" s="897"/>
      <c r="K721" s="897"/>
      <c r="L721" s="897"/>
      <c r="M721" s="3029"/>
      <c r="N721" s="3029"/>
      <c r="O721" s="897"/>
      <c r="P721" s="897"/>
      <c r="Q721" s="897"/>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029"/>
      <c r="D722" s="3029"/>
      <c r="E722" s="897"/>
      <c r="F722" s="897"/>
      <c r="G722" s="897"/>
      <c r="H722" s="3029"/>
      <c r="I722" s="3029"/>
      <c r="J722" s="897"/>
      <c r="K722" s="897"/>
      <c r="L722" s="897"/>
      <c r="M722" s="3029"/>
      <c r="N722" s="3029"/>
      <c r="O722" s="897"/>
      <c r="P722" s="897"/>
      <c r="Q722" s="897"/>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029"/>
      <c r="D723" s="3029"/>
      <c r="E723" s="897"/>
      <c r="F723" s="897"/>
      <c r="G723" s="897"/>
      <c r="H723" s="3029"/>
      <c r="I723" s="3029"/>
      <c r="J723" s="897"/>
      <c r="K723" s="897"/>
      <c r="L723" s="897"/>
      <c r="M723" s="3029"/>
      <c r="N723" s="3029"/>
      <c r="O723" s="897"/>
      <c r="P723" s="897"/>
      <c r="Q723" s="897"/>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029"/>
      <c r="D724" s="3029"/>
      <c r="E724" s="897"/>
      <c r="F724" s="897"/>
      <c r="G724" s="897"/>
      <c r="H724" s="3029"/>
      <c r="I724" s="3029"/>
      <c r="J724" s="897"/>
      <c r="K724" s="897"/>
      <c r="L724" s="897"/>
      <c r="M724" s="3029"/>
      <c r="N724" s="3029"/>
      <c r="O724" s="897"/>
      <c r="P724" s="897"/>
      <c r="Q724" s="897"/>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029"/>
      <c r="D725" s="3029"/>
      <c r="E725" s="897"/>
      <c r="F725" s="897"/>
      <c r="G725" s="897"/>
      <c r="H725" s="3029"/>
      <c r="I725" s="3029"/>
      <c r="J725" s="897"/>
      <c r="K725" s="897"/>
      <c r="L725" s="897"/>
      <c r="M725" s="3029"/>
      <c r="N725" s="3029"/>
      <c r="O725" s="897"/>
      <c r="P725" s="897"/>
      <c r="Q725" s="897"/>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029"/>
      <c r="D726" s="3029"/>
      <c r="E726" s="897"/>
      <c r="F726" s="897"/>
      <c r="G726" s="897"/>
      <c r="H726" s="3029"/>
      <c r="I726" s="3029"/>
      <c r="J726" s="897"/>
      <c r="K726" s="897"/>
      <c r="L726" s="897"/>
      <c r="M726" s="3029"/>
      <c r="N726" s="3029"/>
      <c r="O726" s="897"/>
      <c r="P726" s="897"/>
      <c r="Q726" s="897"/>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029"/>
      <c r="D727" s="3029"/>
      <c r="E727" s="897"/>
      <c r="F727" s="897"/>
      <c r="G727" s="897"/>
      <c r="H727" s="3029"/>
      <c r="I727" s="3029"/>
      <c r="J727" s="897"/>
      <c r="K727" s="897"/>
      <c r="L727" s="897"/>
      <c r="M727" s="3029"/>
      <c r="N727" s="3029"/>
      <c r="O727" s="897"/>
      <c r="P727" s="897"/>
      <c r="Q727" s="897"/>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029"/>
      <c r="D728" s="3029"/>
      <c r="E728" s="897"/>
      <c r="F728" s="897"/>
      <c r="G728" s="897"/>
      <c r="H728" s="3029"/>
      <c r="I728" s="3029"/>
      <c r="J728" s="897"/>
      <c r="K728" s="897"/>
      <c r="L728" s="897"/>
      <c r="M728" s="3029"/>
      <c r="N728" s="3029"/>
      <c r="O728" s="897"/>
      <c r="P728" s="897"/>
      <c r="Q728" s="897"/>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029"/>
      <c r="D729" s="3029"/>
      <c r="E729" s="897"/>
      <c r="F729" s="897"/>
      <c r="G729" s="897"/>
      <c r="H729" s="3029"/>
      <c r="I729" s="3029"/>
      <c r="J729" s="897"/>
      <c r="K729" s="897"/>
      <c r="L729" s="897"/>
      <c r="M729" s="3029"/>
      <c r="N729" s="3029"/>
      <c r="O729" s="897"/>
      <c r="P729" s="897"/>
      <c r="Q729" s="897"/>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029"/>
      <c r="D730" s="3029"/>
      <c r="E730" s="897"/>
      <c r="F730" s="897"/>
      <c r="G730" s="897"/>
      <c r="H730" s="3029"/>
      <c r="I730" s="3029"/>
      <c r="J730" s="897"/>
      <c r="K730" s="897"/>
      <c r="L730" s="897"/>
      <c r="M730" s="3029"/>
      <c r="N730" s="3029"/>
      <c r="O730" s="897"/>
      <c r="P730" s="897"/>
      <c r="Q730" s="897"/>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029"/>
      <c r="D731" s="3029"/>
      <c r="E731" s="897"/>
      <c r="F731" s="897"/>
      <c r="G731" s="897"/>
      <c r="H731" s="3029"/>
      <c r="I731" s="3029"/>
      <c r="J731" s="897"/>
      <c r="K731" s="897"/>
      <c r="L731" s="897"/>
      <c r="M731" s="3029"/>
      <c r="N731" s="3029"/>
      <c r="O731" s="897"/>
      <c r="P731" s="897"/>
      <c r="Q731" s="897"/>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029"/>
      <c r="D732" s="3029"/>
      <c r="E732" s="897"/>
      <c r="F732" s="897"/>
      <c r="G732" s="897"/>
      <c r="H732" s="3029"/>
      <c r="I732" s="3029"/>
      <c r="J732" s="897"/>
      <c r="K732" s="897"/>
      <c r="L732" s="897"/>
      <c r="M732" s="3029"/>
      <c r="N732" s="3029"/>
      <c r="O732" s="897"/>
      <c r="P732" s="897"/>
      <c r="Q732" s="897"/>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029"/>
      <c r="D733" s="3029"/>
      <c r="E733" s="897"/>
      <c r="F733" s="897"/>
      <c r="G733" s="897"/>
      <c r="H733" s="3029"/>
      <c r="I733" s="3029"/>
      <c r="J733" s="897"/>
      <c r="K733" s="897"/>
      <c r="L733" s="897"/>
      <c r="M733" s="3029"/>
      <c r="N733" s="3029"/>
      <c r="O733" s="897"/>
      <c r="P733" s="897"/>
      <c r="Q733" s="897"/>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029"/>
      <c r="D734" s="3029"/>
      <c r="E734" s="897"/>
      <c r="F734" s="897"/>
      <c r="G734" s="897"/>
      <c r="H734" s="3029"/>
      <c r="I734" s="3029"/>
      <c r="J734" s="897"/>
      <c r="K734" s="897"/>
      <c r="L734" s="897"/>
      <c r="M734" s="3029"/>
      <c r="N734" s="3029"/>
      <c r="O734" s="897"/>
      <c r="P734" s="897"/>
      <c r="Q734" s="897"/>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029"/>
      <c r="D735" s="3029"/>
      <c r="E735" s="897"/>
      <c r="F735" s="897"/>
      <c r="G735" s="897"/>
      <c r="H735" s="3029"/>
      <c r="I735" s="3029"/>
      <c r="J735" s="897"/>
      <c r="K735" s="897"/>
      <c r="L735" s="897"/>
      <c r="M735" s="3029"/>
      <c r="N735" s="3029"/>
      <c r="O735" s="897"/>
      <c r="P735" s="897"/>
      <c r="Q735" s="897"/>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029"/>
      <c r="D736" s="3029"/>
      <c r="E736" s="897"/>
      <c r="F736" s="897"/>
      <c r="G736" s="897"/>
      <c r="H736" s="3029"/>
      <c r="I736" s="3029"/>
      <c r="J736" s="897"/>
      <c r="K736" s="897"/>
      <c r="L736" s="897"/>
      <c r="M736" s="3029"/>
      <c r="N736" s="3029"/>
      <c r="O736" s="897"/>
      <c r="P736" s="897"/>
      <c r="Q736" s="897"/>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029"/>
      <c r="D737" s="3029"/>
      <c r="E737" s="897"/>
      <c r="F737" s="897"/>
      <c r="G737" s="897"/>
      <c r="H737" s="3029"/>
      <c r="I737" s="3029"/>
      <c r="J737" s="897"/>
      <c r="K737" s="897"/>
      <c r="L737" s="897"/>
      <c r="M737" s="3029"/>
      <c r="N737" s="3029"/>
      <c r="O737" s="897"/>
      <c r="P737" s="897"/>
      <c r="Q737" s="897"/>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029"/>
      <c r="D738" s="3029"/>
      <c r="E738" s="897"/>
      <c r="F738" s="897"/>
      <c r="G738" s="897"/>
      <c r="H738" s="3029"/>
      <c r="I738" s="3029"/>
      <c r="J738" s="897"/>
      <c r="K738" s="897"/>
      <c r="L738" s="897"/>
      <c r="M738" s="3029"/>
      <c r="N738" s="3029"/>
      <c r="O738" s="897"/>
      <c r="P738" s="897"/>
      <c r="Q738" s="897"/>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029"/>
      <c r="D739" s="3029"/>
      <c r="E739" s="897"/>
      <c r="F739" s="897"/>
      <c r="G739" s="897"/>
      <c r="H739" s="3029"/>
      <c r="I739" s="3029"/>
      <c r="J739" s="897"/>
      <c r="K739" s="897"/>
      <c r="L739" s="897"/>
      <c r="M739" s="3029"/>
      <c r="N739" s="3029"/>
      <c r="O739" s="897"/>
      <c r="P739" s="897"/>
      <c r="Q739" s="897"/>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029"/>
      <c r="D740" s="3029"/>
      <c r="E740" s="897"/>
      <c r="F740" s="897"/>
      <c r="G740" s="897"/>
      <c r="H740" s="3029"/>
      <c r="I740" s="3029"/>
      <c r="J740" s="897"/>
      <c r="K740" s="897"/>
      <c r="L740" s="897"/>
      <c r="M740" s="3029"/>
      <c r="N740" s="3029"/>
      <c r="O740" s="897"/>
      <c r="P740" s="897"/>
      <c r="Q740" s="897"/>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029"/>
      <c r="D741" s="3029"/>
      <c r="E741" s="897"/>
      <c r="F741" s="897"/>
      <c r="G741" s="897"/>
      <c r="H741" s="3029"/>
      <c r="I741" s="3029"/>
      <c r="J741" s="897"/>
      <c r="K741" s="897"/>
      <c r="L741" s="897"/>
      <c r="M741" s="3029"/>
      <c r="N741" s="3029"/>
      <c r="O741" s="897"/>
      <c r="P741" s="897"/>
      <c r="Q741" s="897"/>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029"/>
      <c r="D742" s="3029"/>
      <c r="E742" s="897"/>
      <c r="F742" s="897"/>
      <c r="G742" s="897"/>
      <c r="H742" s="3029"/>
      <c r="I742" s="3029"/>
      <c r="J742" s="897"/>
      <c r="K742" s="897"/>
      <c r="L742" s="897"/>
      <c r="M742" s="3029"/>
      <c r="N742" s="3029"/>
      <c r="O742" s="897"/>
      <c r="P742" s="897"/>
      <c r="Q742" s="897"/>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029"/>
      <c r="D743" s="3029"/>
      <c r="E743" s="897"/>
      <c r="F743" s="897"/>
      <c r="G743" s="897"/>
      <c r="H743" s="3029"/>
      <c r="I743" s="3029"/>
      <c r="J743" s="897"/>
      <c r="K743" s="897"/>
      <c r="L743" s="897"/>
      <c r="M743" s="3029"/>
      <c r="N743" s="3029"/>
      <c r="O743" s="897"/>
      <c r="P743" s="897"/>
      <c r="Q743" s="897"/>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029"/>
      <c r="D744" s="3029"/>
      <c r="E744" s="897"/>
      <c r="F744" s="897"/>
      <c r="G744" s="897"/>
      <c r="H744" s="3029"/>
      <c r="I744" s="3029"/>
      <c r="J744" s="897"/>
      <c r="K744" s="897"/>
      <c r="L744" s="897"/>
      <c r="M744" s="3029"/>
      <c r="N744" s="3029"/>
      <c r="O744" s="897"/>
      <c r="P744" s="897"/>
      <c r="Q744" s="897"/>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029"/>
      <c r="D745" s="3029"/>
      <c r="E745" s="897"/>
      <c r="F745" s="897"/>
      <c r="G745" s="897"/>
      <c r="H745" s="3029"/>
      <c r="I745" s="3029"/>
      <c r="J745" s="897"/>
      <c r="K745" s="897"/>
      <c r="L745" s="897"/>
      <c r="M745" s="3029"/>
      <c r="N745" s="3029"/>
      <c r="O745" s="897"/>
      <c r="P745" s="897"/>
      <c r="Q745" s="897"/>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029"/>
      <c r="D746" s="3029"/>
      <c r="E746" s="897"/>
      <c r="F746" s="897"/>
      <c r="G746" s="897"/>
      <c r="H746" s="3029"/>
      <c r="I746" s="3029"/>
      <c r="J746" s="897"/>
      <c r="K746" s="897"/>
      <c r="L746" s="897"/>
      <c r="M746" s="3029"/>
      <c r="N746" s="3029"/>
      <c r="O746" s="897"/>
      <c r="P746" s="897"/>
      <c r="Q746" s="897"/>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029"/>
      <c r="D747" s="3029"/>
      <c r="E747" s="897"/>
      <c r="F747" s="897"/>
      <c r="G747" s="897"/>
      <c r="H747" s="3029"/>
      <c r="I747" s="3029"/>
      <c r="J747" s="897"/>
      <c r="K747" s="897"/>
      <c r="L747" s="897"/>
      <c r="M747" s="3029"/>
      <c r="N747" s="3029"/>
      <c r="O747" s="897"/>
      <c r="P747" s="897"/>
      <c r="Q747" s="897"/>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029"/>
      <c r="D748" s="3029"/>
      <c r="E748" s="897"/>
      <c r="F748" s="897"/>
      <c r="G748" s="897"/>
      <c r="H748" s="3029"/>
      <c r="I748" s="3029"/>
      <c r="J748" s="897"/>
      <c r="K748" s="897"/>
      <c r="L748" s="897"/>
      <c r="M748" s="3029"/>
      <c r="N748" s="3029"/>
      <c r="O748" s="897"/>
      <c r="P748" s="897"/>
      <c r="Q748" s="897"/>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029"/>
      <c r="D749" s="3029"/>
      <c r="E749" s="897"/>
      <c r="F749" s="897"/>
      <c r="G749" s="897"/>
      <c r="H749" s="3029"/>
      <c r="I749" s="3029"/>
      <c r="J749" s="897"/>
      <c r="K749" s="897"/>
      <c r="L749" s="897"/>
      <c r="M749" s="3029"/>
      <c r="N749" s="3029"/>
      <c r="O749" s="897"/>
      <c r="P749" s="897"/>
      <c r="Q749" s="897"/>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029"/>
      <c r="D750" s="3029"/>
      <c r="E750" s="897"/>
      <c r="F750" s="897"/>
      <c r="G750" s="897"/>
      <c r="H750" s="3029"/>
      <c r="I750" s="3029"/>
      <c r="J750" s="897"/>
      <c r="K750" s="897"/>
      <c r="L750" s="897"/>
      <c r="M750" s="3029"/>
      <c r="N750" s="3029"/>
      <c r="O750" s="897"/>
      <c r="P750" s="897"/>
      <c r="Q750" s="897"/>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029"/>
      <c r="D751" s="3029"/>
      <c r="E751" s="897"/>
      <c r="F751" s="897"/>
      <c r="G751" s="897"/>
      <c r="H751" s="3029"/>
      <c r="I751" s="3029"/>
      <c r="J751" s="897"/>
      <c r="K751" s="897"/>
      <c r="L751" s="897"/>
      <c r="M751" s="3029"/>
      <c r="N751" s="3029"/>
      <c r="O751" s="897"/>
      <c r="P751" s="897"/>
      <c r="Q751" s="897"/>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029"/>
      <c r="D752" s="3029"/>
      <c r="E752" s="897"/>
      <c r="F752" s="897"/>
      <c r="G752" s="897"/>
      <c r="H752" s="3029"/>
      <c r="I752" s="3029"/>
      <c r="J752" s="897"/>
      <c r="K752" s="897"/>
      <c r="L752" s="897"/>
      <c r="M752" s="3029"/>
      <c r="N752" s="3029"/>
      <c r="O752" s="897"/>
      <c r="P752" s="897"/>
      <c r="Q752" s="897"/>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029"/>
      <c r="D753" s="3029"/>
      <c r="E753" s="897"/>
      <c r="F753" s="897"/>
      <c r="G753" s="897"/>
      <c r="H753" s="3029"/>
      <c r="I753" s="3029"/>
      <c r="J753" s="897"/>
      <c r="K753" s="897"/>
      <c r="L753" s="897"/>
      <c r="M753" s="3029"/>
      <c r="N753" s="3029"/>
      <c r="O753" s="897"/>
      <c r="P753" s="897"/>
      <c r="Q753" s="897"/>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029"/>
      <c r="D754" s="3029"/>
      <c r="E754" s="897"/>
      <c r="F754" s="897"/>
      <c r="G754" s="897"/>
      <c r="H754" s="3029"/>
      <c r="I754" s="3029"/>
      <c r="J754" s="897"/>
      <c r="K754" s="897"/>
      <c r="L754" s="897"/>
      <c r="M754" s="3029"/>
      <c r="N754" s="3029"/>
      <c r="O754" s="897"/>
      <c r="P754" s="897"/>
      <c r="Q754" s="897"/>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029"/>
      <c r="D755" s="3029"/>
      <c r="E755" s="897"/>
      <c r="F755" s="897"/>
      <c r="G755" s="897"/>
      <c r="H755" s="3029"/>
      <c r="I755" s="3029"/>
      <c r="J755" s="897"/>
      <c r="K755" s="897"/>
      <c r="L755" s="897"/>
      <c r="M755" s="3029"/>
      <c r="N755" s="3029"/>
      <c r="O755" s="897"/>
      <c r="P755" s="897"/>
      <c r="Q755" s="897"/>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029"/>
      <c r="D756" s="3029"/>
      <c r="E756" s="897"/>
      <c r="F756" s="897"/>
      <c r="G756" s="897"/>
      <c r="H756" s="3029"/>
      <c r="I756" s="3029"/>
      <c r="J756" s="897"/>
      <c r="K756" s="897"/>
      <c r="L756" s="897"/>
      <c r="M756" s="3029"/>
      <c r="N756" s="3029"/>
      <c r="O756" s="897"/>
      <c r="P756" s="897"/>
      <c r="Q756" s="897"/>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029"/>
      <c r="D757" s="3029"/>
      <c r="E757" s="897"/>
      <c r="F757" s="897"/>
      <c r="G757" s="897"/>
      <c r="H757" s="3029"/>
      <c r="I757" s="3029"/>
      <c r="J757" s="897"/>
      <c r="K757" s="897"/>
      <c r="L757" s="897"/>
      <c r="M757" s="3029"/>
      <c r="N757" s="3029"/>
      <c r="O757" s="897"/>
      <c r="P757" s="897"/>
      <c r="Q757" s="897"/>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029"/>
      <c r="D758" s="3029"/>
      <c r="E758" s="897"/>
      <c r="F758" s="897"/>
      <c r="G758" s="897"/>
      <c r="H758" s="3029"/>
      <c r="I758" s="3029"/>
      <c r="J758" s="897"/>
      <c r="K758" s="897"/>
      <c r="L758" s="897"/>
      <c r="M758" s="3029"/>
      <c r="N758" s="3029"/>
      <c r="O758" s="897"/>
      <c r="P758" s="897"/>
      <c r="Q758" s="897"/>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029"/>
      <c r="D759" s="3029"/>
      <c r="E759" s="897"/>
      <c r="F759" s="897"/>
      <c r="G759" s="897"/>
      <c r="H759" s="3029"/>
      <c r="I759" s="3029"/>
      <c r="J759" s="897"/>
      <c r="K759" s="897"/>
      <c r="L759" s="897"/>
      <c r="M759" s="3029"/>
      <c r="N759" s="3029"/>
      <c r="O759" s="897"/>
      <c r="P759" s="897"/>
      <c r="Q759" s="897"/>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029"/>
      <c r="D760" s="3029"/>
      <c r="E760" s="897"/>
      <c r="F760" s="897"/>
      <c r="G760" s="897"/>
      <c r="H760" s="3029"/>
      <c r="I760" s="3029"/>
      <c r="J760" s="897"/>
      <c r="K760" s="897"/>
      <c r="L760" s="897"/>
      <c r="M760" s="3029"/>
      <c r="N760" s="3029"/>
      <c r="O760" s="897"/>
      <c r="P760" s="897"/>
      <c r="Q760" s="897"/>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029"/>
      <c r="D761" s="3029"/>
      <c r="E761" s="897"/>
      <c r="F761" s="897"/>
      <c r="G761" s="897"/>
      <c r="H761" s="3029"/>
      <c r="I761" s="3029"/>
      <c r="J761" s="897"/>
      <c r="K761" s="897"/>
      <c r="L761" s="897"/>
      <c r="M761" s="3029"/>
      <c r="N761" s="3029"/>
      <c r="O761" s="897"/>
      <c r="P761" s="897"/>
      <c r="Q761" s="897"/>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029"/>
      <c r="D762" s="3029"/>
      <c r="E762" s="897"/>
      <c r="F762" s="897"/>
      <c r="G762" s="897"/>
      <c r="H762" s="3029"/>
      <c r="I762" s="3029"/>
      <c r="J762" s="897"/>
      <c r="K762" s="897"/>
      <c r="L762" s="897"/>
      <c r="M762" s="3029"/>
      <c r="N762" s="3029"/>
      <c r="O762" s="897"/>
      <c r="P762" s="897"/>
      <c r="Q762" s="897"/>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029"/>
      <c r="D763" s="3029"/>
      <c r="E763" s="897"/>
      <c r="F763" s="897"/>
      <c r="G763" s="897"/>
      <c r="H763" s="3029"/>
      <c r="I763" s="3029"/>
      <c r="J763" s="897"/>
      <c r="K763" s="897"/>
      <c r="L763" s="897"/>
      <c r="M763" s="3029"/>
      <c r="N763" s="3029"/>
      <c r="O763" s="897"/>
      <c r="P763" s="897"/>
      <c r="Q763" s="897"/>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029"/>
      <c r="D764" s="3029"/>
      <c r="E764" s="897"/>
      <c r="F764" s="897"/>
      <c r="G764" s="897"/>
      <c r="H764" s="3029"/>
      <c r="I764" s="3029"/>
      <c r="J764" s="897"/>
      <c r="K764" s="897"/>
      <c r="L764" s="897"/>
      <c r="M764" s="3029"/>
      <c r="N764" s="3029"/>
      <c r="O764" s="897"/>
      <c r="P764" s="897"/>
      <c r="Q764" s="897"/>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029"/>
      <c r="D765" s="3029"/>
      <c r="E765" s="897"/>
      <c r="F765" s="897"/>
      <c r="G765" s="897"/>
      <c r="H765" s="3029"/>
      <c r="I765" s="3029"/>
      <c r="J765" s="897"/>
      <c r="K765" s="897"/>
      <c r="L765" s="897"/>
      <c r="M765" s="3029"/>
      <c r="N765" s="3029"/>
      <c r="O765" s="897"/>
      <c r="P765" s="897"/>
      <c r="Q765" s="897"/>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029"/>
      <c r="D766" s="3029"/>
      <c r="E766" s="897"/>
      <c r="F766" s="897"/>
      <c r="G766" s="897"/>
      <c r="H766" s="3029"/>
      <c r="I766" s="3029"/>
      <c r="J766" s="897"/>
      <c r="K766" s="897"/>
      <c r="L766" s="897"/>
      <c r="M766" s="3029"/>
      <c r="N766" s="3029"/>
      <c r="O766" s="897"/>
      <c r="P766" s="897"/>
      <c r="Q766" s="897"/>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029"/>
      <c r="D767" s="3029"/>
      <c r="E767" s="897"/>
      <c r="F767" s="897"/>
      <c r="G767" s="897"/>
      <c r="H767" s="3029"/>
      <c r="I767" s="3029"/>
      <c r="J767" s="897"/>
      <c r="K767" s="897"/>
      <c r="L767" s="897"/>
      <c r="M767" s="3029"/>
      <c r="N767" s="3029"/>
      <c r="O767" s="897"/>
      <c r="P767" s="897"/>
      <c r="Q767" s="897"/>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029"/>
      <c r="D768" s="3029"/>
      <c r="E768" s="897"/>
      <c r="F768" s="897"/>
      <c r="G768" s="897"/>
      <c r="H768" s="3029"/>
      <c r="I768" s="3029"/>
      <c r="J768" s="897"/>
      <c r="K768" s="897"/>
      <c r="L768" s="897"/>
      <c r="M768" s="3029"/>
      <c r="N768" s="3029"/>
      <c r="O768" s="897"/>
      <c r="P768" s="897"/>
      <c r="Q768" s="897"/>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029"/>
      <c r="D769" s="3029"/>
      <c r="E769" s="897"/>
      <c r="F769" s="897"/>
      <c r="G769" s="897"/>
      <c r="H769" s="3029"/>
      <c r="I769" s="3029"/>
      <c r="J769" s="897"/>
      <c r="K769" s="897"/>
      <c r="L769" s="897"/>
      <c r="M769" s="3029"/>
      <c r="N769" s="3029"/>
      <c r="O769" s="897"/>
      <c r="P769" s="897"/>
      <c r="Q769" s="897"/>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029"/>
      <c r="D770" s="3029"/>
      <c r="E770" s="897"/>
      <c r="F770" s="897"/>
      <c r="G770" s="897"/>
      <c r="H770" s="3029"/>
      <c r="I770" s="3029"/>
      <c r="J770" s="897"/>
      <c r="K770" s="897"/>
      <c r="L770" s="897"/>
      <c r="M770" s="3029"/>
      <c r="N770" s="3029"/>
      <c r="O770" s="897"/>
      <c r="P770" s="897"/>
      <c r="Q770" s="897"/>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029"/>
      <c r="D771" s="3029"/>
      <c r="E771" s="897"/>
      <c r="F771" s="897"/>
      <c r="G771" s="897"/>
      <c r="H771" s="3029"/>
      <c r="I771" s="3029"/>
      <c r="J771" s="897"/>
      <c r="K771" s="897"/>
      <c r="L771" s="897"/>
      <c r="M771" s="3029"/>
      <c r="N771" s="3029"/>
      <c r="O771" s="897"/>
      <c r="P771" s="897"/>
      <c r="Q771" s="897"/>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029"/>
      <c r="D772" s="3029"/>
      <c r="E772" s="897"/>
      <c r="F772" s="897"/>
      <c r="G772" s="897"/>
      <c r="H772" s="3029"/>
      <c r="I772" s="3029"/>
      <c r="J772" s="897"/>
      <c r="K772" s="897"/>
      <c r="L772" s="897"/>
      <c r="M772" s="3029"/>
      <c r="N772" s="3029"/>
      <c r="O772" s="897"/>
      <c r="P772" s="897"/>
      <c r="Q772" s="897"/>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029"/>
      <c r="D773" s="3029"/>
      <c r="E773" s="897"/>
      <c r="F773" s="897"/>
      <c r="G773" s="897"/>
      <c r="H773" s="3029"/>
      <c r="I773" s="3029"/>
      <c r="J773" s="897"/>
      <c r="K773" s="897"/>
      <c r="L773" s="897"/>
      <c r="M773" s="3029"/>
      <c r="N773" s="3029"/>
      <c r="O773" s="897"/>
      <c r="P773" s="897"/>
      <c r="Q773" s="897"/>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029"/>
      <c r="D774" s="3029"/>
      <c r="E774" s="897"/>
      <c r="F774" s="897"/>
      <c r="G774" s="897"/>
      <c r="H774" s="3029"/>
      <c r="I774" s="3029"/>
      <c r="J774" s="897"/>
      <c r="K774" s="897"/>
      <c r="L774" s="897"/>
      <c r="M774" s="3029"/>
      <c r="N774" s="3029"/>
      <c r="O774" s="897"/>
      <c r="P774" s="897"/>
      <c r="Q774" s="897"/>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029"/>
      <c r="D775" s="3029"/>
      <c r="E775" s="897"/>
      <c r="F775" s="897"/>
      <c r="G775" s="897"/>
      <c r="H775" s="3029"/>
      <c r="I775" s="3029"/>
      <c r="J775" s="897"/>
      <c r="K775" s="897"/>
      <c r="L775" s="897"/>
      <c r="M775" s="3029"/>
      <c r="N775" s="3029"/>
      <c r="O775" s="897"/>
      <c r="P775" s="897"/>
      <c r="Q775" s="897"/>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029"/>
      <c r="D776" s="3029"/>
      <c r="E776" s="897"/>
      <c r="F776" s="897"/>
      <c r="G776" s="897"/>
      <c r="H776" s="3029"/>
      <c r="I776" s="3029"/>
      <c r="J776" s="897"/>
      <c r="K776" s="897"/>
      <c r="L776" s="897"/>
      <c r="M776" s="3029"/>
      <c r="N776" s="3029"/>
      <c r="O776" s="897"/>
      <c r="P776" s="897"/>
      <c r="Q776" s="897"/>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029"/>
      <c r="D777" s="3029"/>
      <c r="E777" s="897"/>
      <c r="F777" s="897"/>
      <c r="G777" s="897"/>
      <c r="H777" s="3029"/>
      <c r="I777" s="3029"/>
      <c r="J777" s="897"/>
      <c r="K777" s="897"/>
      <c r="L777" s="897"/>
      <c r="M777" s="3029"/>
      <c r="N777" s="3029"/>
      <c r="O777" s="897"/>
      <c r="P777" s="897"/>
      <c r="Q777" s="897"/>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029"/>
      <c r="D778" s="3029"/>
      <c r="E778" s="897"/>
      <c r="F778" s="897"/>
      <c r="G778" s="897"/>
      <c r="H778" s="3029"/>
      <c r="I778" s="3029"/>
      <c r="J778" s="897"/>
      <c r="K778" s="897"/>
      <c r="L778" s="897"/>
      <c r="M778" s="3029"/>
      <c r="N778" s="3029"/>
      <c r="O778" s="897"/>
      <c r="P778" s="897"/>
      <c r="Q778" s="897"/>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029"/>
      <c r="D779" s="3029"/>
      <c r="E779" s="897"/>
      <c r="F779" s="897"/>
      <c r="G779" s="897"/>
      <c r="H779" s="3029"/>
      <c r="I779" s="3029"/>
      <c r="J779" s="897"/>
      <c r="K779" s="897"/>
      <c r="L779" s="897"/>
      <c r="M779" s="3029"/>
      <c r="N779" s="3029"/>
      <c r="O779" s="897"/>
      <c r="P779" s="897"/>
      <c r="Q779" s="897"/>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029"/>
      <c r="D780" s="3029"/>
      <c r="E780" s="897"/>
      <c r="F780" s="897"/>
      <c r="G780" s="897"/>
      <c r="H780" s="3029"/>
      <c r="I780" s="3029"/>
      <c r="J780" s="897"/>
      <c r="K780" s="897"/>
      <c r="L780" s="897"/>
      <c r="M780" s="3029"/>
      <c r="N780" s="3029"/>
      <c r="O780" s="897"/>
      <c r="P780" s="897"/>
      <c r="Q780" s="897"/>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029"/>
      <c r="D781" s="3029"/>
      <c r="E781" s="897"/>
      <c r="F781" s="897"/>
      <c r="G781" s="897"/>
      <c r="H781" s="3029"/>
      <c r="I781" s="3029"/>
      <c r="J781" s="897"/>
      <c r="K781" s="897"/>
      <c r="L781" s="897"/>
      <c r="M781" s="3029"/>
      <c r="N781" s="3029"/>
      <c r="O781" s="897"/>
      <c r="P781" s="897"/>
      <c r="Q781" s="897"/>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029"/>
      <c r="D782" s="3029"/>
      <c r="E782" s="897"/>
      <c r="F782" s="897"/>
      <c r="G782" s="897"/>
      <c r="H782" s="3029"/>
      <c r="I782" s="3029"/>
      <c r="J782" s="897"/>
      <c r="K782" s="897"/>
      <c r="L782" s="897"/>
      <c r="M782" s="3029"/>
      <c r="N782" s="3029"/>
      <c r="O782" s="897"/>
      <c r="P782" s="897"/>
      <c r="Q782" s="897"/>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029"/>
      <c r="D783" s="3029"/>
      <c r="E783" s="897"/>
      <c r="F783" s="897"/>
      <c r="G783" s="897"/>
      <c r="H783" s="3029"/>
      <c r="I783" s="3029"/>
      <c r="J783" s="897"/>
      <c r="K783" s="897"/>
      <c r="L783" s="897"/>
      <c r="M783" s="3029"/>
      <c r="N783" s="3029"/>
      <c r="O783" s="897"/>
      <c r="P783" s="897"/>
      <c r="Q783" s="897"/>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029"/>
      <c r="D784" s="3029"/>
      <c r="E784" s="897"/>
      <c r="F784" s="897"/>
      <c r="G784" s="897"/>
      <c r="H784" s="3029"/>
      <c r="I784" s="3029"/>
      <c r="J784" s="897"/>
      <c r="K784" s="897"/>
      <c r="L784" s="897"/>
      <c r="M784" s="3029"/>
      <c r="N784" s="3029"/>
      <c r="O784" s="897"/>
      <c r="P784" s="897"/>
      <c r="Q784" s="897"/>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029"/>
      <c r="D785" s="3029"/>
      <c r="E785" s="897"/>
      <c r="F785" s="897"/>
      <c r="G785" s="897"/>
      <c r="H785" s="3029"/>
      <c r="I785" s="3029"/>
      <c r="J785" s="897"/>
      <c r="K785" s="897"/>
      <c r="L785" s="897"/>
      <c r="M785" s="3029"/>
      <c r="N785" s="3029"/>
      <c r="O785" s="897"/>
      <c r="P785" s="897"/>
      <c r="Q785" s="897"/>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029"/>
      <c r="D786" s="3029"/>
      <c r="E786" s="897"/>
      <c r="F786" s="897"/>
      <c r="G786" s="897"/>
      <c r="H786" s="3029"/>
      <c r="I786" s="3029"/>
      <c r="J786" s="897"/>
      <c r="K786" s="897"/>
      <c r="L786" s="897"/>
      <c r="M786" s="3029"/>
      <c r="N786" s="3029"/>
      <c r="O786" s="897"/>
      <c r="P786" s="897"/>
      <c r="Q786" s="897"/>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029"/>
      <c r="D787" s="3029"/>
      <c r="E787" s="897"/>
      <c r="F787" s="897"/>
      <c r="G787" s="897"/>
      <c r="H787" s="3029"/>
      <c r="I787" s="3029"/>
      <c r="J787" s="897"/>
      <c r="K787" s="897"/>
      <c r="L787" s="897"/>
      <c r="M787" s="3029"/>
      <c r="N787" s="3029"/>
      <c r="O787" s="897"/>
      <c r="P787" s="897"/>
      <c r="Q787" s="897"/>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029"/>
      <c r="D788" s="3029"/>
      <c r="E788" s="897"/>
      <c r="F788" s="897"/>
      <c r="G788" s="897"/>
      <c r="H788" s="3029"/>
      <c r="I788" s="3029"/>
      <c r="J788" s="897"/>
      <c r="K788" s="897"/>
      <c r="L788" s="897"/>
      <c r="M788" s="3029"/>
      <c r="N788" s="3029"/>
      <c r="O788" s="897"/>
      <c r="P788" s="897"/>
      <c r="Q788" s="897"/>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029"/>
      <c r="D789" s="3029"/>
      <c r="E789" s="897"/>
      <c r="F789" s="897"/>
      <c r="G789" s="897"/>
      <c r="H789" s="3029"/>
      <c r="I789" s="3029"/>
      <c r="J789" s="897"/>
      <c r="K789" s="897"/>
      <c r="L789" s="897"/>
      <c r="M789" s="3029"/>
      <c r="N789" s="3029"/>
      <c r="O789" s="897"/>
      <c r="P789" s="897"/>
      <c r="Q789" s="897"/>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029"/>
      <c r="D790" s="3029"/>
      <c r="E790" s="897"/>
      <c r="F790" s="897"/>
      <c r="G790" s="897"/>
      <c r="H790" s="3029"/>
      <c r="I790" s="3029"/>
      <c r="J790" s="897"/>
      <c r="K790" s="897"/>
      <c r="L790" s="897"/>
      <c r="M790" s="3029"/>
      <c r="N790" s="3029"/>
      <c r="O790" s="897"/>
      <c r="P790" s="897"/>
      <c r="Q790" s="897"/>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029"/>
      <c r="D791" s="3029"/>
      <c r="E791" s="897"/>
      <c r="F791" s="897"/>
      <c r="G791" s="897"/>
      <c r="H791" s="3029"/>
      <c r="I791" s="3029"/>
      <c r="J791" s="897"/>
      <c r="K791" s="897"/>
      <c r="L791" s="897"/>
      <c r="M791" s="3029"/>
      <c r="N791" s="3029"/>
      <c r="O791" s="897"/>
      <c r="P791" s="897"/>
      <c r="Q791" s="897"/>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029"/>
      <c r="D792" s="3029"/>
      <c r="E792" s="897"/>
      <c r="F792" s="897"/>
      <c r="G792" s="897"/>
      <c r="H792" s="3029"/>
      <c r="I792" s="3029"/>
      <c r="J792" s="897"/>
      <c r="K792" s="897"/>
      <c r="L792" s="897"/>
      <c r="M792" s="3029"/>
      <c r="N792" s="3029"/>
      <c r="O792" s="897"/>
      <c r="P792" s="897"/>
      <c r="Q792" s="897"/>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029"/>
      <c r="D793" s="3029"/>
      <c r="E793" s="897"/>
      <c r="F793" s="897"/>
      <c r="G793" s="897"/>
      <c r="H793" s="3029"/>
      <c r="I793" s="3029"/>
      <c r="J793" s="897"/>
      <c r="K793" s="897"/>
      <c r="L793" s="897"/>
      <c r="M793" s="3029"/>
      <c r="N793" s="3029"/>
      <c r="O793" s="897"/>
      <c r="P793" s="897"/>
      <c r="Q793" s="897"/>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029"/>
      <c r="D794" s="3029"/>
      <c r="E794" s="897"/>
      <c r="F794" s="897"/>
      <c r="G794" s="897"/>
      <c r="H794" s="3029"/>
      <c r="I794" s="3029"/>
      <c r="J794" s="897"/>
      <c r="K794" s="897"/>
      <c r="L794" s="897"/>
      <c r="M794" s="3029"/>
      <c r="N794" s="3029"/>
      <c r="O794" s="897"/>
      <c r="P794" s="897"/>
      <c r="Q794" s="897"/>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029"/>
      <c r="D795" s="3029"/>
      <c r="E795" s="897"/>
      <c r="F795" s="897"/>
      <c r="G795" s="897"/>
      <c r="H795" s="3029"/>
      <c r="I795" s="3029"/>
      <c r="J795" s="897"/>
      <c r="K795" s="897"/>
      <c r="L795" s="897"/>
      <c r="M795" s="3029"/>
      <c r="N795" s="3029"/>
      <c r="O795" s="897"/>
      <c r="P795" s="897"/>
      <c r="Q795" s="897"/>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029"/>
      <c r="D796" s="3029"/>
      <c r="E796" s="897"/>
      <c r="F796" s="897"/>
      <c r="G796" s="897"/>
      <c r="H796" s="3029"/>
      <c r="I796" s="3029"/>
      <c r="J796" s="897"/>
      <c r="K796" s="897"/>
      <c r="L796" s="897"/>
      <c r="M796" s="3029"/>
      <c r="N796" s="3029"/>
      <c r="O796" s="897"/>
      <c r="P796" s="897"/>
      <c r="Q796" s="897"/>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029"/>
      <c r="D797" s="3029"/>
      <c r="E797" s="897"/>
      <c r="F797" s="897"/>
      <c r="G797" s="897"/>
      <c r="H797" s="3029"/>
      <c r="I797" s="3029"/>
      <c r="J797" s="897"/>
      <c r="K797" s="897"/>
      <c r="L797" s="897"/>
      <c r="M797" s="3029"/>
      <c r="N797" s="3029"/>
      <c r="O797" s="897"/>
      <c r="P797" s="897"/>
      <c r="Q797" s="897"/>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029"/>
      <c r="D798" s="3029"/>
      <c r="E798" s="897"/>
      <c r="F798" s="897"/>
      <c r="G798" s="897"/>
      <c r="H798" s="3029"/>
      <c r="I798" s="3029"/>
      <c r="J798" s="897"/>
      <c r="K798" s="897"/>
      <c r="L798" s="897"/>
      <c r="M798" s="3029"/>
      <c r="N798" s="3029"/>
      <c r="O798" s="897"/>
      <c r="P798" s="897"/>
      <c r="Q798" s="897"/>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029"/>
      <c r="D799" s="3029"/>
      <c r="E799" s="897"/>
      <c r="F799" s="897"/>
      <c r="G799" s="897"/>
      <c r="H799" s="3029"/>
      <c r="I799" s="3029"/>
      <c r="J799" s="897"/>
      <c r="K799" s="897"/>
      <c r="L799" s="897"/>
      <c r="M799" s="3029"/>
      <c r="N799" s="3029"/>
      <c r="O799" s="897"/>
      <c r="P799" s="897"/>
      <c r="Q799" s="897"/>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97"/>
      <c r="D800" s="897"/>
      <c r="E800" s="897"/>
      <c r="F800" s="897"/>
      <c r="G800" s="897"/>
      <c r="H800" s="897"/>
      <c r="I800" s="897"/>
      <c r="J800" s="897"/>
      <c r="K800" s="897"/>
      <c r="L800" s="897"/>
      <c r="M800" s="897"/>
      <c r="N800" s="897"/>
      <c r="O800" s="897"/>
      <c r="P800" s="897"/>
      <c r="Q800" s="897"/>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97"/>
      <c r="D801" s="897"/>
      <c r="E801" s="897"/>
      <c r="F801" s="897"/>
      <c r="G801" s="897"/>
      <c r="H801" s="897"/>
      <c r="I801" s="897"/>
      <c r="J801" s="897"/>
      <c r="K801" s="897"/>
      <c r="L801" s="897"/>
      <c r="M801" s="897"/>
      <c r="N801" s="897"/>
      <c r="O801" s="897"/>
      <c r="P801" s="897"/>
      <c r="Q801" s="897"/>
    </row>
    <row r="802" ht="25.15" customHeight="true" x14ac:dyDescent="0.2">
      <c r="C802" s="897"/>
      <c r="D802" s="897"/>
      <c r="E802" s="897"/>
      <c r="F802" s="897"/>
      <c r="G802" s="897"/>
      <c r="H802" s="897"/>
      <c r="I802" s="897"/>
      <c r="J802" s="897"/>
      <c r="K802" s="897"/>
      <c r="L802" s="897"/>
      <c r="M802" s="897"/>
      <c r="N802" s="897"/>
      <c r="O802" s="897"/>
      <c r="P802" s="897"/>
      <c r="Q802" s="897"/>
    </row>
    <row r="803" ht="25.15" customHeight="true" x14ac:dyDescent="0.2">
      <c r="C803" s="897"/>
      <c r="D803" s="897"/>
      <c r="E803" s="897"/>
      <c r="F803" s="897"/>
      <c r="G803" s="897"/>
      <c r="H803" s="897"/>
      <c r="I803" s="897"/>
      <c r="J803" s="897"/>
      <c r="K803" s="897"/>
      <c r="L803" s="897"/>
      <c r="M803" s="897"/>
      <c r="N803" s="897"/>
      <c r="O803" s="897"/>
      <c r="P803" s="897"/>
      <c r="Q803" s="897"/>
    </row>
    <row r="804" ht="25.15" customHeight="true" x14ac:dyDescent="0.2">
      <c r="C804" s="897"/>
      <c r="D804" s="897"/>
      <c r="E804" s="897"/>
      <c r="F804" s="897"/>
      <c r="G804" s="897"/>
      <c r="H804" s="897"/>
      <c r="I804" s="897"/>
      <c r="J804" s="897"/>
      <c r="K804" s="897"/>
      <c r="L804" s="897"/>
      <c r="M804" s="897"/>
      <c r="N804" s="897"/>
      <c r="O804" s="897"/>
      <c r="P804" s="897"/>
      <c r="Q804" s="897"/>
    </row>
    <row r="805" ht="25.15" customHeight="true" x14ac:dyDescent="0.2">
      <c r="C805" s="897"/>
      <c r="D805" s="897"/>
      <c r="E805" s="897"/>
      <c r="F805" s="897"/>
      <c r="G805" s="897"/>
      <c r="H805" s="897"/>
      <c r="I805" s="897"/>
      <c r="J805" s="897"/>
      <c r="K805" s="897"/>
      <c r="L805" s="897"/>
      <c r="M805" s="897"/>
      <c r="N805" s="897"/>
      <c r="O805" s="897"/>
      <c r="P805" s="897"/>
      <c r="Q805" s="897"/>
    </row>
    <row r="806" ht="25.15" customHeight="true" x14ac:dyDescent="0.2">
      <c r="C806" s="897"/>
      <c r="D806" s="897"/>
      <c r="E806" s="897"/>
      <c r="F806" s="897"/>
      <c r="G806" s="897"/>
      <c r="H806" s="897"/>
      <c r="I806" s="897"/>
      <c r="J806" s="897"/>
      <c r="K806" s="897"/>
      <c r="L806" s="897"/>
      <c r="M806" s="897"/>
      <c r="N806" s="897"/>
      <c r="O806" s="897"/>
      <c r="P806" s="897"/>
      <c r="Q806" s="897"/>
    </row>
    <row r="807" ht="25.15" customHeight="true" x14ac:dyDescent="0.2">
      <c r="C807" s="897"/>
      <c r="D807" s="897"/>
      <c r="E807" s="897"/>
      <c r="F807" s="897"/>
      <c r="G807" s="897"/>
      <c r="H807" s="897"/>
      <c r="I807" s="897"/>
      <c r="J807" s="897"/>
      <c r="K807" s="897"/>
      <c r="L807" s="897"/>
      <c r="M807" s="897"/>
      <c r="N807" s="897"/>
      <c r="O807" s="897"/>
      <c r="P807" s="897"/>
      <c r="Q807" s="897"/>
    </row>
    <row r="808" ht="25.15" customHeight="true" x14ac:dyDescent="0.2">
      <c r="C808" s="897"/>
      <c r="D808" s="897"/>
      <c r="E808" s="897"/>
      <c r="F808" s="897"/>
      <c r="G808" s="897"/>
      <c r="H808" s="897"/>
      <c r="I808" s="897"/>
      <c r="J808" s="897"/>
      <c r="K808" s="897"/>
      <c r="L808" s="897"/>
      <c r="M808" s="897"/>
      <c r="N808" s="897"/>
      <c r="O808" s="897"/>
      <c r="P808" s="897"/>
      <c r="Q808" s="897"/>
    </row>
    <row r="809" ht="25.15" customHeight="true" x14ac:dyDescent="0.2">
      <c r="C809" s="897"/>
      <c r="D809" s="897"/>
      <c r="E809" s="897"/>
      <c r="F809" s="897"/>
      <c r="G809" s="897"/>
      <c r="H809" s="897"/>
      <c r="I809" s="897"/>
      <c r="J809" s="897"/>
      <c r="K809" s="897"/>
      <c r="L809" s="897"/>
      <c r="M809" s="897"/>
      <c r="N809" s="897"/>
      <c r="O809" s="897"/>
      <c r="P809" s="897"/>
      <c r="Q809" s="897"/>
    </row>
    <row r="810" ht="25.15" customHeight="true" x14ac:dyDescent="0.2">
      <c r="C810" s="897"/>
      <c r="D810" s="897"/>
      <c r="E810" s="897"/>
      <c r="F810" s="897"/>
      <c r="G810" s="897"/>
      <c r="H810" s="897"/>
      <c r="I810" s="897"/>
      <c r="J810" s="897"/>
      <c r="K810" s="897"/>
      <c r="L810" s="897"/>
      <c r="M810" s="897"/>
      <c r="N810" s="897"/>
      <c r="O810" s="897"/>
      <c r="P810" s="897"/>
      <c r="Q810" s="897"/>
    </row>
    <row r="811" ht="25.15" customHeight="true" x14ac:dyDescent="0.2">
      <c r="C811" s="897"/>
      <c r="D811" s="897"/>
      <c r="E811" s="897"/>
      <c r="F811" s="897"/>
      <c r="G811" s="897"/>
      <c r="H811" s="897"/>
      <c r="I811" s="897"/>
      <c r="J811" s="897"/>
      <c r="K811" s="897"/>
      <c r="L811" s="897"/>
      <c r="M811" s="897"/>
      <c r="N811" s="897"/>
      <c r="O811" s="897"/>
      <c r="P811" s="897"/>
      <c r="Q811" s="897"/>
    </row>
    <row r="812" ht="25.15" customHeight="true" x14ac:dyDescent="0.2">
      <c r="C812" s="897"/>
      <c r="D812" s="897"/>
      <c r="E812" s="897"/>
      <c r="F812" s="897"/>
      <c r="G812" s="897"/>
      <c r="H812" s="897"/>
      <c r="I812" s="897"/>
      <c r="J812" s="897"/>
      <c r="K812" s="897"/>
      <c r="L812" s="897"/>
      <c r="M812" s="897"/>
      <c r="N812" s="897"/>
      <c r="O812" s="897"/>
      <c r="P812" s="897"/>
      <c r="Q812" s="897"/>
    </row>
    <row r="813" ht="25.15" customHeight="true" x14ac:dyDescent="0.2">
      <c r="C813" s="897"/>
      <c r="D813" s="897"/>
      <c r="E813" s="897"/>
      <c r="F813" s="897"/>
      <c r="G813" s="897"/>
      <c r="H813" s="897"/>
      <c r="I813" s="897"/>
      <c r="J813" s="897"/>
      <c r="K813" s="897"/>
      <c r="L813" s="897"/>
      <c r="M813" s="897"/>
      <c r="N813" s="897"/>
      <c r="O813" s="897"/>
      <c r="P813" s="897"/>
      <c r="Q813" s="897"/>
    </row>
    <row r="814" ht="25.15" customHeight="true" x14ac:dyDescent="0.2">
      <c r="C814" s="897"/>
      <c r="D814" s="897"/>
      <c r="E814" s="897"/>
      <c r="F814" s="897"/>
      <c r="G814" s="897"/>
      <c r="H814" s="897"/>
      <c r="I814" s="897"/>
      <c r="J814" s="897"/>
      <c r="K814" s="897"/>
      <c r="L814" s="897"/>
      <c r="M814" s="897"/>
      <c r="N814" s="897"/>
      <c r="O814" s="897"/>
      <c r="P814" s="897"/>
      <c r="Q814" s="897"/>
    </row>
    <row r="815" ht="25.15" customHeight="true" x14ac:dyDescent="0.2">
      <c r="C815" s="897"/>
      <c r="D815" s="897"/>
      <c r="E815" s="897"/>
      <c r="F815" s="897"/>
      <c r="G815" s="897"/>
      <c r="H815" s="897"/>
      <c r="I815" s="897"/>
      <c r="J815" s="897"/>
      <c r="K815" s="897"/>
      <c r="L815" s="897"/>
      <c r="M815" s="897"/>
      <c r="N815" s="897"/>
      <c r="O815" s="897"/>
      <c r="P815" s="897"/>
      <c r="Q815" s="897"/>
    </row>
    <row r="816" ht="25.15" customHeight="true" x14ac:dyDescent="0.2">
      <c r="C816" s="897"/>
      <c r="D816" s="897"/>
      <c r="E816" s="897"/>
      <c r="F816" s="897"/>
      <c r="G816" s="897"/>
      <c r="H816" s="897"/>
      <c r="I816" s="897"/>
      <c r="J816" s="897"/>
      <c r="K816" s="897"/>
      <c r="L816" s="897"/>
      <c r="M816" s="897"/>
      <c r="N816" s="897"/>
      <c r="O816" s="897"/>
      <c r="P816" s="897"/>
      <c r="Q816" s="897"/>
    </row>
    <row r="817" ht="25.15" customHeight="true" x14ac:dyDescent="0.2">
      <c r="C817" s="897"/>
      <c r="D817" s="897"/>
      <c r="E817" s="897"/>
      <c r="F817" s="897"/>
      <c r="G817" s="897"/>
      <c r="H817" s="897"/>
      <c r="I817" s="897"/>
      <c r="J817" s="897"/>
      <c r="K817" s="897"/>
      <c r="L817" s="897"/>
      <c r="M817" s="897"/>
      <c r="N817" s="897"/>
      <c r="O817" s="897"/>
      <c r="P817" s="897"/>
      <c r="Q817" s="897"/>
    </row>
    <row r="818" ht="25.15" customHeight="true" x14ac:dyDescent="0.2">
      <c r="C818" s="897"/>
      <c r="D818" s="897"/>
      <c r="E818" s="897"/>
      <c r="F818" s="897"/>
      <c r="G818" s="897"/>
      <c r="H818" s="897"/>
      <c r="I818" s="897"/>
      <c r="J818" s="897"/>
      <c r="K818" s="897"/>
      <c r="L818" s="897"/>
      <c r="M818" s="897"/>
      <c r="N818" s="897"/>
      <c r="O818" s="897"/>
      <c r="P818" s="897"/>
      <c r="Q818" s="897"/>
    </row>
    <row r="819" ht="25.15" customHeight="true" x14ac:dyDescent="0.2">
      <c r="C819" s="897"/>
      <c r="D819" s="897"/>
      <c r="E819" s="897"/>
      <c r="F819" s="897"/>
      <c r="G819" s="897"/>
      <c r="H819" s="897"/>
      <c r="I819" s="897"/>
      <c r="J819" s="897"/>
      <c r="K819" s="897"/>
      <c r="L819" s="897"/>
      <c r="M819" s="897"/>
      <c r="N819" s="897"/>
      <c r="O819" s="897"/>
      <c r="P819" s="897"/>
      <c r="Q819" s="897"/>
    </row>
    <row r="820" ht="25.15" customHeight="true" x14ac:dyDescent="0.2">
      <c r="C820" s="897"/>
      <c r="D820" s="897"/>
      <c r="E820" s="897"/>
      <c r="F820" s="897"/>
      <c r="G820" s="897"/>
      <c r="H820" s="897"/>
      <c r="I820" s="897"/>
      <c r="J820" s="897"/>
      <c r="K820" s="897"/>
      <c r="L820" s="897"/>
      <c r="M820" s="897"/>
      <c r="N820" s="897"/>
      <c r="O820" s="897"/>
      <c r="P820" s="897"/>
      <c r="Q820" s="897"/>
    </row>
    <row r="821" ht="25.15" customHeight="true" x14ac:dyDescent="0.2">
      <c r="C821" s="897"/>
      <c r="D821" s="897"/>
      <c r="E821" s="897"/>
      <c r="F821" s="897"/>
      <c r="G821" s="897"/>
      <c r="H821" s="897"/>
      <c r="I821" s="897"/>
      <c r="J821" s="897"/>
      <c r="K821" s="897"/>
      <c r="L821" s="897"/>
      <c r="M821" s="897"/>
      <c r="N821" s="897"/>
      <c r="O821" s="897"/>
      <c r="P821" s="897"/>
      <c r="Q821" s="897"/>
    </row>
    <row r="822" ht="25.15" customHeight="true" x14ac:dyDescent="0.2">
      <c r="C822" s="897"/>
      <c r="D822" s="897"/>
      <c r="E822" s="897"/>
      <c r="F822" s="897"/>
      <c r="G822" s="897"/>
      <c r="H822" s="897"/>
      <c r="I822" s="897"/>
      <c r="J822" s="897"/>
      <c r="K822" s="897"/>
      <c r="L822" s="897"/>
      <c r="M822" s="897"/>
      <c r="N822" s="897"/>
      <c r="O822" s="897"/>
      <c r="P822" s="897"/>
      <c r="Q822" s="897"/>
    </row>
    <row r="823" ht="25.15" customHeight="true" x14ac:dyDescent="0.2">
      <c r="C823" s="897"/>
      <c r="D823" s="897"/>
      <c r="E823" s="897"/>
      <c r="F823" s="897"/>
      <c r="G823" s="897"/>
      <c r="H823" s="897"/>
      <c r="I823" s="897"/>
      <c r="J823" s="897"/>
      <c r="K823" s="897"/>
      <c r="L823" s="897"/>
      <c r="M823" s="897"/>
      <c r="N823" s="897"/>
      <c r="O823" s="897"/>
      <c r="P823" s="897"/>
      <c r="Q823" s="897"/>
    </row>
    <row r="824" ht="25.15" customHeight="true" x14ac:dyDescent="0.2">
      <c r="C824" s="897"/>
      <c r="D824" s="897"/>
      <c r="E824" s="897"/>
      <c r="F824" s="897"/>
      <c r="G824" s="897"/>
      <c r="H824" s="897"/>
      <c r="I824" s="897"/>
      <c r="J824" s="897"/>
      <c r="K824" s="897"/>
      <c r="L824" s="897"/>
      <c r="M824" s="897"/>
      <c r="N824" s="897"/>
      <c r="O824" s="897"/>
      <c r="P824" s="897"/>
      <c r="Q824" s="897"/>
    </row>
    <row r="825" ht="25.15" customHeight="true" x14ac:dyDescent="0.2">
      <c r="C825" s="897"/>
      <c r="D825" s="897"/>
      <c r="E825" s="897"/>
      <c r="F825" s="897"/>
      <c r="G825" s="897"/>
      <c r="H825" s="897"/>
      <c r="I825" s="897"/>
      <c r="J825" s="897"/>
      <c r="K825" s="897"/>
      <c r="L825" s="897"/>
      <c r="M825" s="897"/>
      <c r="N825" s="897"/>
      <c r="O825" s="897"/>
      <c r="P825" s="897"/>
      <c r="Q825" s="897"/>
    </row>
    <row r="826" ht="25.15" customHeight="true" x14ac:dyDescent="0.2">
      <c r="C826" s="897"/>
      <c r="D826" s="897"/>
      <c r="E826" s="897"/>
      <c r="F826" s="897"/>
      <c r="G826" s="897"/>
      <c r="H826" s="897"/>
      <c r="I826" s="897"/>
      <c r="J826" s="897"/>
      <c r="K826" s="897"/>
      <c r="L826" s="897"/>
      <c r="M826" s="897"/>
      <c r="N826" s="897"/>
      <c r="O826" s="897"/>
      <c r="P826" s="897"/>
      <c r="Q826" s="897"/>
    </row>
    <row r="827" ht="25.15" customHeight="true" x14ac:dyDescent="0.2">
      <c r="C827" s="897"/>
      <c r="D827" s="897"/>
      <c r="E827" s="897"/>
      <c r="F827" s="897"/>
      <c r="G827" s="897"/>
      <c r="H827" s="897"/>
      <c r="I827" s="897"/>
      <c r="J827" s="897"/>
      <c r="K827" s="897"/>
      <c r="L827" s="897"/>
      <c r="M827" s="897"/>
      <c r="N827" s="897"/>
      <c r="O827" s="897"/>
      <c r="P827" s="897"/>
      <c r="Q827" s="897"/>
    </row>
    <row r="828" ht="25.15" customHeight="true" x14ac:dyDescent="0.2">
      <c r="C828" s="897"/>
      <c r="D828" s="897"/>
      <c r="E828" s="897"/>
      <c r="F828" s="897"/>
      <c r="G828" s="897"/>
      <c r="H828" s="897"/>
      <c r="I828" s="897"/>
      <c r="J828" s="897"/>
      <c r="K828" s="897"/>
      <c r="L828" s="897"/>
      <c r="M828" s="897"/>
      <c r="N828" s="897"/>
      <c r="O828" s="897"/>
      <c r="P828" s="897"/>
      <c r="Q828" s="897"/>
    </row>
    <row r="829" ht="25.15" customHeight="true" x14ac:dyDescent="0.2">
      <c r="C829" s="897"/>
      <c r="D829" s="897"/>
      <c r="E829" s="897"/>
      <c r="F829" s="897"/>
      <c r="G829" s="897"/>
      <c r="H829" s="897"/>
      <c r="I829" s="897"/>
      <c r="J829" s="897"/>
      <c r="K829" s="897"/>
      <c r="L829" s="897"/>
      <c r="M829" s="897"/>
      <c r="N829" s="897"/>
      <c r="O829" s="897"/>
      <c r="P829" s="897"/>
      <c r="Q829" s="897"/>
    </row>
    <row r="830" ht="25.15" customHeight="true" x14ac:dyDescent="0.2">
      <c r="C830" s="897"/>
      <c r="D830" s="897"/>
      <c r="E830" s="897"/>
      <c r="F830" s="897"/>
      <c r="G830" s="897"/>
      <c r="H830" s="897"/>
      <c r="I830" s="897"/>
      <c r="J830" s="897"/>
      <c r="K830" s="897"/>
      <c r="L830" s="897"/>
      <c r="M830" s="897"/>
      <c r="N830" s="897"/>
      <c r="O830" s="897"/>
      <c r="P830" s="897"/>
      <c r="Q830" s="897"/>
    </row>
    <row r="831" ht="25.15" customHeight="true" x14ac:dyDescent="0.2">
      <c r="C831" s="897"/>
      <c r="D831" s="897"/>
      <c r="E831" s="897"/>
      <c r="F831" s="897"/>
      <c r="G831" s="897"/>
      <c r="H831" s="897"/>
      <c r="I831" s="897"/>
      <c r="J831" s="897"/>
      <c r="K831" s="897"/>
      <c r="L831" s="897"/>
      <c r="M831" s="897"/>
      <c r="N831" s="897"/>
      <c r="O831" s="897"/>
      <c r="P831" s="897"/>
      <c r="Q831" s="897"/>
    </row>
    <row r="832" ht="25.15" customHeight="true" x14ac:dyDescent="0.2">
      <c r="C832" s="897"/>
      <c r="D832" s="897"/>
      <c r="E832" s="897"/>
      <c r="F832" s="897"/>
      <c r="G832" s="897"/>
      <c r="H832" s="897"/>
      <c r="I832" s="897"/>
      <c r="J832" s="897"/>
      <c r="K832" s="897"/>
      <c r="L832" s="897"/>
      <c r="M832" s="897"/>
      <c r="N832" s="897"/>
      <c r="O832" s="897"/>
      <c r="P832" s="897"/>
      <c r="Q832" s="897"/>
    </row>
    <row r="833" ht="25.15" customHeight="true" x14ac:dyDescent="0.2">
      <c r="C833" s="897"/>
      <c r="D833" s="897"/>
      <c r="E833" s="897"/>
      <c r="F833" s="897"/>
      <c r="G833" s="897"/>
      <c r="H833" s="897"/>
      <c r="I833" s="897"/>
      <c r="J833" s="897"/>
      <c r="K833" s="897"/>
      <c r="L833" s="897"/>
      <c r="M833" s="897"/>
      <c r="N833" s="897"/>
      <c r="O833" s="897"/>
      <c r="P833" s="897"/>
      <c r="Q833" s="897"/>
    </row>
    <row r="834" ht="25.15" customHeight="true" x14ac:dyDescent="0.2">
      <c r="C834" s="897"/>
      <c r="D834" s="897"/>
      <c r="E834" s="897"/>
      <c r="F834" s="897"/>
      <c r="G834" s="897"/>
      <c r="H834" s="897"/>
      <c r="I834" s="897"/>
      <c r="J834" s="897"/>
      <c r="K834" s="897"/>
      <c r="L834" s="897"/>
      <c r="M834" s="897"/>
      <c r="N834" s="897"/>
      <c r="O834" s="897"/>
      <c r="P834" s="897"/>
      <c r="Q834" s="897"/>
    </row>
    <row r="835" ht="25.15" customHeight="true" x14ac:dyDescent="0.2">
      <c r="C835" s="897"/>
      <c r="D835" s="897"/>
      <c r="E835" s="897"/>
      <c r="F835" s="897"/>
      <c r="G835" s="897"/>
      <c r="H835" s="897"/>
      <c r="I835" s="897"/>
      <c r="J835" s="897"/>
      <c r="K835" s="897"/>
      <c r="L835" s="897"/>
      <c r="M835" s="897"/>
      <c r="N835" s="897"/>
      <c r="O835" s="897"/>
      <c r="P835" s="897"/>
      <c r="Q835" s="897"/>
    </row>
    <row r="836" ht="25.15" customHeight="true" x14ac:dyDescent="0.2">
      <c r="C836" s="897"/>
      <c r="D836" s="897"/>
      <c r="E836" s="897"/>
      <c r="F836" s="897"/>
      <c r="G836" s="897"/>
      <c r="H836" s="897"/>
      <c r="I836" s="897"/>
      <c r="J836" s="897"/>
      <c r="K836" s="897"/>
      <c r="L836" s="897"/>
      <c r="M836" s="897"/>
      <c r="N836" s="897"/>
      <c r="O836" s="897"/>
      <c r="P836" s="897"/>
      <c r="Q836" s="897"/>
    </row>
    <row r="837" ht="25.15" customHeight="true" x14ac:dyDescent="0.2">
      <c r="C837" s="897"/>
      <c r="D837" s="897"/>
      <c r="E837" s="897"/>
      <c r="F837" s="897"/>
      <c r="G837" s="897"/>
      <c r="H837" s="897"/>
      <c r="I837" s="897"/>
      <c r="J837" s="897"/>
      <c r="K837" s="897"/>
      <c r="L837" s="897"/>
      <c r="M837" s="897"/>
      <c r="N837" s="897"/>
      <c r="O837" s="897"/>
      <c r="P837" s="897"/>
      <c r="Q837" s="897"/>
    </row>
    <row r="838" ht="25.15" customHeight="true" x14ac:dyDescent="0.2">
      <c r="C838" s="897"/>
      <c r="D838" s="897"/>
      <c r="E838" s="897"/>
      <c r="F838" s="897"/>
      <c r="G838" s="897"/>
      <c r="H838" s="897"/>
      <c r="I838" s="897"/>
      <c r="J838" s="897"/>
      <c r="K838" s="897"/>
      <c r="L838" s="897"/>
      <c r="M838" s="897"/>
      <c r="N838" s="897"/>
      <c r="O838" s="897"/>
      <c r="P838" s="897"/>
      <c r="Q838" s="897"/>
    </row>
    <row r="839" ht="25.15" customHeight="true" x14ac:dyDescent="0.2">
      <c r="C839" s="897"/>
      <c r="D839" s="897"/>
      <c r="E839" s="897"/>
      <c r="F839" s="897"/>
      <c r="G839" s="897"/>
      <c r="H839" s="897"/>
      <c r="I839" s="897"/>
      <c r="J839" s="897"/>
      <c r="K839" s="897"/>
      <c r="L839" s="897"/>
      <c r="M839" s="897"/>
      <c r="N839" s="897"/>
      <c r="O839" s="897"/>
      <c r="P839" s="897"/>
      <c r="Q839" s="897"/>
    </row>
    <row r="840" ht="25.15" customHeight="true" x14ac:dyDescent="0.2">
      <c r="C840" s="897"/>
      <c r="D840" s="897"/>
      <c r="E840" s="897"/>
      <c r="F840" s="897"/>
      <c r="G840" s="897"/>
      <c r="H840" s="897"/>
      <c r="I840" s="897"/>
      <c r="J840" s="897"/>
      <c r="K840" s="897"/>
      <c r="L840" s="897"/>
      <c r="M840" s="897"/>
      <c r="N840" s="897"/>
      <c r="O840" s="897"/>
      <c r="P840" s="897"/>
      <c r="Q840" s="897"/>
    </row>
    <row r="841" ht="25.15" customHeight="true" x14ac:dyDescent="0.2">
      <c r="C841" s="897"/>
      <c r="D841" s="897"/>
      <c r="E841" s="897"/>
      <c r="F841" s="897"/>
      <c r="G841" s="897"/>
      <c r="H841" s="897"/>
      <c r="I841" s="897"/>
      <c r="J841" s="897"/>
      <c r="K841" s="897"/>
      <c r="L841" s="897"/>
      <c r="M841" s="897"/>
      <c r="N841" s="897"/>
      <c r="O841" s="897"/>
      <c r="P841" s="897"/>
      <c r="Q841" s="897"/>
    </row>
    <row r="842" ht="25.15" customHeight="true" x14ac:dyDescent="0.2">
      <c r="C842" s="897"/>
      <c r="D842" s="897"/>
      <c r="E842" s="897"/>
      <c r="F842" s="897"/>
      <c r="G842" s="897"/>
      <c r="H842" s="897"/>
      <c r="I842" s="897"/>
      <c r="J842" s="897"/>
      <c r="K842" s="897"/>
      <c r="L842" s="897"/>
      <c r="M842" s="897"/>
      <c r="N842" s="897"/>
      <c r="O842" s="897"/>
      <c r="P842" s="897"/>
      <c r="Q842" s="897"/>
    </row>
    <row r="843" ht="25.15" customHeight="true" x14ac:dyDescent="0.2">
      <c r="C843" s="897"/>
      <c r="D843" s="897"/>
      <c r="E843" s="897"/>
      <c r="F843" s="897"/>
      <c r="G843" s="897"/>
      <c r="H843" s="897"/>
      <c r="I843" s="897"/>
      <c r="J843" s="897"/>
      <c r="K843" s="897"/>
      <c r="L843" s="897"/>
      <c r="M843" s="897"/>
      <c r="N843" s="897"/>
      <c r="O843" s="897"/>
      <c r="P843" s="897"/>
      <c r="Q843" s="897"/>
    </row>
    <row r="844" ht="25.15" customHeight="true" x14ac:dyDescent="0.2">
      <c r="C844" s="897"/>
      <c r="D844" s="897"/>
      <c r="E844" s="897"/>
      <c r="F844" s="897"/>
      <c r="G844" s="897"/>
      <c r="H844" s="897"/>
      <c r="I844" s="897"/>
      <c r="J844" s="897"/>
      <c r="K844" s="897"/>
      <c r="L844" s="897"/>
      <c r="M844" s="897"/>
      <c r="N844" s="897"/>
      <c r="O844" s="897"/>
      <c r="P844" s="897"/>
      <c r="Q844" s="897"/>
    </row>
    <row r="845" ht="25.15" customHeight="true" x14ac:dyDescent="0.2">
      <c r="C845" s="897"/>
      <c r="D845" s="897"/>
      <c r="E845" s="897"/>
      <c r="F845" s="897"/>
      <c r="G845" s="897"/>
      <c r="H845" s="897"/>
      <c r="I845" s="897"/>
      <c r="J845" s="897"/>
      <c r="K845" s="897"/>
      <c r="L845" s="897"/>
      <c r="M845" s="897"/>
      <c r="N845" s="897"/>
      <c r="O845" s="897"/>
      <c r="P845" s="897"/>
      <c r="Q845" s="897"/>
    </row>
    <row r="846" ht="25.15" customHeight="true" x14ac:dyDescent="0.2">
      <c r="C846" s="897"/>
      <c r="D846" s="897"/>
      <c r="E846" s="897"/>
      <c r="F846" s="897"/>
      <c r="G846" s="897"/>
      <c r="H846" s="897"/>
      <c r="I846" s="897"/>
      <c r="J846" s="897"/>
      <c r="K846" s="897"/>
      <c r="L846" s="897"/>
      <c r="M846" s="897"/>
      <c r="N846" s="897"/>
      <c r="O846" s="897"/>
      <c r="P846" s="897"/>
      <c r="Q846" s="897"/>
    </row>
    <row r="847" ht="25.15" customHeight="true" x14ac:dyDescent="0.2">
      <c r="C847" s="897"/>
      <c r="D847" s="897"/>
      <c r="E847" s="897"/>
      <c r="F847" s="897"/>
      <c r="G847" s="897"/>
      <c r="H847" s="897"/>
      <c r="I847" s="897"/>
      <c r="J847" s="897"/>
      <c r="K847" s="897"/>
      <c r="L847" s="897"/>
      <c r="M847" s="897"/>
      <c r="N847" s="897"/>
      <c r="O847" s="897"/>
      <c r="P847" s="897"/>
      <c r="Q847" s="897"/>
    </row>
    <row r="848" ht="25.15" customHeight="true" x14ac:dyDescent="0.2">
      <c r="C848" s="897"/>
      <c r="D848" s="897"/>
      <c r="E848" s="897"/>
      <c r="F848" s="897"/>
      <c r="G848" s="897"/>
      <c r="H848" s="897"/>
      <c r="I848" s="897"/>
      <c r="J848" s="897"/>
      <c r="K848" s="897"/>
      <c r="L848" s="897"/>
      <c r="M848" s="897"/>
      <c r="N848" s="897"/>
      <c r="O848" s="897"/>
      <c r="P848" s="897"/>
      <c r="Q848" s="897"/>
    </row>
    <row r="849" ht="25.15" customHeight="true" x14ac:dyDescent="0.2">
      <c r="C849" s="897"/>
      <c r="D849" s="897"/>
      <c r="E849" s="897"/>
      <c r="F849" s="897"/>
      <c r="G849" s="897"/>
      <c r="H849" s="897"/>
      <c r="I849" s="897"/>
      <c r="J849" s="897"/>
      <c r="K849" s="897"/>
      <c r="L849" s="897"/>
      <c r="M849" s="897"/>
      <c r="N849" s="897"/>
      <c r="O849" s="897"/>
      <c r="P849" s="897"/>
      <c r="Q849" s="897"/>
    </row>
    <row r="850" ht="25.15" customHeight="true" x14ac:dyDescent="0.2">
      <c r="C850" s="897"/>
      <c r="D850" s="897"/>
      <c r="E850" s="897"/>
      <c r="F850" s="897"/>
      <c r="G850" s="897"/>
      <c r="H850" s="897"/>
      <c r="I850" s="897"/>
      <c r="J850" s="897"/>
      <c r="K850" s="897"/>
      <c r="L850" s="897"/>
      <c r="M850" s="897"/>
      <c r="N850" s="897"/>
      <c r="O850" s="897"/>
      <c r="P850" s="897"/>
      <c r="Q850" s="897"/>
    </row>
    <row r="851" ht="25.15" customHeight="true" x14ac:dyDescent="0.2">
      <c r="C851" s="897"/>
      <c r="D851" s="897"/>
      <c r="E851" s="897"/>
      <c r="F851" s="897"/>
      <c r="G851" s="897"/>
      <c r="H851" s="897"/>
      <c r="I851" s="897"/>
      <c r="J851" s="897"/>
      <c r="K851" s="897"/>
      <c r="L851" s="897"/>
      <c r="M851" s="897"/>
      <c r="N851" s="897"/>
      <c r="O851" s="897"/>
      <c r="P851" s="897"/>
      <c r="Q851" s="897"/>
    </row>
    <row r="852" ht="25.15" customHeight="true" x14ac:dyDescent="0.2">
      <c r="C852" s="897"/>
      <c r="D852" s="897"/>
      <c r="E852" s="897"/>
      <c r="F852" s="897"/>
      <c r="G852" s="897"/>
      <c r="H852" s="897"/>
      <c r="I852" s="897"/>
      <c r="J852" s="897"/>
      <c r="K852" s="897"/>
      <c r="L852" s="897"/>
      <c r="M852" s="897"/>
      <c r="N852" s="897"/>
      <c r="O852" s="897"/>
      <c r="P852" s="897"/>
      <c r="Q852" s="897"/>
    </row>
    <row r="853" ht="25.15" customHeight="true" x14ac:dyDescent="0.2">
      <c r="C853" s="897"/>
      <c r="D853" s="897"/>
      <c r="E853" s="897"/>
      <c r="F853" s="897"/>
      <c r="G853" s="897"/>
      <c r="H853" s="897"/>
      <c r="I853" s="897"/>
      <c r="J853" s="897"/>
      <c r="K853" s="897"/>
      <c r="L853" s="897"/>
      <c r="M853" s="897"/>
      <c r="N853" s="897"/>
      <c r="O853" s="897"/>
      <c r="P853" s="897"/>
      <c r="Q853" s="897"/>
    </row>
    <row r="854" ht="25.15" customHeight="true" x14ac:dyDescent="0.2">
      <c r="C854" s="897"/>
      <c r="D854" s="897"/>
      <c r="E854" s="897"/>
      <c r="F854" s="897"/>
      <c r="G854" s="897"/>
      <c r="H854" s="897"/>
      <c r="I854" s="897"/>
      <c r="J854" s="897"/>
      <c r="K854" s="897"/>
      <c r="L854" s="897"/>
      <c r="M854" s="897"/>
      <c r="N854" s="897"/>
      <c r="O854" s="897"/>
      <c r="P854" s="897"/>
      <c r="Q854" s="897"/>
    </row>
    <row r="855" ht="25.15" customHeight="true" x14ac:dyDescent="0.2">
      <c r="C855" s="897"/>
      <c r="D855" s="897"/>
      <c r="E855" s="897"/>
      <c r="F855" s="897"/>
      <c r="G855" s="897"/>
      <c r="H855" s="897"/>
      <c r="I855" s="897"/>
      <c r="J855" s="897"/>
      <c r="K855" s="897"/>
      <c r="L855" s="897"/>
      <c r="M855" s="897"/>
      <c r="N855" s="897"/>
      <c r="O855" s="897"/>
      <c r="P855" s="897"/>
      <c r="Q855" s="897"/>
    </row>
    <row r="856" ht="25.15" customHeight="true" x14ac:dyDescent="0.2">
      <c r="C856" s="897"/>
      <c r="D856" s="897"/>
      <c r="E856" s="897"/>
      <c r="F856" s="897"/>
      <c r="G856" s="897"/>
      <c r="H856" s="897"/>
      <c r="I856" s="897"/>
      <c r="J856" s="897"/>
      <c r="K856" s="897"/>
      <c r="L856" s="897"/>
      <c r="M856" s="897"/>
      <c r="N856" s="897"/>
      <c r="O856" s="897"/>
      <c r="P856" s="897"/>
      <c r="Q856" s="897"/>
    </row>
    <row r="857" ht="25.15" customHeight="true" x14ac:dyDescent="0.2">
      <c r="C857" s="897"/>
      <c r="D857" s="897"/>
      <c r="E857" s="897"/>
      <c r="F857" s="897"/>
      <c r="G857" s="897"/>
      <c r="H857" s="897"/>
      <c r="I857" s="897"/>
      <c r="J857" s="897"/>
      <c r="K857" s="897"/>
      <c r="L857" s="897"/>
      <c r="M857" s="897"/>
      <c r="N857" s="897"/>
      <c r="O857" s="897"/>
      <c r="P857" s="897"/>
      <c r="Q857" s="897"/>
    </row>
    <row r="858" ht="25.15" customHeight="true" x14ac:dyDescent="0.2">
      <c r="C858" s="897"/>
      <c r="D858" s="897"/>
      <c r="E858" s="897"/>
      <c r="F858" s="897"/>
      <c r="G858" s="897"/>
      <c r="H858" s="897"/>
      <c r="I858" s="897"/>
      <c r="J858" s="897"/>
      <c r="K858" s="897"/>
      <c r="L858" s="897"/>
      <c r="M858" s="897"/>
      <c r="N858" s="897"/>
      <c r="O858" s="897"/>
      <c r="P858" s="897"/>
      <c r="Q858" s="897"/>
    </row>
    <row r="859" ht="25.15" customHeight="true" x14ac:dyDescent="0.2">
      <c r="C859" s="897"/>
      <c r="D859" s="897"/>
      <c r="E859" s="897"/>
      <c r="F859" s="897"/>
      <c r="G859" s="897"/>
      <c r="H859" s="897"/>
      <c r="I859" s="897"/>
      <c r="J859" s="897"/>
      <c r="K859" s="897"/>
      <c r="L859" s="897"/>
      <c r="M859" s="897"/>
      <c r="N859" s="897"/>
      <c r="O859" s="897"/>
      <c r="P859" s="897"/>
      <c r="Q859" s="897"/>
    </row>
    <row r="860" ht="25.15" customHeight="true" x14ac:dyDescent="0.2">
      <c r="C860" s="897"/>
      <c r="D860" s="897"/>
      <c r="E860" s="897"/>
      <c r="F860" s="897"/>
      <c r="G860" s="897"/>
      <c r="H860" s="897"/>
      <c r="I860" s="897"/>
      <c r="J860" s="897"/>
      <c r="K860" s="897"/>
      <c r="L860" s="897"/>
      <c r="M860" s="897"/>
      <c r="N860" s="897"/>
      <c r="O860" s="897"/>
      <c r="P860" s="897"/>
      <c r="Q860" s="897"/>
    </row>
    <row r="861" ht="25.15" customHeight="true" x14ac:dyDescent="0.2">
      <c r="C861" s="897"/>
      <c r="D861" s="897"/>
      <c r="E861" s="897"/>
      <c r="F861" s="897"/>
      <c r="G861" s="897"/>
      <c r="H861" s="897"/>
      <c r="I861" s="897"/>
      <c r="J861" s="897"/>
      <c r="K861" s="897"/>
      <c r="L861" s="897"/>
      <c r="M861" s="897"/>
      <c r="N861" s="897"/>
      <c r="O861" s="897"/>
      <c r="P861" s="897"/>
      <c r="Q861" s="897"/>
    </row>
    <row r="862" ht="25.15" customHeight="true" x14ac:dyDescent="0.2">
      <c r="C862" s="897"/>
      <c r="D862" s="897"/>
      <c r="E862" s="897"/>
      <c r="F862" s="897"/>
      <c r="G862" s="897"/>
      <c r="H862" s="897"/>
      <c r="I862" s="897"/>
      <c r="J862" s="897"/>
      <c r="K862" s="897"/>
      <c r="L862" s="897"/>
      <c r="M862" s="897"/>
      <c r="N862" s="897"/>
      <c r="O862" s="897"/>
      <c r="P862" s="897"/>
      <c r="Q862" s="897"/>
    </row>
    <row r="863" ht="25.15" customHeight="true" x14ac:dyDescent="0.2">
      <c r="C863" s="897"/>
      <c r="D863" s="897"/>
      <c r="E863" s="897"/>
      <c r="F863" s="897"/>
      <c r="G863" s="897"/>
      <c r="H863" s="897"/>
      <c r="I863" s="897"/>
      <c r="J863" s="897"/>
      <c r="K863" s="897"/>
      <c r="L863" s="897"/>
      <c r="M863" s="897"/>
      <c r="N863" s="897"/>
      <c r="O863" s="897"/>
      <c r="P863" s="897"/>
      <c r="Q863" s="897"/>
    </row>
    <row r="864" ht="25.15" customHeight="true" x14ac:dyDescent="0.2">
      <c r="C864" s="897"/>
      <c r="D864" s="897"/>
      <c r="E864" s="897"/>
      <c r="F864" s="897"/>
      <c r="G864" s="897"/>
      <c r="H864" s="897"/>
      <c r="I864" s="897"/>
      <c r="J864" s="897"/>
      <c r="K864" s="897"/>
      <c r="L864" s="897"/>
      <c r="M864" s="897"/>
      <c r="N864" s="897"/>
      <c r="O864" s="897"/>
      <c r="P864" s="897"/>
      <c r="Q864" s="897"/>
    </row>
    <row r="865" ht="25.15" customHeight="true" x14ac:dyDescent="0.2">
      <c r="C865" s="897"/>
      <c r="D865" s="897"/>
      <c r="E865" s="897"/>
      <c r="F865" s="897"/>
      <c r="G865" s="897"/>
      <c r="H865" s="897"/>
      <c r="I865" s="897"/>
      <c r="J865" s="897"/>
      <c r="K865" s="897"/>
      <c r="L865" s="897"/>
      <c r="M865" s="897"/>
      <c r="N865" s="897"/>
      <c r="O865" s="897"/>
      <c r="P865" s="897"/>
      <c r="Q865" s="897"/>
    </row>
    <row r="866" ht="25.15" customHeight="true" x14ac:dyDescent="0.2">
      <c r="C866" s="897"/>
      <c r="D866" s="897"/>
      <c r="E866" s="897"/>
      <c r="F866" s="897"/>
      <c r="G866" s="897"/>
      <c r="H866" s="897"/>
      <c r="I866" s="897"/>
      <c r="J866" s="897"/>
      <c r="K866" s="897"/>
      <c r="L866" s="897"/>
      <c r="M866" s="897"/>
      <c r="N866" s="897"/>
      <c r="O866" s="897"/>
      <c r="P866" s="897"/>
      <c r="Q866" s="897"/>
    </row>
    <row r="867" ht="25.15" customHeight="true" x14ac:dyDescent="0.2">
      <c r="C867" s="897"/>
      <c r="D867" s="897"/>
      <c r="E867" s="897"/>
      <c r="F867" s="897"/>
      <c r="G867" s="897"/>
      <c r="H867" s="897"/>
      <c r="I867" s="897"/>
      <c r="J867" s="897"/>
      <c r="K867" s="897"/>
      <c r="L867" s="897"/>
      <c r="M867" s="897"/>
      <c r="N867" s="897"/>
      <c r="O867" s="897"/>
      <c r="P867" s="897"/>
      <c r="Q867" s="897"/>
    </row>
    <row r="868" ht="25.15" customHeight="true" x14ac:dyDescent="0.2">
      <c r="C868" s="897"/>
      <c r="D868" s="897"/>
      <c r="E868" s="897"/>
      <c r="F868" s="897"/>
      <c r="G868" s="897"/>
      <c r="H868" s="897"/>
      <c r="I868" s="897"/>
      <c r="J868" s="897"/>
      <c r="K868" s="897"/>
      <c r="L868" s="897"/>
      <c r="M868" s="897"/>
      <c r="N868" s="897"/>
      <c r="O868" s="897"/>
      <c r="P868" s="897"/>
      <c r="Q868" s="897"/>
    </row>
    <row r="869" ht="25.15" customHeight="true" x14ac:dyDescent="0.2">
      <c r="C869" s="897"/>
      <c r="D869" s="897"/>
      <c r="E869" s="897"/>
      <c r="F869" s="897"/>
      <c r="G869" s="897"/>
      <c r="H869" s="897"/>
      <c r="I869" s="897"/>
      <c r="J869" s="897"/>
      <c r="K869" s="897"/>
      <c r="L869" s="897"/>
      <c r="M869" s="897"/>
      <c r="N869" s="897"/>
      <c r="O869" s="897"/>
      <c r="P869" s="897"/>
      <c r="Q869" s="897"/>
    </row>
    <row r="870" ht="25.15" customHeight="true" x14ac:dyDescent="0.2">
      <c r="C870" s="897"/>
      <c r="D870" s="897"/>
      <c r="E870" s="897"/>
      <c r="F870" s="897"/>
      <c r="G870" s="897"/>
      <c r="H870" s="897"/>
      <c r="I870" s="897"/>
      <c r="J870" s="897"/>
      <c r="K870" s="897"/>
      <c r="L870" s="897"/>
      <c r="M870" s="897"/>
      <c r="N870" s="897"/>
      <c r="O870" s="897"/>
      <c r="P870" s="897"/>
      <c r="Q870" s="897"/>
    </row>
    <row r="871" ht="25.15" customHeight="true" x14ac:dyDescent="0.2">
      <c r="C871" s="897"/>
      <c r="D871" s="897"/>
      <c r="E871" s="897"/>
      <c r="F871" s="897"/>
      <c r="G871" s="897"/>
      <c r="H871" s="897"/>
      <c r="I871" s="897"/>
      <c r="J871" s="897"/>
      <c r="K871" s="897"/>
      <c r="L871" s="897"/>
      <c r="M871" s="897"/>
      <c r="N871" s="897"/>
      <c r="O871" s="897"/>
      <c r="P871" s="897"/>
      <c r="Q871" s="897"/>
    </row>
    <row r="872" ht="25.15" customHeight="true" x14ac:dyDescent="0.2">
      <c r="C872" s="897"/>
      <c r="D872" s="897"/>
      <c r="E872" s="897"/>
      <c r="F872" s="897"/>
      <c r="G872" s="897"/>
      <c r="H872" s="897"/>
      <c r="I872" s="897"/>
      <c r="J872" s="897"/>
      <c r="K872" s="897"/>
      <c r="L872" s="897"/>
      <c r="M872" s="897"/>
      <c r="N872" s="897"/>
      <c r="O872" s="897"/>
      <c r="P872" s="897"/>
      <c r="Q872" s="897"/>
    </row>
    <row r="873" ht="25.15" customHeight="true" x14ac:dyDescent="0.2">
      <c r="C873" s="897"/>
      <c r="D873" s="897"/>
      <c r="E873" s="897"/>
      <c r="F873" s="897"/>
      <c r="G873" s="897"/>
      <c r="H873" s="897"/>
      <c r="I873" s="897"/>
      <c r="J873" s="897"/>
      <c r="K873" s="897"/>
      <c r="L873" s="897"/>
      <c r="M873" s="897"/>
      <c r="N873" s="897"/>
      <c r="O873" s="897"/>
      <c r="P873" s="897"/>
      <c r="Q873" s="897"/>
    </row>
    <row r="874" ht="25.15" customHeight="true" x14ac:dyDescent="0.2">
      <c r="C874" s="897"/>
      <c r="D874" s="897"/>
      <c r="E874" s="897"/>
      <c r="F874" s="897"/>
      <c r="G874" s="897"/>
      <c r="H874" s="897"/>
      <c r="I874" s="897"/>
      <c r="J874" s="897"/>
      <c r="K874" s="897"/>
      <c r="L874" s="897"/>
      <c r="M874" s="897"/>
      <c r="N874" s="897"/>
      <c r="O874" s="897"/>
      <c r="P874" s="897"/>
      <c r="Q874" s="897"/>
    </row>
    <row r="875" ht="25.15" customHeight="true" x14ac:dyDescent="0.2">
      <c r="C875" s="897"/>
      <c r="D875" s="897"/>
      <c r="E875" s="897"/>
      <c r="F875" s="897"/>
      <c r="G875" s="897"/>
      <c r="H875" s="897"/>
      <c r="I875" s="897"/>
      <c r="J875" s="897"/>
      <c r="K875" s="897"/>
      <c r="L875" s="897"/>
      <c r="M875" s="897"/>
      <c r="N875" s="897"/>
      <c r="O875" s="897"/>
      <c r="P875" s="897"/>
      <c r="Q875" s="897"/>
    </row>
    <row r="876" ht="25.15" customHeight="true" x14ac:dyDescent="0.2">
      <c r="C876" s="897"/>
      <c r="D876" s="897"/>
      <c r="E876" s="897"/>
      <c r="F876" s="897"/>
      <c r="G876" s="897"/>
      <c r="H876" s="897"/>
      <c r="I876" s="897"/>
      <c r="J876" s="897"/>
      <c r="K876" s="897"/>
      <c r="L876" s="897"/>
      <c r="M876" s="897"/>
      <c r="N876" s="897"/>
      <c r="O876" s="897"/>
      <c r="P876" s="897"/>
      <c r="Q876" s="897"/>
    </row>
    <row r="877" ht="25.15" customHeight="true" x14ac:dyDescent="0.2">
      <c r="C877" s="897"/>
      <c r="D877" s="897"/>
      <c r="E877" s="897"/>
      <c r="F877" s="897"/>
      <c r="G877" s="897"/>
      <c r="H877" s="897"/>
      <c r="I877" s="897"/>
      <c r="J877" s="897"/>
      <c r="K877" s="897"/>
      <c r="L877" s="897"/>
      <c r="M877" s="897"/>
      <c r="N877" s="897"/>
      <c r="O877" s="897"/>
      <c r="P877" s="897"/>
      <c r="Q877" s="897"/>
    </row>
    <row r="878" ht="25.15" customHeight="true" x14ac:dyDescent="0.2">
      <c r="C878" s="897"/>
      <c r="D878" s="897"/>
      <c r="E878" s="897"/>
      <c r="F878" s="897"/>
      <c r="G878" s="897"/>
      <c r="H878" s="897"/>
      <c r="I878" s="897"/>
      <c r="J878" s="897"/>
      <c r="K878" s="897"/>
      <c r="L878" s="897"/>
      <c r="M878" s="897"/>
      <c r="N878" s="897"/>
      <c r="O878" s="897"/>
      <c r="P878" s="897"/>
      <c r="Q878" s="897"/>
    </row>
    <row r="879" ht="25.15" customHeight="true" x14ac:dyDescent="0.2">
      <c r="C879" s="897"/>
      <c r="D879" s="897"/>
      <c r="E879" s="897"/>
      <c r="F879" s="897"/>
      <c r="G879" s="897"/>
      <c r="H879" s="897"/>
      <c r="I879" s="897"/>
      <c r="J879" s="897"/>
      <c r="K879" s="897"/>
      <c r="L879" s="897"/>
      <c r="M879" s="897"/>
      <c r="N879" s="897"/>
      <c r="O879" s="897"/>
      <c r="P879" s="897"/>
      <c r="Q879" s="897"/>
    </row>
    <row r="880" ht="25.15" customHeight="true" x14ac:dyDescent="0.2">
      <c r="C880" s="897"/>
      <c r="D880" s="897"/>
      <c r="E880" s="897"/>
      <c r="F880" s="897"/>
      <c r="G880" s="897"/>
      <c r="H880" s="897"/>
      <c r="I880" s="897"/>
      <c r="J880" s="897"/>
      <c r="K880" s="897"/>
      <c r="L880" s="897"/>
      <c r="M880" s="897"/>
      <c r="N880" s="897"/>
      <c r="O880" s="897"/>
      <c r="P880" s="897"/>
      <c r="Q880" s="897"/>
    </row>
    <row r="881" ht="25.15" customHeight="true" x14ac:dyDescent="0.2">
      <c r="C881" s="897"/>
      <c r="D881" s="897"/>
      <c r="E881" s="897"/>
      <c r="F881" s="897"/>
      <c r="G881" s="897"/>
      <c r="H881" s="897"/>
      <c r="I881" s="897"/>
      <c r="J881" s="897"/>
      <c r="K881" s="897"/>
      <c r="L881" s="897"/>
      <c r="M881" s="897"/>
      <c r="N881" s="897"/>
      <c r="O881" s="897"/>
      <c r="P881" s="897"/>
      <c r="Q881" s="897"/>
    </row>
    <row r="882" ht="25.15" customHeight="true" x14ac:dyDescent="0.2">
      <c r="C882" s="897"/>
      <c r="D882" s="897"/>
      <c r="E882" s="897"/>
      <c r="F882" s="897"/>
      <c r="G882" s="897"/>
      <c r="H882" s="897"/>
      <c r="I882" s="897"/>
      <c r="J882" s="897"/>
      <c r="K882" s="897"/>
      <c r="L882" s="897"/>
      <c r="M882" s="897"/>
      <c r="N882" s="897"/>
      <c r="O882" s="897"/>
      <c r="P882" s="897"/>
      <c r="Q882" s="897"/>
    </row>
    <row r="883" ht="25.15" customHeight="true" x14ac:dyDescent="0.2">
      <c r="C883" s="897"/>
      <c r="D883" s="897"/>
      <c r="E883" s="897"/>
      <c r="F883" s="897"/>
      <c r="G883" s="897"/>
      <c r="H883" s="897"/>
      <c r="I883" s="897"/>
      <c r="J883" s="897"/>
      <c r="K883" s="897"/>
      <c r="L883" s="897"/>
      <c r="M883" s="897"/>
      <c r="N883" s="897"/>
      <c r="O883" s="897"/>
      <c r="P883" s="897"/>
      <c r="Q883" s="897"/>
    </row>
    <row r="884" ht="25.15" customHeight="true" x14ac:dyDescent="0.2">
      <c r="C884" s="897"/>
      <c r="D884" s="897"/>
      <c r="E884" s="897"/>
      <c r="F884" s="897"/>
      <c r="G884" s="897"/>
      <c r="H884" s="897"/>
      <c r="I884" s="897"/>
      <c r="J884" s="897"/>
      <c r="K884" s="897"/>
      <c r="L884" s="897"/>
      <c r="M884" s="897"/>
      <c r="N884" s="897"/>
      <c r="O884" s="897"/>
      <c r="P884" s="897"/>
      <c r="Q884" s="897"/>
    </row>
    <row r="885" ht="25.15" customHeight="true" x14ac:dyDescent="0.2">
      <c r="C885" s="897"/>
      <c r="D885" s="897"/>
      <c r="E885" s="897"/>
      <c r="F885" s="897"/>
      <c r="G885" s="897"/>
      <c r="H885" s="897"/>
      <c r="I885" s="897"/>
      <c r="J885" s="897"/>
      <c r="K885" s="897"/>
      <c r="L885" s="897"/>
      <c r="M885" s="897"/>
      <c r="N885" s="897"/>
      <c r="O885" s="897"/>
      <c r="P885" s="897"/>
      <c r="Q885" s="897"/>
    </row>
    <row r="886" ht="25.15" customHeight="true" x14ac:dyDescent="0.2">
      <c r="C886" s="897"/>
      <c r="D886" s="897"/>
      <c r="E886" s="897"/>
      <c r="F886" s="897"/>
      <c r="G886" s="897"/>
      <c r="H886" s="897"/>
      <c r="I886" s="897"/>
      <c r="J886" s="897"/>
      <c r="K886" s="897"/>
      <c r="L886" s="897"/>
      <c r="M886" s="897"/>
      <c r="N886" s="897"/>
      <c r="O886" s="897"/>
      <c r="P886" s="897"/>
      <c r="Q886" s="897"/>
    </row>
    <row r="887" ht="25.15" customHeight="true" x14ac:dyDescent="0.2">
      <c r="C887" s="897"/>
      <c r="D887" s="897"/>
      <c r="E887" s="897"/>
      <c r="F887" s="897"/>
      <c r="G887" s="897"/>
      <c r="H887" s="897"/>
      <c r="I887" s="897"/>
      <c r="J887" s="897"/>
      <c r="K887" s="897"/>
      <c r="L887" s="897"/>
      <c r="M887" s="897"/>
      <c r="N887" s="897"/>
      <c r="O887" s="897"/>
      <c r="P887" s="897"/>
      <c r="Q887" s="897"/>
    </row>
    <row r="888" ht="25.15" customHeight="true" x14ac:dyDescent="0.2">
      <c r="C888" s="897"/>
      <c r="D888" s="897"/>
      <c r="E888" s="897"/>
      <c r="F888" s="897"/>
      <c r="G888" s="897"/>
      <c r="H888" s="897"/>
      <c r="I888" s="897"/>
      <c r="J888" s="897"/>
      <c r="K888" s="897"/>
      <c r="L888" s="897"/>
      <c r="M888" s="897"/>
      <c r="N888" s="897"/>
      <c r="O888" s="897"/>
      <c r="P888" s="897"/>
      <c r="Q888" s="897"/>
    </row>
    <row r="889" ht="25.15" customHeight="true" x14ac:dyDescent="0.2">
      <c r="C889" s="897"/>
      <c r="D889" s="897"/>
      <c r="E889" s="897"/>
      <c r="F889" s="897"/>
      <c r="G889" s="897"/>
      <c r="H889" s="897"/>
      <c r="I889" s="897"/>
      <c r="J889" s="897"/>
      <c r="K889" s="897"/>
      <c r="L889" s="897"/>
      <c r="M889" s="897"/>
      <c r="N889" s="897"/>
      <c r="O889" s="897"/>
      <c r="P889" s="897"/>
      <c r="Q889" s="897"/>
    </row>
    <row r="890" ht="25.15" customHeight="true" x14ac:dyDescent="0.2">
      <c r="C890" s="897"/>
      <c r="D890" s="897"/>
      <c r="E890" s="897"/>
      <c r="F890" s="897"/>
      <c r="G890" s="897"/>
      <c r="H890" s="897"/>
      <c r="I890" s="897"/>
      <c r="J890" s="897"/>
      <c r="K890" s="897"/>
      <c r="L890" s="897"/>
      <c r="M890" s="897"/>
      <c r="N890" s="897"/>
      <c r="O890" s="897"/>
      <c r="P890" s="897"/>
      <c r="Q890" s="897"/>
    </row>
    <row r="891" ht="25.15" customHeight="true" x14ac:dyDescent="0.2">
      <c r="C891" s="897"/>
      <c r="D891" s="897"/>
      <c r="E891" s="897"/>
      <c r="F891" s="897"/>
      <c r="G891" s="897"/>
      <c r="H891" s="897"/>
      <c r="I891" s="897"/>
      <c r="J891" s="897"/>
      <c r="K891" s="897"/>
      <c r="L891" s="897"/>
      <c r="M891" s="897"/>
      <c r="N891" s="897"/>
      <c r="O891" s="897"/>
      <c r="P891" s="897"/>
      <c r="Q891" s="897"/>
    </row>
    <row r="892" ht="25.15" customHeight="true" x14ac:dyDescent="0.2">
      <c r="C892" s="897"/>
      <c r="D892" s="897"/>
      <c r="E892" s="897"/>
      <c r="F892" s="897"/>
      <c r="G892" s="897"/>
      <c r="H892" s="897"/>
      <c r="I892" s="897"/>
      <c r="J892" s="897"/>
      <c r="K892" s="897"/>
      <c r="L892" s="897"/>
      <c r="M892" s="897"/>
      <c r="N892" s="897"/>
      <c r="O892" s="897"/>
      <c r="P892" s="897"/>
      <c r="Q892" s="897"/>
    </row>
    <row r="893" ht="25.15" customHeight="true" x14ac:dyDescent="0.2">
      <c r="C893" s="897"/>
      <c r="D893" s="897"/>
      <c r="E893" s="897"/>
      <c r="F893" s="897"/>
      <c r="G893" s="897"/>
      <c r="H893" s="897"/>
      <c r="I893" s="897"/>
      <c r="J893" s="897"/>
      <c r="K893" s="897"/>
      <c r="L893" s="897"/>
      <c r="M893" s="897"/>
      <c r="N893" s="897"/>
      <c r="O893" s="897"/>
      <c r="P893" s="897"/>
      <c r="Q893" s="897"/>
    </row>
    <row r="894" ht="25.15" customHeight="true" x14ac:dyDescent="0.2">
      <c r="C894" s="897"/>
      <c r="D894" s="897"/>
      <c r="E894" s="897"/>
      <c r="F894" s="897"/>
      <c r="G894" s="897"/>
      <c r="H894" s="897"/>
      <c r="I894" s="897"/>
      <c r="J894" s="897"/>
      <c r="K894" s="897"/>
      <c r="L894" s="897"/>
      <c r="M894" s="897"/>
      <c r="N894" s="897"/>
      <c r="O894" s="897"/>
      <c r="P894" s="897"/>
      <c r="Q894" s="897"/>
    </row>
    <row r="895" ht="25.15" customHeight="true" x14ac:dyDescent="0.2">
      <c r="C895" s="897"/>
      <c r="D895" s="897"/>
      <c r="E895" s="897"/>
      <c r="F895" s="897"/>
      <c r="G895" s="897"/>
      <c r="H895" s="897"/>
      <c r="I895" s="897"/>
      <c r="J895" s="897"/>
      <c r="K895" s="897"/>
      <c r="L895" s="897"/>
      <c r="M895" s="897"/>
      <c r="N895" s="897"/>
      <c r="O895" s="897"/>
      <c r="P895" s="897"/>
      <c r="Q895" s="897"/>
    </row>
    <row r="896" ht="25.15" customHeight="true" x14ac:dyDescent="0.2">
      <c r="C896" s="897"/>
      <c r="D896" s="897"/>
      <c r="E896" s="897"/>
      <c r="F896" s="897"/>
      <c r="G896" s="897"/>
      <c r="H896" s="897"/>
      <c r="I896" s="897"/>
      <c r="J896" s="897"/>
      <c r="K896" s="897"/>
      <c r="L896" s="897"/>
      <c r="M896" s="897"/>
      <c r="N896" s="897"/>
      <c r="O896" s="897"/>
      <c r="P896" s="897"/>
      <c r="Q896" s="897"/>
    </row>
    <row r="897" ht="25.15" customHeight="true" x14ac:dyDescent="0.2">
      <c r="C897" s="897"/>
      <c r="D897" s="897"/>
      <c r="E897" s="897"/>
      <c r="F897" s="897"/>
      <c r="G897" s="897"/>
      <c r="H897" s="897"/>
      <c r="I897" s="897"/>
      <c r="J897" s="897"/>
      <c r="K897" s="897"/>
      <c r="L897" s="897"/>
      <c r="M897" s="897"/>
      <c r="N897" s="897"/>
      <c r="O897" s="897"/>
      <c r="P897" s="897"/>
      <c r="Q897" s="897"/>
    </row>
    <row r="898" ht="25.15" customHeight="true" x14ac:dyDescent="0.2">
      <c r="C898" s="897"/>
      <c r="D898" s="897"/>
      <c r="E898" s="897"/>
      <c r="F898" s="897"/>
      <c r="G898" s="897"/>
      <c r="H898" s="897"/>
      <c r="I898" s="897"/>
      <c r="J898" s="897"/>
      <c r="K898" s="897"/>
      <c r="L898" s="897"/>
      <c r="M898" s="897"/>
      <c r="N898" s="897"/>
      <c r="O898" s="897"/>
      <c r="P898" s="897"/>
      <c r="Q898" s="897"/>
    </row>
    <row r="899" ht="25.15" customHeight="true" x14ac:dyDescent="0.2">
      <c r="C899" s="897"/>
      <c r="D899" s="897"/>
      <c r="E899" s="897"/>
      <c r="F899" s="897"/>
      <c r="G899" s="897"/>
      <c r="H899" s="897"/>
      <c r="I899" s="897"/>
      <c r="J899" s="897"/>
      <c r="K899" s="897"/>
      <c r="L899" s="897"/>
      <c r="M899" s="897"/>
      <c r="N899" s="897"/>
      <c r="O899" s="897"/>
      <c r="P899" s="897"/>
      <c r="Q899" s="897"/>
    </row>
    <row r="900" ht="25.15" customHeight="true" x14ac:dyDescent="0.2">
      <c r="C900" s="897"/>
      <c r="D900" s="897"/>
      <c r="E900" s="897"/>
      <c r="F900" s="897"/>
      <c r="G900" s="897"/>
      <c r="H900" s="897"/>
      <c r="I900" s="897"/>
      <c r="J900" s="897"/>
      <c r="K900" s="897"/>
      <c r="L900" s="897"/>
      <c r="M900" s="897"/>
      <c r="N900" s="897"/>
      <c r="O900" s="897"/>
      <c r="P900" s="897"/>
      <c r="Q900" s="897"/>
    </row>
    <row r="901" ht="25.15" customHeight="true" x14ac:dyDescent="0.2">
      <c r="C901" s="897"/>
      <c r="D901" s="897"/>
      <c r="E901" s="897"/>
      <c r="F901" s="897"/>
      <c r="G901" s="897"/>
      <c r="H901" s="897"/>
      <c r="I901" s="897"/>
      <c r="J901" s="897"/>
      <c r="K901" s="897"/>
      <c r="L901" s="897"/>
      <c r="M901" s="897"/>
      <c r="N901" s="897"/>
      <c r="O901" s="897"/>
      <c r="P901" s="897"/>
      <c r="Q901" s="897"/>
    </row>
    <row r="902" ht="25.15" customHeight="true" x14ac:dyDescent="0.2">
      <c r="C902" s="897"/>
      <c r="D902" s="897"/>
      <c r="E902" s="897"/>
      <c r="F902" s="897"/>
      <c r="G902" s="897"/>
      <c r="H902" s="897"/>
      <c r="I902" s="897"/>
      <c r="J902" s="897"/>
      <c r="K902" s="897"/>
      <c r="L902" s="897"/>
      <c r="M902" s="897"/>
      <c r="N902" s="897"/>
      <c r="O902" s="897"/>
      <c r="P902" s="897"/>
      <c r="Q902" s="897"/>
    </row>
    <row r="903" ht="25.15" customHeight="true" x14ac:dyDescent="0.2">
      <c r="C903" s="897"/>
      <c r="D903" s="897"/>
      <c r="E903" s="897"/>
      <c r="F903" s="897"/>
      <c r="G903" s="897"/>
      <c r="H903" s="897"/>
      <c r="I903" s="897"/>
      <c r="J903" s="897"/>
      <c r="K903" s="897"/>
      <c r="L903" s="897"/>
      <c r="M903" s="897"/>
      <c r="N903" s="897"/>
      <c r="O903" s="897"/>
      <c r="P903" s="897"/>
      <c r="Q903" s="897"/>
    </row>
    <row r="904" ht="25.15" customHeight="true" x14ac:dyDescent="0.2">
      <c r="C904" s="897"/>
      <c r="D904" s="897"/>
      <c r="E904" s="897"/>
      <c r="F904" s="897"/>
      <c r="G904" s="897"/>
      <c r="H904" s="897"/>
      <c r="I904" s="897"/>
      <c r="J904" s="897"/>
      <c r="K904" s="897"/>
      <c r="L904" s="897"/>
      <c r="M904" s="897"/>
      <c r="N904" s="897"/>
      <c r="O904" s="897"/>
      <c r="P904" s="897"/>
      <c r="Q904" s="897"/>
    </row>
    <row r="905" ht="25.15" customHeight="true" x14ac:dyDescent="0.2">
      <c r="C905" s="897"/>
      <c r="D905" s="897"/>
      <c r="E905" s="897"/>
      <c r="F905" s="897"/>
      <c r="G905" s="897"/>
      <c r="H905" s="897"/>
      <c r="I905" s="897"/>
      <c r="J905" s="897"/>
      <c r="K905" s="897"/>
      <c r="L905" s="897"/>
      <c r="M905" s="897"/>
      <c r="N905" s="897"/>
      <c r="O905" s="897"/>
      <c r="P905" s="897"/>
      <c r="Q905" s="897"/>
    </row>
    <row r="906" ht="25.15" customHeight="true" x14ac:dyDescent="0.2">
      <c r="C906" s="897"/>
      <c r="D906" s="897"/>
      <c r="E906" s="897"/>
      <c r="F906" s="897"/>
      <c r="G906" s="897"/>
      <c r="H906" s="897"/>
      <c r="I906" s="897"/>
      <c r="J906" s="897"/>
      <c r="K906" s="897"/>
      <c r="L906" s="897"/>
      <c r="M906" s="897"/>
      <c r="N906" s="897"/>
      <c r="O906" s="897"/>
      <c r="P906" s="897"/>
      <c r="Q906" s="897"/>
    </row>
    <row r="907" ht="25.15" customHeight="true" x14ac:dyDescent="0.2">
      <c r="C907" s="897"/>
      <c r="D907" s="897"/>
      <c r="E907" s="897"/>
      <c r="F907" s="897"/>
      <c r="G907" s="897"/>
      <c r="H907" s="897"/>
      <c r="I907" s="897"/>
      <c r="J907" s="897"/>
      <c r="K907" s="897"/>
      <c r="L907" s="897"/>
      <c r="M907" s="897"/>
      <c r="N907" s="897"/>
      <c r="O907" s="897"/>
      <c r="P907" s="897"/>
      <c r="Q907" s="897"/>
    </row>
    <row r="908" ht="25.15" customHeight="true" x14ac:dyDescent="0.2">
      <c r="C908" s="897"/>
      <c r="D908" s="897"/>
      <c r="E908" s="897"/>
      <c r="F908" s="897"/>
      <c r="G908" s="897"/>
      <c r="H908" s="897"/>
      <c r="I908" s="897"/>
      <c r="J908" s="897"/>
      <c r="K908" s="897"/>
      <c r="L908" s="897"/>
      <c r="M908" s="897"/>
      <c r="N908" s="897"/>
      <c r="O908" s="897"/>
      <c r="P908" s="897"/>
      <c r="Q908" s="897"/>
    </row>
    <row r="909" ht="25.15" customHeight="true" x14ac:dyDescent="0.2">
      <c r="C909" s="897"/>
      <c r="D909" s="897"/>
      <c r="E909" s="897"/>
      <c r="F909" s="897"/>
      <c r="G909" s="897"/>
      <c r="H909" s="897"/>
      <c r="I909" s="897"/>
      <c r="J909" s="897"/>
      <c r="K909" s="897"/>
      <c r="L909" s="897"/>
      <c r="M909" s="897"/>
      <c r="N909" s="897"/>
      <c r="O909" s="897"/>
      <c r="P909" s="897"/>
      <c r="Q909" s="897"/>
    </row>
    <row r="910" ht="25.15" customHeight="true" x14ac:dyDescent="0.2">
      <c r="C910" s="897"/>
      <c r="D910" s="897"/>
      <c r="E910" s="897"/>
      <c r="F910" s="897"/>
      <c r="G910" s="897"/>
      <c r="H910" s="897"/>
      <c r="I910" s="897"/>
      <c r="J910" s="897"/>
      <c r="K910" s="897"/>
      <c r="L910" s="897"/>
      <c r="M910" s="897"/>
      <c r="N910" s="897"/>
      <c r="O910" s="897"/>
      <c r="P910" s="897"/>
      <c r="Q910" s="897"/>
    </row>
    <row r="911" ht="25.15" customHeight="true" x14ac:dyDescent="0.2">
      <c r="C911" s="897"/>
      <c r="D911" s="897"/>
      <c r="E911" s="897"/>
      <c r="F911" s="897"/>
      <c r="G911" s="897"/>
      <c r="H911" s="897"/>
      <c r="I911" s="897"/>
      <c r="J911" s="897"/>
      <c r="K911" s="897"/>
      <c r="L911" s="897"/>
      <c r="M911" s="897"/>
      <c r="N911" s="897"/>
      <c r="O911" s="897"/>
      <c r="P911" s="897"/>
      <c r="Q911" s="897"/>
    </row>
    <row r="912" ht="25.15" customHeight="true" x14ac:dyDescent="0.2">
      <c r="C912" s="897"/>
      <c r="D912" s="897"/>
      <c r="E912" s="897"/>
      <c r="F912" s="897"/>
      <c r="G912" s="897"/>
      <c r="H912" s="897"/>
      <c r="I912" s="897"/>
      <c r="J912" s="897"/>
      <c r="K912" s="897"/>
      <c r="L912" s="897"/>
      <c r="M912" s="897"/>
      <c r="N912" s="897"/>
      <c r="O912" s="897"/>
      <c r="P912" s="897"/>
      <c r="Q912" s="897"/>
    </row>
    <row r="913" ht="25.15" customHeight="true" x14ac:dyDescent="0.2">
      <c r="C913" s="897"/>
      <c r="D913" s="897"/>
      <c r="E913" s="897"/>
      <c r="F913" s="897"/>
      <c r="G913" s="897"/>
      <c r="H913" s="897"/>
      <c r="I913" s="897"/>
      <c r="J913" s="897"/>
      <c r="K913" s="897"/>
      <c r="L913" s="897"/>
      <c r="M913" s="897"/>
      <c r="N913" s="897"/>
      <c r="O913" s="897"/>
      <c r="P913" s="897"/>
      <c r="Q913" s="897"/>
    </row>
    <row r="914" ht="25.15" customHeight="true" x14ac:dyDescent="0.2">
      <c r="C914" s="897"/>
      <c r="D914" s="897"/>
      <c r="E914" s="897"/>
      <c r="F914" s="897"/>
      <c r="G914" s="897"/>
      <c r="H914" s="897"/>
      <c r="I914" s="897"/>
      <c r="J914" s="897"/>
      <c r="K914" s="897"/>
      <c r="L914" s="897"/>
      <c r="M914" s="897"/>
      <c r="N914" s="897"/>
      <c r="O914" s="897"/>
      <c r="P914" s="897"/>
      <c r="Q914" s="897"/>
    </row>
    <row r="915" ht="25.15" customHeight="true" x14ac:dyDescent="0.2">
      <c r="C915" s="897"/>
      <c r="D915" s="897"/>
      <c r="E915" s="897"/>
      <c r="F915" s="897"/>
      <c r="G915" s="897"/>
      <c r="H915" s="897"/>
      <c r="I915" s="897"/>
      <c r="J915" s="897"/>
      <c r="K915" s="897"/>
      <c r="L915" s="897"/>
      <c r="M915" s="897"/>
      <c r="N915" s="897"/>
      <c r="O915" s="897"/>
      <c r="P915" s="897"/>
      <c r="Q915" s="897"/>
    </row>
    <row r="916" ht="25.15" customHeight="true" x14ac:dyDescent="0.2">
      <c r="C916" s="897"/>
      <c r="D916" s="897"/>
      <c r="E916" s="897"/>
      <c r="F916" s="897"/>
      <c r="G916" s="897"/>
      <c r="H916" s="897"/>
      <c r="I916" s="897"/>
      <c r="J916" s="897"/>
      <c r="K916" s="897"/>
      <c r="L916" s="897"/>
      <c r="M916" s="897"/>
      <c r="N916" s="897"/>
      <c r="O916" s="897"/>
      <c r="P916" s="897"/>
      <c r="Q916" s="897"/>
    </row>
    <row r="917" ht="25.15" customHeight="true" x14ac:dyDescent="0.2">
      <c r="C917" s="897"/>
      <c r="D917" s="897"/>
      <c r="E917" s="897"/>
      <c r="F917" s="897"/>
      <c r="G917" s="897"/>
      <c r="H917" s="897"/>
      <c r="I917" s="897"/>
      <c r="J917" s="897"/>
      <c r="K917" s="897"/>
      <c r="L917" s="897"/>
      <c r="M917" s="897"/>
      <c r="N917" s="897"/>
      <c r="O917" s="897"/>
      <c r="P917" s="897"/>
      <c r="Q917" s="897"/>
    </row>
    <row r="918" ht="25.15" customHeight="true" x14ac:dyDescent="0.2">
      <c r="C918" s="897"/>
      <c r="D918" s="897"/>
      <c r="E918" s="897"/>
      <c r="F918" s="897"/>
      <c r="G918" s="897"/>
      <c r="H918" s="897"/>
      <c r="I918" s="897"/>
      <c r="J918" s="897"/>
      <c r="K918" s="897"/>
      <c r="L918" s="897"/>
      <c r="M918" s="897"/>
      <c r="N918" s="897"/>
      <c r="O918" s="897"/>
      <c r="P918" s="897"/>
      <c r="Q918" s="897"/>
    </row>
    <row r="919" ht="25.15" customHeight="true" x14ac:dyDescent="0.2">
      <c r="C919" s="897"/>
      <c r="D919" s="897"/>
      <c r="E919" s="897"/>
      <c r="F919" s="897"/>
      <c r="G919" s="897"/>
      <c r="H919" s="897"/>
      <c r="I919" s="897"/>
      <c r="J919" s="897"/>
      <c r="K919" s="897"/>
      <c r="L919" s="897"/>
      <c r="M919" s="897"/>
      <c r="N919" s="897"/>
      <c r="O919" s="897"/>
      <c r="P919" s="897"/>
      <c r="Q919" s="897"/>
    </row>
    <row r="920" ht="25.15" customHeight="true" x14ac:dyDescent="0.2">
      <c r="C920" s="897"/>
      <c r="D920" s="897"/>
      <c r="E920" s="897"/>
      <c r="F920" s="897"/>
      <c r="G920" s="897"/>
      <c r="H920" s="897"/>
      <c r="I920" s="897"/>
      <c r="J920" s="897"/>
      <c r="K920" s="897"/>
      <c r="L920" s="897"/>
      <c r="M920" s="897"/>
      <c r="N920" s="897"/>
      <c r="O920" s="897"/>
      <c r="P920" s="897"/>
      <c r="Q920" s="897"/>
    </row>
    <row r="921" ht="25.15" customHeight="true" x14ac:dyDescent="0.2">
      <c r="C921" s="897"/>
      <c r="D921" s="897"/>
      <c r="E921" s="897"/>
      <c r="F921" s="897"/>
      <c r="G921" s="897"/>
      <c r="H921" s="897"/>
      <c r="I921" s="897"/>
      <c r="J921" s="897"/>
      <c r="K921" s="897"/>
      <c r="L921" s="897"/>
      <c r="M921" s="897"/>
      <c r="N921" s="897"/>
      <c r="O921" s="897"/>
      <c r="P921" s="897"/>
      <c r="Q921" s="897"/>
    </row>
    <row r="922" ht="25.15" customHeight="true" x14ac:dyDescent="0.2">
      <c r="C922" s="897"/>
      <c r="D922" s="897"/>
      <c r="E922" s="897"/>
      <c r="F922" s="897"/>
      <c r="G922" s="897"/>
      <c r="H922" s="897"/>
      <c r="I922" s="897"/>
      <c r="J922" s="897"/>
      <c r="K922" s="897"/>
      <c r="L922" s="897"/>
      <c r="M922" s="897"/>
      <c r="N922" s="897"/>
      <c r="O922" s="897"/>
      <c r="P922" s="897"/>
      <c r="Q922" s="897"/>
    </row>
    <row r="923" ht="25.15" customHeight="true" x14ac:dyDescent="0.2">
      <c r="C923" s="897"/>
      <c r="D923" s="897"/>
      <c r="E923" s="897"/>
      <c r="F923" s="897"/>
      <c r="G923" s="897"/>
      <c r="H923" s="897"/>
      <c r="I923" s="897"/>
      <c r="J923" s="897"/>
      <c r="K923" s="897"/>
      <c r="L923" s="897"/>
      <c r="M923" s="897"/>
      <c r="N923" s="897"/>
      <c r="O923" s="897"/>
      <c r="P923" s="897"/>
      <c r="Q923" s="897"/>
    </row>
    <row r="924" ht="25.15" customHeight="true" x14ac:dyDescent="0.2">
      <c r="C924" s="897"/>
      <c r="D924" s="897"/>
      <c r="E924" s="897"/>
      <c r="F924" s="897"/>
      <c r="G924" s="897"/>
      <c r="H924" s="897"/>
      <c r="I924" s="897"/>
      <c r="J924" s="897"/>
      <c r="K924" s="897"/>
      <c r="L924" s="897"/>
      <c r="M924" s="897"/>
      <c r="N924" s="897"/>
      <c r="O924" s="897"/>
      <c r="P924" s="897"/>
      <c r="Q924" s="897"/>
    </row>
    <row r="925" ht="25.15" customHeight="true" x14ac:dyDescent="0.2">
      <c r="C925" s="897"/>
      <c r="D925" s="897"/>
      <c r="E925" s="897"/>
      <c r="F925" s="897"/>
      <c r="G925" s="897"/>
      <c r="H925" s="897"/>
      <c r="I925" s="897"/>
      <c r="J925" s="897"/>
      <c r="K925" s="897"/>
      <c r="L925" s="897"/>
      <c r="M925" s="897"/>
      <c r="N925" s="897"/>
      <c r="O925" s="897"/>
      <c r="P925" s="897"/>
      <c r="Q925" s="897"/>
    </row>
    <row r="926" ht="25.15" customHeight="true" x14ac:dyDescent="0.2">
      <c r="C926" s="897"/>
      <c r="D926" s="897"/>
      <c r="E926" s="897"/>
      <c r="F926" s="897"/>
      <c r="G926" s="897"/>
      <c r="H926" s="897"/>
      <c r="I926" s="897"/>
      <c r="J926" s="897"/>
      <c r="K926" s="897"/>
      <c r="L926" s="897"/>
      <c r="M926" s="897"/>
      <c r="N926" s="897"/>
      <c r="O926" s="897"/>
      <c r="P926" s="897"/>
      <c r="Q926" s="897"/>
    </row>
    <row r="927" ht="25.15" customHeight="true" x14ac:dyDescent="0.2">
      <c r="C927" s="897"/>
      <c r="D927" s="897"/>
      <c r="E927" s="897"/>
      <c r="F927" s="897"/>
      <c r="G927" s="897"/>
      <c r="H927" s="897"/>
      <c r="I927" s="897"/>
      <c r="J927" s="897"/>
      <c r="K927" s="897"/>
      <c r="L927" s="897"/>
      <c r="M927" s="897"/>
      <c r="N927" s="897"/>
      <c r="O927" s="897"/>
      <c r="P927" s="897"/>
      <c r="Q927" s="897"/>
    </row>
    <row r="928" ht="25.15" customHeight="true" x14ac:dyDescent="0.2">
      <c r="C928" s="897"/>
      <c r="D928" s="897"/>
      <c r="E928" s="897"/>
      <c r="F928" s="897"/>
      <c r="G928" s="897"/>
      <c r="H928" s="897"/>
      <c r="I928" s="897"/>
      <c r="J928" s="897"/>
      <c r="K928" s="897"/>
      <c r="L928" s="897"/>
      <c r="M928" s="897"/>
      <c r="N928" s="897"/>
      <c r="O928" s="897"/>
      <c r="P928" s="897"/>
      <c r="Q928" s="897"/>
    </row>
    <row r="929" ht="25.15" customHeight="true" x14ac:dyDescent="0.2">
      <c r="C929" s="897"/>
      <c r="D929" s="897"/>
      <c r="E929" s="897"/>
      <c r="F929" s="897"/>
      <c r="G929" s="897"/>
      <c r="H929" s="897"/>
      <c r="I929" s="897"/>
      <c r="J929" s="897"/>
      <c r="K929" s="897"/>
      <c r="L929" s="897"/>
      <c r="M929" s="897"/>
      <c r="N929" s="897"/>
      <c r="O929" s="897"/>
      <c r="P929" s="897"/>
      <c r="Q929" s="897"/>
    </row>
    <row r="930" ht="25.15" customHeight="true" x14ac:dyDescent="0.2">
      <c r="C930" s="897"/>
      <c r="D930" s="897"/>
      <c r="E930" s="897"/>
      <c r="F930" s="897"/>
      <c r="G930" s="897"/>
      <c r="H930" s="897"/>
      <c r="I930" s="897"/>
      <c r="J930" s="897"/>
      <c r="K930" s="897"/>
      <c r="L930" s="897"/>
      <c r="M930" s="897"/>
      <c r="N930" s="897"/>
      <c r="O930" s="897"/>
      <c r="P930" s="897"/>
      <c r="Q930" s="897"/>
    </row>
    <row r="931" ht="25.15" customHeight="true" x14ac:dyDescent="0.2">
      <c r="C931" s="897"/>
      <c r="D931" s="897"/>
      <c r="E931" s="897"/>
      <c r="F931" s="897"/>
      <c r="G931" s="897"/>
      <c r="H931" s="897"/>
      <c r="I931" s="897"/>
      <c r="J931" s="897"/>
      <c r="K931" s="897"/>
      <c r="L931" s="897"/>
      <c r="M931" s="897"/>
      <c r="N931" s="897"/>
      <c r="O931" s="897"/>
      <c r="P931" s="897"/>
      <c r="Q931" s="897"/>
    </row>
    <row r="932" ht="25.15" customHeight="true" x14ac:dyDescent="0.2">
      <c r="C932" s="897"/>
      <c r="D932" s="897"/>
      <c r="E932" s="897"/>
      <c r="F932" s="897"/>
      <c r="G932" s="897"/>
      <c r="H932" s="897"/>
      <c r="I932" s="897"/>
      <c r="J932" s="897"/>
      <c r="K932" s="897"/>
      <c r="L932" s="897"/>
      <c r="M932" s="897"/>
      <c r="N932" s="897"/>
      <c r="O932" s="897"/>
      <c r="P932" s="897"/>
      <c r="Q932" s="897"/>
    </row>
    <row r="933" ht="25.15" customHeight="true" x14ac:dyDescent="0.2">
      <c r="C933" s="897"/>
      <c r="D933" s="897"/>
      <c r="E933" s="897"/>
      <c r="F933" s="897"/>
      <c r="G933" s="897"/>
      <c r="H933" s="897"/>
      <c r="I933" s="897"/>
      <c r="J933" s="897"/>
      <c r="K933" s="897"/>
      <c r="L933" s="897"/>
      <c r="M933" s="897"/>
      <c r="N933" s="897"/>
      <c r="O933" s="897"/>
      <c r="P933" s="897"/>
      <c r="Q933" s="897"/>
    </row>
    <row r="934" ht="25.15" customHeight="true" x14ac:dyDescent="0.2">
      <c r="C934" s="897"/>
      <c r="D934" s="897"/>
      <c r="E934" s="897"/>
      <c r="F934" s="897"/>
      <c r="G934" s="897"/>
      <c r="H934" s="897"/>
      <c r="I934" s="897"/>
      <c r="J934" s="897"/>
      <c r="K934" s="897"/>
      <c r="L934" s="897"/>
      <c r="M934" s="897"/>
      <c r="N934" s="897"/>
      <c r="O934" s="897"/>
      <c r="P934" s="897"/>
      <c r="Q934" s="897"/>
    </row>
    <row r="935" ht="25.15" customHeight="true" x14ac:dyDescent="0.2">
      <c r="C935" s="897"/>
      <c r="D935" s="897"/>
      <c r="E935" s="897"/>
      <c r="F935" s="897"/>
      <c r="G935" s="897"/>
      <c r="H935" s="897"/>
      <c r="I935" s="897"/>
      <c r="J935" s="897"/>
      <c r="K935" s="897"/>
      <c r="L935" s="897"/>
      <c r="M935" s="897"/>
      <c r="N935" s="897"/>
      <c r="O935" s="897"/>
      <c r="P935" s="897"/>
      <c r="Q935" s="897"/>
    </row>
    <row r="936" ht="25.15" customHeight="true" x14ac:dyDescent="0.2">
      <c r="C936" s="897"/>
      <c r="D936" s="897"/>
      <c r="E936" s="897"/>
      <c r="F936" s="897"/>
      <c r="G936" s="897"/>
      <c r="H936" s="897"/>
      <c r="I936" s="897"/>
      <c r="J936" s="897"/>
      <c r="K936" s="897"/>
      <c r="L936" s="897"/>
      <c r="M936" s="897"/>
      <c r="N936" s="897"/>
      <c r="O936" s="897"/>
      <c r="P936" s="897"/>
      <c r="Q936" s="897"/>
    </row>
    <row r="937" ht="25.15" customHeight="true" x14ac:dyDescent="0.2">
      <c r="C937" s="897"/>
      <c r="D937" s="897"/>
      <c r="E937" s="897"/>
      <c r="F937" s="897"/>
      <c r="G937" s="897"/>
      <c r="H937" s="897"/>
      <c r="I937" s="897"/>
      <c r="J937" s="897"/>
      <c r="K937" s="897"/>
      <c r="L937" s="897"/>
      <c r="M937" s="897"/>
      <c r="N937" s="897"/>
      <c r="O937" s="897"/>
      <c r="P937" s="897"/>
      <c r="Q937" s="897"/>
    </row>
    <row r="938" ht="25.15" customHeight="true" x14ac:dyDescent="0.2">
      <c r="C938" s="897"/>
      <c r="D938" s="897"/>
      <c r="E938" s="897"/>
      <c r="F938" s="897"/>
      <c r="G938" s="897"/>
      <c r="H938" s="897"/>
      <c r="I938" s="897"/>
      <c r="J938" s="897"/>
      <c r="K938" s="897"/>
      <c r="L938" s="897"/>
      <c r="M938" s="897"/>
      <c r="N938" s="897"/>
      <c r="O938" s="897"/>
      <c r="P938" s="897"/>
      <c r="Q938" s="897"/>
    </row>
    <row r="939" ht="25.15" customHeight="true" x14ac:dyDescent="0.2">
      <c r="C939" s="897"/>
      <c r="D939" s="897"/>
      <c r="E939" s="897"/>
      <c r="F939" s="897"/>
      <c r="G939" s="897"/>
      <c r="H939" s="897"/>
      <c r="I939" s="897"/>
      <c r="J939" s="897"/>
      <c r="K939" s="897"/>
      <c r="L939" s="897"/>
      <c r="M939" s="897"/>
      <c r="N939" s="897"/>
      <c r="O939" s="897"/>
      <c r="P939" s="897"/>
      <c r="Q939" s="897"/>
    </row>
    <row r="940" ht="25.15" customHeight="true" x14ac:dyDescent="0.2">
      <c r="C940" s="897"/>
      <c r="D940" s="897"/>
      <c r="E940" s="897"/>
      <c r="F940" s="897"/>
      <c r="G940" s="897"/>
      <c r="H940" s="897"/>
      <c r="I940" s="897"/>
      <c r="J940" s="897"/>
      <c r="K940" s="897"/>
      <c r="L940" s="897"/>
      <c r="M940" s="897"/>
      <c r="N940" s="897"/>
      <c r="O940" s="897"/>
      <c r="P940" s="897"/>
      <c r="Q940" s="897"/>
    </row>
    <row r="941" ht="25.15" customHeight="true" x14ac:dyDescent="0.2">
      <c r="C941" s="897"/>
      <c r="D941" s="897"/>
      <c r="E941" s="897"/>
      <c r="F941" s="897"/>
      <c r="G941" s="897"/>
      <c r="H941" s="897"/>
      <c r="I941" s="897"/>
      <c r="J941" s="897"/>
      <c r="K941" s="897"/>
      <c r="L941" s="897"/>
      <c r="M941" s="897"/>
      <c r="N941" s="897"/>
      <c r="O941" s="897"/>
      <c r="P941" s="897"/>
      <c r="Q941" s="897"/>
    </row>
    <row r="942" ht="25.15" customHeight="true" x14ac:dyDescent="0.2">
      <c r="C942" s="897"/>
      <c r="D942" s="897"/>
      <c r="E942" s="897"/>
      <c r="F942" s="897"/>
      <c r="G942" s="897"/>
      <c r="H942" s="897"/>
      <c r="I942" s="897"/>
      <c r="J942" s="897"/>
      <c r="K942" s="897"/>
      <c r="L942" s="897"/>
      <c r="M942" s="897"/>
      <c r="N942" s="897"/>
      <c r="O942" s="897"/>
      <c r="P942" s="897"/>
      <c r="Q942" s="897"/>
    </row>
    <row r="943" ht="25.15" customHeight="true" x14ac:dyDescent="0.2">
      <c r="C943" s="897"/>
      <c r="D943" s="897"/>
      <c r="E943" s="897"/>
      <c r="F943" s="897"/>
      <c r="G943" s="897"/>
      <c r="H943" s="897"/>
      <c r="I943" s="897"/>
      <c r="J943" s="897"/>
      <c r="K943" s="897"/>
      <c r="L943" s="897"/>
      <c r="M943" s="897"/>
      <c r="N943" s="897"/>
      <c r="O943" s="897"/>
      <c r="P943" s="897"/>
      <c r="Q943" s="897"/>
    </row>
    <row r="944" ht="25.15" customHeight="true" x14ac:dyDescent="0.2">
      <c r="C944" s="897"/>
      <c r="D944" s="897"/>
      <c r="E944" s="897"/>
      <c r="F944" s="897"/>
      <c r="G944" s="897"/>
      <c r="H944" s="897"/>
      <c r="I944" s="897"/>
      <c r="J944" s="897"/>
      <c r="K944" s="897"/>
      <c r="L944" s="897"/>
      <c r="M944" s="897"/>
      <c r="N944" s="897"/>
      <c r="O944" s="897"/>
      <c r="P944" s="897"/>
      <c r="Q944" s="897"/>
    </row>
    <row r="945" ht="25.15" customHeight="true" x14ac:dyDescent="0.2">
      <c r="C945" s="897"/>
      <c r="D945" s="897"/>
      <c r="E945" s="897"/>
      <c r="F945" s="897"/>
      <c r="G945" s="897"/>
      <c r="H945" s="897"/>
      <c r="I945" s="897"/>
      <c r="J945" s="897"/>
      <c r="K945" s="897"/>
      <c r="L945" s="897"/>
      <c r="M945" s="897"/>
      <c r="N945" s="897"/>
      <c r="O945" s="897"/>
      <c r="P945" s="897"/>
      <c r="Q945" s="897"/>
    </row>
    <row r="946" ht="25.15" customHeight="true" x14ac:dyDescent="0.2">
      <c r="C946" s="897"/>
      <c r="D946" s="897"/>
      <c r="E946" s="897"/>
      <c r="F946" s="897"/>
      <c r="G946" s="897"/>
      <c r="H946" s="897"/>
      <c r="I946" s="897"/>
      <c r="J946" s="897"/>
      <c r="K946" s="897"/>
      <c r="L946" s="897"/>
      <c r="M946" s="897"/>
      <c r="N946" s="897"/>
      <c r="O946" s="897"/>
      <c r="P946" s="897"/>
      <c r="Q946" s="897"/>
    </row>
    <row r="947" ht="25.15" customHeight="true" x14ac:dyDescent="0.2">
      <c r="C947" s="897"/>
      <c r="D947" s="897"/>
      <c r="E947" s="897"/>
      <c r="F947" s="897"/>
      <c r="G947" s="897"/>
      <c r="H947" s="897"/>
      <c r="I947" s="897"/>
      <c r="J947" s="897"/>
      <c r="K947" s="897"/>
      <c r="L947" s="897"/>
      <c r="M947" s="897"/>
      <c r="N947" s="897"/>
      <c r="O947" s="897"/>
      <c r="P947" s="897"/>
      <c r="Q947" s="897"/>
    </row>
    <row r="948" ht="25.15" customHeight="true" x14ac:dyDescent="0.2">
      <c r="C948" s="897"/>
      <c r="D948" s="897"/>
      <c r="E948" s="897"/>
      <c r="F948" s="897"/>
      <c r="G948" s="897"/>
      <c r="H948" s="897"/>
      <c r="I948" s="897"/>
      <c r="J948" s="897"/>
      <c r="K948" s="897"/>
      <c r="L948" s="897"/>
      <c r="M948" s="897"/>
      <c r="N948" s="897"/>
      <c r="O948" s="897"/>
      <c r="P948" s="897"/>
      <c r="Q948" s="897"/>
    </row>
    <row r="949" ht="25.15" customHeight="true" x14ac:dyDescent="0.2">
      <c r="C949" s="897"/>
      <c r="D949" s="897"/>
      <c r="E949" s="897"/>
      <c r="F949" s="897"/>
      <c r="G949" s="897"/>
      <c r="H949" s="897"/>
      <c r="I949" s="897"/>
      <c r="J949" s="897"/>
      <c r="K949" s="897"/>
      <c r="L949" s="897"/>
      <c r="M949" s="897"/>
      <c r="N949" s="897"/>
      <c r="O949" s="897"/>
      <c r="P949" s="897"/>
      <c r="Q949" s="897"/>
    </row>
    <row r="950" ht="25.15" customHeight="true" x14ac:dyDescent="0.2">
      <c r="C950" s="897"/>
      <c r="D950" s="897"/>
      <c r="E950" s="897"/>
      <c r="F950" s="897"/>
      <c r="G950" s="897"/>
      <c r="H950" s="897"/>
      <c r="I950" s="897"/>
      <c r="J950" s="897"/>
      <c r="K950" s="897"/>
      <c r="L950" s="897"/>
      <c r="M950" s="897"/>
      <c r="N950" s="897"/>
      <c r="O950" s="897"/>
      <c r="P950" s="897"/>
      <c r="Q950" s="897"/>
    </row>
    <row r="951" ht="25.15" customHeight="true" x14ac:dyDescent="0.2">
      <c r="C951" s="897"/>
      <c r="D951" s="897"/>
      <c r="E951" s="897"/>
      <c r="F951" s="897"/>
      <c r="G951" s="897"/>
      <c r="H951" s="897"/>
      <c r="I951" s="897"/>
      <c r="J951" s="897"/>
      <c r="K951" s="897"/>
      <c r="L951" s="897"/>
      <c r="M951" s="897"/>
      <c r="N951" s="897"/>
      <c r="O951" s="897"/>
      <c r="P951" s="897"/>
      <c r="Q951" s="897"/>
    </row>
    <row r="952" ht="25.15" customHeight="true" x14ac:dyDescent="0.2">
      <c r="C952" s="897"/>
      <c r="D952" s="897"/>
      <c r="E952" s="897"/>
      <c r="F952" s="897"/>
      <c r="G952" s="897"/>
      <c r="H952" s="897"/>
      <c r="I952" s="897"/>
      <c r="J952" s="897"/>
      <c r="K952" s="897"/>
      <c r="L952" s="897"/>
      <c r="M952" s="897"/>
      <c r="N952" s="897"/>
      <c r="O952" s="897"/>
      <c r="P952" s="897"/>
      <c r="Q952" s="897"/>
    </row>
    <row r="953" ht="25.15" customHeight="true" x14ac:dyDescent="0.2">
      <c r="C953" s="897"/>
      <c r="D953" s="897"/>
      <c r="E953" s="897"/>
      <c r="F953" s="897"/>
      <c r="G953" s="897"/>
      <c r="H953" s="897"/>
      <c r="I953" s="897"/>
      <c r="J953" s="897"/>
      <c r="K953" s="897"/>
      <c r="L953" s="897"/>
      <c r="M953" s="897"/>
      <c r="N953" s="897"/>
      <c r="O953" s="897"/>
      <c r="P953" s="897"/>
      <c r="Q953" s="897"/>
    </row>
    <row r="954" ht="25.15" customHeight="true" x14ac:dyDescent="0.2">
      <c r="C954" s="897"/>
      <c r="D954" s="897"/>
      <c r="E954" s="897"/>
      <c r="F954" s="897"/>
      <c r="G954" s="897"/>
      <c r="H954" s="897"/>
      <c r="I954" s="897"/>
      <c r="J954" s="897"/>
      <c r="K954" s="897"/>
      <c r="L954" s="897"/>
      <c r="M954" s="897"/>
      <c r="N954" s="897"/>
      <c r="O954" s="897"/>
      <c r="P954" s="897"/>
      <c r="Q954" s="897"/>
    </row>
    <row r="955" ht="25.15" customHeight="true" x14ac:dyDescent="0.2">
      <c r="C955" s="897"/>
      <c r="D955" s="897"/>
      <c r="E955" s="897"/>
      <c r="F955" s="897"/>
      <c r="G955" s="897"/>
      <c r="H955" s="897"/>
      <c r="I955" s="897"/>
      <c r="J955" s="897"/>
      <c r="K955" s="897"/>
      <c r="L955" s="897"/>
      <c r="M955" s="897"/>
      <c r="N955" s="897"/>
      <c r="O955" s="897"/>
      <c r="P955" s="897"/>
      <c r="Q955" s="897"/>
    </row>
    <row r="956" ht="25.15" customHeight="true" x14ac:dyDescent="0.2">
      <c r="C956" s="897"/>
      <c r="D956" s="897"/>
      <c r="E956" s="897"/>
      <c r="F956" s="897"/>
      <c r="G956" s="897"/>
      <c r="H956" s="897"/>
      <c r="I956" s="897"/>
      <c r="J956" s="897"/>
      <c r="K956" s="897"/>
      <c r="L956" s="897"/>
      <c r="M956" s="897"/>
      <c r="N956" s="897"/>
      <c r="O956" s="897"/>
      <c r="P956" s="897"/>
      <c r="Q956" s="897"/>
    </row>
    <row r="957" ht="25.15" customHeight="true" x14ac:dyDescent="0.2">
      <c r="C957" s="897"/>
      <c r="D957" s="897"/>
      <c r="E957" s="897"/>
      <c r="F957" s="897"/>
      <c r="G957" s="897"/>
      <c r="H957" s="897"/>
      <c r="I957" s="897"/>
      <c r="J957" s="897"/>
      <c r="K957" s="897"/>
      <c r="L957" s="897"/>
      <c r="M957" s="897"/>
      <c r="N957" s="897"/>
      <c r="O957" s="897"/>
      <c r="P957" s="897"/>
      <c r="Q957" s="897"/>
    </row>
    <row r="958" ht="25.15" customHeight="true" x14ac:dyDescent="0.2">
      <c r="C958" s="897"/>
      <c r="D958" s="897"/>
      <c r="E958" s="897"/>
      <c r="F958" s="897"/>
      <c r="G958" s="897"/>
      <c r="H958" s="897"/>
      <c r="I958" s="897"/>
      <c r="J958" s="897"/>
      <c r="K958" s="897"/>
      <c r="L958" s="897"/>
      <c r="M958" s="897"/>
      <c r="N958" s="897"/>
      <c r="O958" s="897"/>
      <c r="P958" s="897"/>
      <c r="Q958" s="897"/>
    </row>
    <row r="959" ht="25.15" customHeight="true" x14ac:dyDescent="0.2">
      <c r="C959" s="897"/>
      <c r="D959" s="897"/>
      <c r="E959" s="897"/>
      <c r="F959" s="897"/>
      <c r="G959" s="897"/>
      <c r="H959" s="897"/>
      <c r="I959" s="897"/>
      <c r="J959" s="897"/>
      <c r="K959" s="897"/>
      <c r="L959" s="897"/>
      <c r="M959" s="897"/>
      <c r="N959" s="897"/>
      <c r="O959" s="897"/>
      <c r="P959" s="897"/>
      <c r="Q959" s="897"/>
    </row>
    <row r="960" ht="25.15" customHeight="true" x14ac:dyDescent="0.2">
      <c r="C960" s="897"/>
      <c r="D960" s="897"/>
      <c r="E960" s="897"/>
      <c r="F960" s="897"/>
      <c r="G960" s="897"/>
      <c r="H960" s="897"/>
      <c r="I960" s="897"/>
      <c r="J960" s="897"/>
      <c r="K960" s="897"/>
      <c r="L960" s="897"/>
      <c r="M960" s="897"/>
      <c r="N960" s="897"/>
      <c r="O960" s="897"/>
      <c r="P960" s="897"/>
      <c r="Q960" s="897"/>
    </row>
    <row r="961" ht="25.15" customHeight="true" x14ac:dyDescent="0.2">
      <c r="C961" s="897"/>
      <c r="D961" s="897"/>
      <c r="E961" s="897"/>
      <c r="F961" s="897"/>
      <c r="G961" s="897"/>
      <c r="H961" s="897"/>
      <c r="I961" s="897"/>
      <c r="J961" s="897"/>
      <c r="K961" s="897"/>
      <c r="L961" s="897"/>
      <c r="M961" s="897"/>
      <c r="N961" s="897"/>
      <c r="O961" s="897"/>
      <c r="P961" s="897"/>
      <c r="Q961" s="897"/>
    </row>
    <row r="962" ht="25.15" customHeight="true" x14ac:dyDescent="0.2">
      <c r="C962" s="897"/>
      <c r="D962" s="897"/>
      <c r="E962" s="897"/>
      <c r="F962" s="897"/>
      <c r="G962" s="897"/>
      <c r="H962" s="897"/>
      <c r="I962" s="897"/>
      <c r="J962" s="897"/>
      <c r="K962" s="897"/>
      <c r="L962" s="897"/>
      <c r="M962" s="897"/>
      <c r="N962" s="897"/>
      <c r="O962" s="897"/>
      <c r="P962" s="897"/>
      <c r="Q962" s="897"/>
    </row>
    <row r="963" ht="25.15" customHeight="true" x14ac:dyDescent="0.2">
      <c r="C963" s="897"/>
      <c r="D963" s="897"/>
      <c r="E963" s="897"/>
      <c r="F963" s="897"/>
      <c r="G963" s="897"/>
      <c r="H963" s="897"/>
      <c r="I963" s="897"/>
      <c r="J963" s="897"/>
      <c r="K963" s="897"/>
      <c r="L963" s="897"/>
      <c r="M963" s="897"/>
      <c r="N963" s="897"/>
      <c r="O963" s="897"/>
      <c r="P963" s="897"/>
      <c r="Q963" s="897"/>
    </row>
    <row r="964" ht="25.15" customHeight="true" x14ac:dyDescent="0.2">
      <c r="C964" s="897"/>
      <c r="D964" s="897"/>
      <c r="E964" s="897"/>
      <c r="F964" s="897"/>
      <c r="G964" s="897"/>
      <c r="H964" s="897"/>
      <c r="I964" s="897"/>
      <c r="J964" s="897"/>
      <c r="K964" s="897"/>
      <c r="L964" s="897"/>
      <c r="M964" s="897"/>
      <c r="N964" s="897"/>
      <c r="O964" s="897"/>
      <c r="P964" s="897"/>
      <c r="Q964" s="897"/>
    </row>
    <row r="965" ht="25.15" customHeight="true" x14ac:dyDescent="0.2">
      <c r="C965" s="897"/>
      <c r="D965" s="897"/>
      <c r="E965" s="897"/>
      <c r="F965" s="897"/>
      <c r="G965" s="897"/>
      <c r="H965" s="897"/>
      <c r="I965" s="897"/>
      <c r="J965" s="897"/>
      <c r="K965" s="897"/>
      <c r="L965" s="897"/>
      <c r="M965" s="897"/>
      <c r="N965" s="897"/>
      <c r="O965" s="897"/>
      <c r="P965" s="897"/>
      <c r="Q965" s="897"/>
    </row>
    <row r="966" ht="25.15" customHeight="true" x14ac:dyDescent="0.2">
      <c r="C966" s="897"/>
      <c r="D966" s="897"/>
      <c r="E966" s="897"/>
      <c r="F966" s="897"/>
      <c r="G966" s="897"/>
      <c r="H966" s="897"/>
      <c r="I966" s="897"/>
      <c r="J966" s="897"/>
      <c r="K966" s="897"/>
      <c r="L966" s="897"/>
      <c r="M966" s="897"/>
      <c r="N966" s="897"/>
      <c r="O966" s="897"/>
      <c r="P966" s="897"/>
      <c r="Q966" s="897"/>
    </row>
    <row r="967" ht="25.15" customHeight="true" x14ac:dyDescent="0.2">
      <c r="C967" s="897"/>
      <c r="D967" s="897"/>
      <c r="E967" s="897"/>
      <c r="F967" s="897"/>
      <c r="G967" s="897"/>
      <c r="H967" s="897"/>
      <c r="I967" s="897"/>
      <c r="J967" s="897"/>
      <c r="K967" s="897"/>
      <c r="L967" s="897"/>
      <c r="M967" s="897"/>
      <c r="N967" s="897"/>
      <c r="O967" s="897"/>
      <c r="P967" s="897"/>
      <c r="Q967" s="897"/>
    </row>
    <row r="968" ht="25.15" customHeight="true" x14ac:dyDescent="0.2">
      <c r="C968" s="897"/>
      <c r="D968" s="897"/>
      <c r="E968" s="897"/>
      <c r="F968" s="897"/>
      <c r="G968" s="897"/>
      <c r="H968" s="897"/>
      <c r="I968" s="897"/>
      <c r="J968" s="897"/>
      <c r="K968" s="897"/>
      <c r="L968" s="897"/>
      <c r="M968" s="897"/>
      <c r="N968" s="897"/>
      <c r="O968" s="897"/>
      <c r="P968" s="897"/>
      <c r="Q968" s="897"/>
    </row>
    <row r="969" ht="25.15" customHeight="true" x14ac:dyDescent="0.2">
      <c r="C969" s="897"/>
      <c r="D969" s="897"/>
      <c r="E969" s="897"/>
      <c r="F969" s="897"/>
      <c r="G969" s="897"/>
      <c r="H969" s="897"/>
      <c r="I969" s="897"/>
      <c r="J969" s="897"/>
      <c r="K969" s="897"/>
      <c r="L969" s="897"/>
      <c r="M969" s="897"/>
      <c r="N969" s="897"/>
      <c r="O969" s="897"/>
      <c r="P969" s="897"/>
      <c r="Q969" s="897"/>
    </row>
    <row r="970" ht="25.15" customHeight="true" x14ac:dyDescent="0.2">
      <c r="C970" s="897"/>
      <c r="D970" s="897"/>
      <c r="E970" s="897"/>
      <c r="F970" s="897"/>
      <c r="G970" s="897"/>
      <c r="H970" s="897"/>
      <c r="I970" s="897"/>
      <c r="J970" s="897"/>
      <c r="K970" s="897"/>
      <c r="L970" s="897"/>
      <c r="M970" s="897"/>
      <c r="N970" s="897"/>
      <c r="O970" s="897"/>
      <c r="P970" s="897"/>
      <c r="Q970" s="897"/>
    </row>
    <row r="971" ht="25.15" customHeight="true" x14ac:dyDescent="0.2">
      <c r="C971" s="897"/>
      <c r="D971" s="897"/>
      <c r="E971" s="897"/>
      <c r="F971" s="897"/>
      <c r="G971" s="897"/>
      <c r="H971" s="897"/>
      <c r="I971" s="897"/>
      <c r="J971" s="897"/>
      <c r="K971" s="897"/>
      <c r="L971" s="897"/>
      <c r="M971" s="897"/>
      <c r="N971" s="897"/>
      <c r="O971" s="897"/>
      <c r="P971" s="897"/>
      <c r="Q971" s="897"/>
    </row>
    <row r="972" ht="25.15" customHeight="true" x14ac:dyDescent="0.2">
      <c r="C972" s="897"/>
      <c r="D972" s="897"/>
      <c r="E972" s="897"/>
      <c r="F972" s="897"/>
      <c r="G972" s="897"/>
      <c r="H972" s="897"/>
      <c r="I972" s="897"/>
      <c r="J972" s="897"/>
      <c r="K972" s="897"/>
      <c r="L972" s="897"/>
      <c r="M972" s="897"/>
      <c r="N972" s="897"/>
      <c r="O972" s="897"/>
      <c r="P972" s="897"/>
      <c r="Q972" s="897"/>
    </row>
    <row r="973" ht="25.15" customHeight="true" x14ac:dyDescent="0.2">
      <c r="C973" s="897"/>
      <c r="D973" s="897"/>
      <c r="E973" s="897"/>
      <c r="F973" s="897"/>
      <c r="G973" s="897"/>
      <c r="H973" s="897"/>
      <c r="I973" s="897"/>
      <c r="J973" s="897"/>
      <c r="K973" s="897"/>
      <c r="L973" s="897"/>
      <c r="M973" s="897"/>
      <c r="N973" s="897"/>
      <c r="O973" s="897"/>
      <c r="P973" s="897"/>
      <c r="Q973" s="897"/>
    </row>
    <row r="974" ht="25.15" customHeight="true" x14ac:dyDescent="0.2">
      <c r="C974" s="897"/>
      <c r="D974" s="897"/>
      <c r="E974" s="897"/>
      <c r="F974" s="897"/>
      <c r="G974" s="897"/>
      <c r="H974" s="897"/>
      <c r="I974" s="897"/>
      <c r="J974" s="897"/>
      <c r="K974" s="897"/>
      <c r="L974" s="897"/>
      <c r="M974" s="897"/>
      <c r="N974" s="897"/>
      <c r="O974" s="897"/>
      <c r="P974" s="897"/>
      <c r="Q974" s="897"/>
    </row>
    <row r="975" ht="25.15" customHeight="true" x14ac:dyDescent="0.2">
      <c r="C975" s="897"/>
      <c r="D975" s="897"/>
      <c r="E975" s="897"/>
      <c r="F975" s="897"/>
      <c r="G975" s="897"/>
      <c r="H975" s="897"/>
      <c r="I975" s="897"/>
      <c r="J975" s="897"/>
      <c r="K975" s="897"/>
      <c r="L975" s="897"/>
      <c r="M975" s="897"/>
      <c r="N975" s="897"/>
      <c r="O975" s="897"/>
      <c r="P975" s="897"/>
      <c r="Q975" s="897"/>
    </row>
    <row r="976" ht="25.15" customHeight="true" x14ac:dyDescent="0.2">
      <c r="C976" s="897"/>
      <c r="D976" s="897"/>
      <c r="E976" s="897"/>
      <c r="F976" s="897"/>
      <c r="G976" s="897"/>
      <c r="H976" s="897"/>
      <c r="I976" s="897"/>
      <c r="J976" s="897"/>
      <c r="K976" s="897"/>
      <c r="L976" s="897"/>
      <c r="M976" s="897"/>
      <c r="N976" s="897"/>
      <c r="O976" s="897"/>
      <c r="P976" s="897"/>
      <c r="Q976" s="897"/>
    </row>
    <row r="977" ht="25.15" customHeight="true" x14ac:dyDescent="0.2">
      <c r="C977" s="897"/>
      <c r="D977" s="897"/>
      <c r="E977" s="897"/>
      <c r="F977" s="897"/>
      <c r="G977" s="897"/>
      <c r="H977" s="897"/>
      <c r="I977" s="897"/>
      <c r="J977" s="897"/>
      <c r="K977" s="897"/>
      <c r="L977" s="897"/>
      <c r="M977" s="897"/>
      <c r="N977" s="897"/>
      <c r="O977" s="897"/>
      <c r="P977" s="897"/>
      <c r="Q977" s="897"/>
    </row>
    <row r="978" ht="25.15" customHeight="true" x14ac:dyDescent="0.2">
      <c r="C978" s="897"/>
      <c r="D978" s="897"/>
      <c r="E978" s="897"/>
      <c r="F978" s="897"/>
      <c r="G978" s="897"/>
      <c r="H978" s="897"/>
      <c r="I978" s="897"/>
      <c r="J978" s="897"/>
      <c r="K978" s="897"/>
      <c r="L978" s="897"/>
      <c r="M978" s="897"/>
      <c r="N978" s="897"/>
      <c r="O978" s="897"/>
      <c r="P978" s="897"/>
      <c r="Q978" s="897"/>
    </row>
    <row r="979" ht="25.15" customHeight="true" x14ac:dyDescent="0.2">
      <c r="C979" s="897"/>
      <c r="D979" s="897"/>
      <c r="E979" s="897"/>
      <c r="F979" s="897"/>
      <c r="G979" s="897"/>
      <c r="H979" s="897"/>
      <c r="I979" s="897"/>
      <c r="J979" s="897"/>
      <c r="K979" s="897"/>
      <c r="L979" s="897"/>
      <c r="M979" s="897"/>
      <c r="N979" s="897"/>
      <c r="O979" s="897"/>
      <c r="P979" s="897"/>
      <c r="Q979" s="897"/>
    </row>
    <row r="980" ht="25.15" customHeight="true" x14ac:dyDescent="0.2">
      <c r="C980" s="897"/>
      <c r="D980" s="897"/>
      <c r="E980" s="897"/>
      <c r="F980" s="897"/>
      <c r="G980" s="897"/>
      <c r="H980" s="897"/>
      <c r="I980" s="897"/>
      <c r="J980" s="897"/>
      <c r="K980" s="897"/>
      <c r="L980" s="897"/>
      <c r="M980" s="897"/>
      <c r="N980" s="897"/>
      <c r="O980" s="897"/>
      <c r="P980" s="897"/>
      <c r="Q980" s="897"/>
    </row>
    <row r="981" ht="25.15" customHeight="true" x14ac:dyDescent="0.2">
      <c r="C981" s="897"/>
      <c r="D981" s="897"/>
      <c r="E981" s="897"/>
      <c r="F981" s="897"/>
      <c r="G981" s="897"/>
      <c r="H981" s="897"/>
      <c r="I981" s="897"/>
      <c r="J981" s="897"/>
      <c r="K981" s="897"/>
      <c r="L981" s="897"/>
      <c r="M981" s="897"/>
      <c r="N981" s="897"/>
      <c r="O981" s="897"/>
      <c r="P981" s="897"/>
      <c r="Q981" s="897"/>
    </row>
    <row r="982" ht="25.15" customHeight="true" x14ac:dyDescent="0.2">
      <c r="C982" s="897"/>
      <c r="D982" s="897"/>
      <c r="E982" s="897"/>
      <c r="F982" s="897"/>
      <c r="G982" s="897"/>
      <c r="H982" s="897"/>
      <c r="I982" s="897"/>
      <c r="J982" s="897"/>
      <c r="K982" s="897"/>
      <c r="L982" s="897"/>
      <c r="M982" s="897"/>
      <c r="N982" s="897"/>
      <c r="O982" s="897"/>
      <c r="P982" s="897"/>
      <c r="Q982" s="897"/>
    </row>
    <row r="983" ht="25.15" customHeight="true" x14ac:dyDescent="0.2">
      <c r="C983" s="897"/>
      <c r="D983" s="897"/>
      <c r="E983" s="897"/>
      <c r="F983" s="897"/>
      <c r="G983" s="897"/>
      <c r="H983" s="897"/>
      <c r="I983" s="897"/>
      <c r="J983" s="897"/>
      <c r="K983" s="897"/>
      <c r="L983" s="897"/>
      <c r="M983" s="897"/>
      <c r="N983" s="897"/>
      <c r="O983" s="897"/>
      <c r="P983" s="897"/>
      <c r="Q983" s="897"/>
    </row>
    <row r="984" ht="25.15" customHeight="true" x14ac:dyDescent="0.2">
      <c r="C984" s="897"/>
      <c r="D984" s="897"/>
      <c r="E984" s="897"/>
      <c r="F984" s="897"/>
      <c r="G984" s="897"/>
      <c r="H984" s="897"/>
      <c r="I984" s="897"/>
      <c r="J984" s="897"/>
      <c r="K984" s="897"/>
      <c r="L984" s="897"/>
      <c r="M984" s="897"/>
      <c r="N984" s="897"/>
      <c r="O984" s="897"/>
      <c r="P984" s="897"/>
      <c r="Q984" s="897"/>
    </row>
    <row r="985" ht="25.15" customHeight="true" x14ac:dyDescent="0.2">
      <c r="C985" s="897"/>
      <c r="D985" s="897"/>
      <c r="E985" s="897"/>
      <c r="F985" s="897"/>
      <c r="G985" s="897"/>
      <c r="H985" s="897"/>
      <c r="I985" s="897"/>
      <c r="J985" s="897"/>
      <c r="K985" s="897"/>
      <c r="L985" s="897"/>
      <c r="M985" s="897"/>
      <c r="N985" s="897"/>
      <c r="O985" s="897"/>
      <c r="P985" s="897"/>
      <c r="Q985" s="897"/>
    </row>
    <row r="986" ht="25.15" customHeight="true" x14ac:dyDescent="0.2">
      <c r="C986" s="897"/>
      <c r="D986" s="897"/>
      <c r="E986" s="897"/>
      <c r="F986" s="897"/>
      <c r="G986" s="897"/>
      <c r="H986" s="897"/>
      <c r="I986" s="897"/>
      <c r="J986" s="897"/>
      <c r="K986" s="897"/>
      <c r="L986" s="897"/>
      <c r="M986" s="897"/>
      <c r="N986" s="897"/>
      <c r="O986" s="897"/>
      <c r="P986" s="897"/>
      <c r="Q986" s="897"/>
    </row>
    <row r="987" ht="25.15" customHeight="true" x14ac:dyDescent="0.2">
      <c r="C987" s="897"/>
      <c r="D987" s="897"/>
      <c r="E987" s="897"/>
      <c r="F987" s="897"/>
      <c r="G987" s="897"/>
      <c r="H987" s="897"/>
      <c r="I987" s="897"/>
      <c r="J987" s="897"/>
      <c r="K987" s="897"/>
      <c r="L987" s="897"/>
      <c r="M987" s="897"/>
      <c r="N987" s="897"/>
      <c r="O987" s="897"/>
      <c r="P987" s="897"/>
      <c r="Q987" s="897"/>
    </row>
    <row r="988" ht="25.15" customHeight="true" x14ac:dyDescent="0.2">
      <c r="C988" s="897"/>
      <c r="D988" s="897"/>
      <c r="E988" s="897"/>
      <c r="F988" s="897"/>
      <c r="G988" s="897"/>
      <c r="H988" s="897"/>
      <c r="I988" s="897"/>
      <c r="J988" s="897"/>
      <c r="K988" s="897"/>
      <c r="L988" s="897"/>
      <c r="M988" s="897"/>
      <c r="N988" s="897"/>
      <c r="O988" s="897"/>
      <c r="P988" s="897"/>
      <c r="Q988" s="897"/>
    </row>
    <row r="989" ht="25.15" customHeight="true" x14ac:dyDescent="0.2">
      <c r="C989" s="897"/>
      <c r="D989" s="897"/>
      <c r="E989" s="897"/>
      <c r="F989" s="897"/>
      <c r="G989" s="897"/>
      <c r="H989" s="897"/>
      <c r="I989" s="897"/>
      <c r="J989" s="897"/>
      <c r="K989" s="897"/>
      <c r="L989" s="897"/>
      <c r="M989" s="897"/>
      <c r="N989" s="897"/>
      <c r="O989" s="897"/>
      <c r="P989" s="897"/>
      <c r="Q989" s="897"/>
    </row>
    <row r="990" ht="25.15" customHeight="true" x14ac:dyDescent="0.2">
      <c r="C990" s="897"/>
      <c r="D990" s="897"/>
      <c r="E990" s="897"/>
      <c r="F990" s="897"/>
      <c r="G990" s="897"/>
      <c r="H990" s="897"/>
      <c r="I990" s="897"/>
      <c r="J990" s="897"/>
      <c r="K990" s="897"/>
      <c r="L990" s="897"/>
      <c r="M990" s="897"/>
      <c r="N990" s="897"/>
      <c r="O990" s="897"/>
      <c r="P990" s="897"/>
      <c r="Q990" s="897"/>
    </row>
    <row r="991" ht="25.15" customHeight="true" x14ac:dyDescent="0.2">
      <c r="C991" s="897"/>
      <c r="D991" s="897"/>
      <c r="E991" s="897"/>
      <c r="F991" s="897"/>
      <c r="G991" s="897"/>
      <c r="H991" s="897"/>
      <c r="I991" s="897"/>
      <c r="J991" s="897"/>
      <c r="K991" s="897"/>
      <c r="L991" s="897"/>
      <c r="M991" s="897"/>
      <c r="N991" s="897"/>
      <c r="O991" s="897"/>
      <c r="P991" s="897"/>
      <c r="Q991" s="897"/>
    </row>
    <row r="992" ht="25.15" customHeight="true" x14ac:dyDescent="0.2">
      <c r="C992" s="897"/>
      <c r="D992" s="897"/>
      <c r="E992" s="897"/>
      <c r="F992" s="897"/>
      <c r="G992" s="897"/>
      <c r="H992" s="897"/>
      <c r="I992" s="897"/>
      <c r="J992" s="897"/>
      <c r="K992" s="897"/>
      <c r="L992" s="897"/>
      <c r="M992" s="897"/>
      <c r="N992" s="897"/>
      <c r="O992" s="897"/>
      <c r="P992" s="897"/>
      <c r="Q992" s="897"/>
    </row>
    <row r="993" ht="25.15" customHeight="true" x14ac:dyDescent="0.2">
      <c r="C993" s="897"/>
      <c r="D993" s="897"/>
      <c r="E993" s="897"/>
      <c r="F993" s="897"/>
      <c r="G993" s="897"/>
      <c r="H993" s="897"/>
      <c r="I993" s="897"/>
      <c r="J993" s="897"/>
      <c r="K993" s="897"/>
      <c r="L993" s="897"/>
      <c r="M993" s="897"/>
      <c r="N993" s="897"/>
      <c r="O993" s="897"/>
      <c r="P993" s="897"/>
      <c r="Q993" s="897"/>
    </row>
    <row r="994" ht="25.15" customHeight="true" x14ac:dyDescent="0.2">
      <c r="C994" s="897"/>
      <c r="D994" s="897"/>
      <c r="E994" s="897"/>
      <c r="F994" s="897"/>
      <c r="G994" s="897"/>
      <c r="H994" s="897"/>
      <c r="I994" s="897"/>
      <c r="J994" s="897"/>
      <c r="K994" s="897"/>
      <c r="L994" s="897"/>
      <c r="M994" s="897"/>
      <c r="N994" s="897"/>
      <c r="O994" s="897"/>
      <c r="P994" s="897"/>
      <c r="Q994" s="897"/>
    </row>
    <row r="995" ht="25.15" customHeight="true" x14ac:dyDescent="0.2">
      <c r="C995" s="897"/>
      <c r="D995" s="897"/>
      <c r="E995" s="897"/>
      <c r="F995" s="897"/>
      <c r="G995" s="897"/>
      <c r="H995" s="897"/>
      <c r="I995" s="897"/>
      <c r="J995" s="897"/>
      <c r="K995" s="897"/>
      <c r="L995" s="897"/>
      <c r="M995" s="897"/>
      <c r="N995" s="897"/>
      <c r="O995" s="897"/>
      <c r="P995" s="897"/>
      <c r="Q995" s="897"/>
    </row>
    <row r="996" ht="25.15" customHeight="true" x14ac:dyDescent="0.2">
      <c r="C996" s="897"/>
      <c r="D996" s="897"/>
      <c r="E996" s="897"/>
      <c r="F996" s="897"/>
      <c r="G996" s="897"/>
      <c r="H996" s="897"/>
      <c r="I996" s="897"/>
      <c r="J996" s="897"/>
      <c r="K996" s="897"/>
      <c r="L996" s="897"/>
      <c r="M996" s="897"/>
      <c r="N996" s="897"/>
      <c r="O996" s="897"/>
      <c r="P996" s="897"/>
      <c r="Q996" s="897"/>
    </row>
    <row r="997" ht="25.15" customHeight="true" x14ac:dyDescent="0.2">
      <c r="C997" s="897"/>
      <c r="D997" s="897"/>
      <c r="E997" s="897"/>
      <c r="F997" s="897"/>
      <c r="G997" s="897"/>
      <c r="H997" s="897"/>
      <c r="I997" s="897"/>
      <c r="J997" s="897"/>
      <c r="K997" s="897"/>
      <c r="L997" s="897"/>
      <c r="M997" s="897"/>
      <c r="N997" s="897"/>
      <c r="O997" s="897"/>
      <c r="P997" s="897"/>
      <c r="Q997" s="897"/>
    </row>
    <row r="998" ht="25.15" customHeight="true" x14ac:dyDescent="0.2">
      <c r="C998" s="897"/>
      <c r="D998" s="897"/>
      <c r="E998" s="897"/>
      <c r="F998" s="897"/>
      <c r="G998" s="897"/>
      <c r="H998" s="897"/>
      <c r="I998" s="897"/>
      <c r="J998" s="897"/>
      <c r="K998" s="897"/>
      <c r="L998" s="897"/>
      <c r="M998" s="897"/>
      <c r="N998" s="897"/>
      <c r="O998" s="897"/>
      <c r="P998" s="897"/>
      <c r="Q998" s="897"/>
    </row>
    <row r="999" ht="25.15" customHeight="true" x14ac:dyDescent="0.2">
      <c r="C999" s="897"/>
      <c r="D999" s="897"/>
      <c r="E999" s="897"/>
      <c r="F999" s="897"/>
      <c r="G999" s="897"/>
      <c r="H999" s="897"/>
      <c r="I999" s="897"/>
      <c r="J999" s="897"/>
      <c r="K999" s="897"/>
      <c r="L999" s="897"/>
      <c r="M999" s="897"/>
      <c r="N999" s="897"/>
      <c r="O999" s="897"/>
      <c r="P999" s="897"/>
      <c r="Q999" s="897"/>
    </row>
    <row r="1000" ht="25.15" customHeight="true" x14ac:dyDescent="0.2">
      <c r="C1000" s="897"/>
      <c r="D1000" s="897"/>
      <c r="E1000" s="897"/>
      <c r="F1000" s="897"/>
      <c r="G1000" s="897"/>
      <c r="H1000" s="897"/>
      <c r="I1000" s="897"/>
      <c r="J1000" s="897"/>
      <c r="K1000" s="897"/>
      <c r="L1000" s="897"/>
      <c r="M1000" s="897"/>
      <c r="N1000" s="897"/>
      <c r="O1000" s="897"/>
      <c r="P1000" s="897"/>
      <c r="Q1000" s="897"/>
    </row>
    <row r="1001" ht="25.15" customHeight="true" x14ac:dyDescent="0.2">
      <c r="C1001" s="897"/>
      <c r="D1001" s="897"/>
      <c r="E1001" s="897"/>
      <c r="F1001" s="897"/>
      <c r="G1001" s="897"/>
      <c r="H1001" s="897"/>
      <c r="I1001" s="897"/>
      <c r="J1001" s="897"/>
      <c r="K1001" s="897"/>
      <c r="L1001" s="897"/>
      <c r="M1001" s="897"/>
      <c r="N1001" s="897"/>
      <c r="O1001" s="897"/>
      <c r="P1001" s="897"/>
      <c r="Q1001" s="897"/>
    </row>
    <row r="1002" ht="25.15" customHeight="true" x14ac:dyDescent="0.2">
      <c r="C1002" s="897"/>
      <c r="D1002" s="897"/>
      <c r="E1002" s="897"/>
      <c r="F1002" s="897"/>
      <c r="G1002" s="897"/>
      <c r="H1002" s="897"/>
      <c r="I1002" s="897"/>
      <c r="J1002" s="897"/>
      <c r="K1002" s="897"/>
      <c r="L1002" s="897"/>
      <c r="M1002" s="897"/>
      <c r="N1002" s="897"/>
      <c r="O1002" s="897"/>
      <c r="P1002" s="897"/>
      <c r="Q1002" s="897"/>
    </row>
    <row r="1003" ht="25.15" customHeight="true" x14ac:dyDescent="0.2">
      <c r="C1003" s="897"/>
      <c r="D1003" s="897"/>
      <c r="E1003" s="897"/>
      <c r="F1003" s="897"/>
      <c r="G1003" s="897"/>
      <c r="H1003" s="897"/>
      <c r="I1003" s="897"/>
      <c r="J1003" s="897"/>
      <c r="K1003" s="897"/>
      <c r="L1003" s="897"/>
      <c r="M1003" s="897"/>
      <c r="N1003" s="897"/>
      <c r="O1003" s="897"/>
      <c r="P1003" s="897"/>
      <c r="Q1003" s="897"/>
    </row>
    <row r="1004" ht="25.15" customHeight="true" x14ac:dyDescent="0.2">
      <c r="C1004" s="897"/>
      <c r="D1004" s="897"/>
      <c r="E1004" s="897"/>
      <c r="F1004" s="897"/>
      <c r="G1004" s="897"/>
      <c r="H1004" s="897"/>
      <c r="I1004" s="897"/>
      <c r="J1004" s="897"/>
      <c r="K1004" s="897"/>
      <c r="L1004" s="897"/>
      <c r="M1004" s="897"/>
      <c r="N1004" s="897"/>
      <c r="O1004" s="897"/>
      <c r="P1004" s="897"/>
      <c r="Q1004" s="897"/>
    </row>
    <row r="1005" ht="25.15" customHeight="true" x14ac:dyDescent="0.2">
      <c r="C1005" s="897"/>
      <c r="D1005" s="897"/>
      <c r="E1005" s="897"/>
      <c r="F1005" s="897"/>
      <c r="G1005" s="897"/>
      <c r="H1005" s="897"/>
      <c r="I1005" s="897"/>
      <c r="J1005" s="897"/>
      <c r="K1005" s="897"/>
      <c r="L1005" s="897"/>
      <c r="M1005" s="897"/>
      <c r="N1005" s="897"/>
      <c r="O1005" s="897"/>
      <c r="P1005" s="897"/>
      <c r="Q1005" s="897"/>
    </row>
    <row r="1006" ht="25.15" customHeight="true" x14ac:dyDescent="0.2">
      <c r="C1006" s="897"/>
      <c r="D1006" s="897"/>
      <c r="E1006" s="897"/>
      <c r="F1006" s="897"/>
      <c r="G1006" s="897"/>
      <c r="H1006" s="897"/>
      <c r="I1006" s="897"/>
      <c r="J1006" s="897"/>
      <c r="K1006" s="897"/>
      <c r="L1006" s="897"/>
      <c r="M1006" s="897"/>
      <c r="N1006" s="897"/>
      <c r="O1006" s="897"/>
      <c r="P1006" s="897"/>
      <c r="Q1006" s="897"/>
    </row>
    <row r="1007" ht="25.15" customHeight="true" x14ac:dyDescent="0.2">
      <c r="C1007" s="897"/>
      <c r="D1007" s="897"/>
      <c r="E1007" s="897"/>
      <c r="F1007" s="897"/>
      <c r="G1007" s="897"/>
      <c r="H1007" s="897"/>
      <c r="I1007" s="897"/>
      <c r="J1007" s="897"/>
      <c r="K1007" s="897"/>
      <c r="L1007" s="897"/>
      <c r="M1007" s="897"/>
      <c r="N1007" s="897"/>
      <c r="O1007" s="897"/>
      <c r="P1007" s="897"/>
      <c r="Q1007" s="897"/>
    </row>
    <row r="1008" ht="25.15" customHeight="true" x14ac:dyDescent="0.2">
      <c r="C1008" s="897"/>
      <c r="D1008" s="897"/>
      <c r="E1008" s="897"/>
      <c r="F1008" s="897"/>
      <c r="G1008" s="897"/>
      <c r="H1008" s="897"/>
      <c r="I1008" s="897"/>
      <c r="J1008" s="897"/>
      <c r="K1008" s="897"/>
      <c r="L1008" s="897"/>
      <c r="M1008" s="897"/>
      <c r="N1008" s="897"/>
      <c r="O1008" s="897"/>
      <c r="P1008" s="897"/>
      <c r="Q1008" s="897"/>
    </row>
    <row r="1009" ht="25.15" customHeight="true" x14ac:dyDescent="0.2">
      <c r="C1009" s="897"/>
      <c r="D1009" s="897"/>
      <c r="E1009" s="897"/>
      <c r="F1009" s="897"/>
      <c r="G1009" s="897"/>
      <c r="H1009" s="897"/>
      <c r="I1009" s="897"/>
      <c r="J1009" s="897"/>
      <c r="K1009" s="897"/>
      <c r="L1009" s="897"/>
      <c r="M1009" s="897"/>
      <c r="N1009" s="897"/>
      <c r="O1009" s="897"/>
      <c r="P1009" s="897"/>
      <c r="Q1009" s="897"/>
    </row>
    <row r="1010" ht="25.15" customHeight="true" x14ac:dyDescent="0.2">
      <c r="C1010" s="897"/>
      <c r="D1010" s="897"/>
      <c r="E1010" s="897"/>
      <c r="F1010" s="897"/>
      <c r="G1010" s="897"/>
      <c r="H1010" s="897"/>
      <c r="I1010" s="897"/>
      <c r="J1010" s="897"/>
      <c r="K1010" s="897"/>
      <c r="L1010" s="897"/>
      <c r="M1010" s="897"/>
      <c r="N1010" s="897"/>
      <c r="O1010" s="897"/>
      <c r="P1010" s="897"/>
      <c r="Q1010" s="897"/>
    </row>
    <row r="1011" ht="25.15" customHeight="true" x14ac:dyDescent="0.2">
      <c r="C1011" s="897"/>
      <c r="D1011" s="897"/>
      <c r="E1011" s="897"/>
      <c r="F1011" s="897"/>
      <c r="G1011" s="897"/>
      <c r="H1011" s="897"/>
      <c r="I1011" s="897"/>
      <c r="J1011" s="897"/>
      <c r="K1011" s="897"/>
      <c r="L1011" s="897"/>
      <c r="M1011" s="897"/>
      <c r="N1011" s="897"/>
      <c r="O1011" s="897"/>
      <c r="P1011" s="897"/>
      <c r="Q1011" s="897"/>
    </row>
    <row r="1012" ht="25.15" customHeight="true" x14ac:dyDescent="0.2">
      <c r="C1012" s="897"/>
      <c r="D1012" s="897"/>
      <c r="E1012" s="897"/>
      <c r="F1012" s="897"/>
      <c r="G1012" s="897"/>
      <c r="H1012" s="897"/>
      <c r="I1012" s="897"/>
      <c r="J1012" s="897"/>
      <c r="K1012" s="897"/>
      <c r="L1012" s="897"/>
      <c r="M1012" s="897"/>
      <c r="N1012" s="897"/>
      <c r="O1012" s="897"/>
      <c r="P1012" s="897"/>
      <c r="Q1012" s="897"/>
    </row>
    <row r="1013" ht="25.15" customHeight="true" x14ac:dyDescent="0.2">
      <c r="C1013" s="897"/>
      <c r="D1013" s="897"/>
      <c r="E1013" s="897"/>
      <c r="F1013" s="897"/>
      <c r="G1013" s="897"/>
      <c r="H1013" s="897"/>
      <c r="I1013" s="897"/>
      <c r="J1013" s="897"/>
      <c r="K1013" s="897"/>
      <c r="L1013" s="897"/>
      <c r="M1013" s="897"/>
      <c r="N1013" s="897"/>
      <c r="O1013" s="897"/>
      <c r="P1013" s="897"/>
      <c r="Q1013" s="897"/>
    </row>
    <row r="1014" ht="25.15" customHeight="true" x14ac:dyDescent="0.2">
      <c r="C1014" s="897"/>
      <c r="D1014" s="897"/>
      <c r="E1014" s="897"/>
      <c r="F1014" s="897"/>
      <c r="G1014" s="897"/>
      <c r="H1014" s="897"/>
      <c r="I1014" s="897"/>
      <c r="J1014" s="897"/>
      <c r="K1014" s="897"/>
      <c r="L1014" s="897"/>
      <c r="M1014" s="897"/>
      <c r="N1014" s="897"/>
      <c r="O1014" s="897"/>
      <c r="P1014" s="897"/>
      <c r="Q1014" s="897"/>
    </row>
    <row r="1015" ht="25.15" customHeight="true" x14ac:dyDescent="0.2">
      <c r="C1015" s="897"/>
      <c r="D1015" s="897"/>
      <c r="E1015" s="897"/>
      <c r="F1015" s="897"/>
      <c r="G1015" s="897"/>
      <c r="H1015" s="897"/>
      <c r="I1015" s="897"/>
      <c r="J1015" s="897"/>
      <c r="K1015" s="897"/>
      <c r="L1015" s="897"/>
      <c r="M1015" s="897"/>
      <c r="N1015" s="897"/>
      <c r="O1015" s="897"/>
      <c r="P1015" s="897"/>
      <c r="Q1015" s="897"/>
    </row>
    <row r="1016" ht="25.15" customHeight="true" x14ac:dyDescent="0.2">
      <c r="C1016" s="897"/>
      <c r="D1016" s="897"/>
      <c r="E1016" s="897"/>
      <c r="F1016" s="897"/>
      <c r="G1016" s="897"/>
      <c r="H1016" s="897"/>
      <c r="I1016" s="897"/>
      <c r="J1016" s="897"/>
      <c r="K1016" s="897"/>
      <c r="L1016" s="897"/>
      <c r="M1016" s="897"/>
      <c r="N1016" s="897"/>
      <c r="O1016" s="897"/>
      <c r="P1016" s="897"/>
      <c r="Q1016" s="897"/>
    </row>
    <row r="1017" ht="25.15" customHeight="true" x14ac:dyDescent="0.2">
      <c r="C1017" s="897"/>
      <c r="D1017" s="897"/>
      <c r="E1017" s="897"/>
      <c r="F1017" s="897"/>
      <c r="G1017" s="897"/>
      <c r="H1017" s="897"/>
      <c r="I1017" s="897"/>
      <c r="J1017" s="897"/>
      <c r="K1017" s="897"/>
      <c r="L1017" s="897"/>
      <c r="M1017" s="897"/>
      <c r="N1017" s="897"/>
      <c r="O1017" s="897"/>
      <c r="P1017" s="897"/>
      <c r="Q1017" s="897"/>
    </row>
    <row r="1018" ht="25.15" customHeight="true" x14ac:dyDescent="0.2">
      <c r="C1018" s="897"/>
      <c r="D1018" s="897"/>
      <c r="E1018" s="897"/>
      <c r="F1018" s="897"/>
      <c r="G1018" s="897"/>
      <c r="H1018" s="897"/>
      <c r="I1018" s="897"/>
      <c r="J1018" s="897"/>
      <c r="K1018" s="897"/>
      <c r="L1018" s="897"/>
      <c r="M1018" s="897"/>
      <c r="N1018" s="897"/>
      <c r="O1018" s="897"/>
      <c r="P1018" s="897"/>
      <c r="Q1018" s="897"/>
    </row>
    <row r="1019" ht="25.15" customHeight="true" x14ac:dyDescent="0.2">
      <c r="C1019" s="897"/>
      <c r="D1019" s="897"/>
      <c r="E1019" s="897"/>
      <c r="F1019" s="897"/>
      <c r="G1019" s="897"/>
      <c r="H1019" s="897"/>
      <c r="I1019" s="897"/>
      <c r="J1019" s="897"/>
      <c r="K1019" s="897"/>
      <c r="L1019" s="897"/>
      <c r="M1019" s="897"/>
      <c r="N1019" s="897"/>
      <c r="O1019" s="897"/>
      <c r="P1019" s="897"/>
      <c r="Q1019" s="897"/>
    </row>
    <row r="1020" ht="25.15" customHeight="true" x14ac:dyDescent="0.2">
      <c r="C1020" s="897"/>
      <c r="D1020" s="897"/>
      <c r="E1020" s="897"/>
      <c r="F1020" s="897"/>
      <c r="G1020" s="897"/>
      <c r="H1020" s="897"/>
      <c r="I1020" s="897"/>
      <c r="J1020" s="897"/>
      <c r="K1020" s="897"/>
      <c r="L1020" s="897"/>
      <c r="M1020" s="897"/>
      <c r="N1020" s="897"/>
      <c r="O1020" s="897"/>
      <c r="P1020" s="897"/>
      <c r="Q1020" s="897"/>
    </row>
    <row r="1021" ht="25.15" customHeight="true" x14ac:dyDescent="0.2">
      <c r="C1021" s="897"/>
      <c r="D1021" s="897"/>
      <c r="E1021" s="897"/>
      <c r="F1021" s="897"/>
      <c r="G1021" s="897"/>
      <c r="H1021" s="897"/>
      <c r="I1021" s="897"/>
      <c r="J1021" s="897"/>
      <c r="K1021" s="897"/>
      <c r="L1021" s="897"/>
      <c r="M1021" s="897"/>
      <c r="N1021" s="897"/>
      <c r="O1021" s="897"/>
      <c r="P1021" s="897"/>
      <c r="Q1021" s="897"/>
    </row>
    <row r="1022" ht="25.15" customHeight="true" x14ac:dyDescent="0.2">
      <c r="C1022" s="897"/>
      <c r="D1022" s="897"/>
      <c r="E1022" s="897"/>
      <c r="F1022" s="897"/>
      <c r="G1022" s="897"/>
      <c r="H1022" s="897"/>
      <c r="I1022" s="897"/>
      <c r="J1022" s="897"/>
      <c r="K1022" s="897"/>
      <c r="L1022" s="897"/>
      <c r="M1022" s="897"/>
      <c r="N1022" s="897"/>
      <c r="O1022" s="897"/>
      <c r="P1022" s="897"/>
      <c r="Q1022" s="897"/>
    </row>
    <row r="1023" ht="25.15" customHeight="true" x14ac:dyDescent="0.2">
      <c r="C1023" s="897"/>
      <c r="D1023" s="897"/>
      <c r="E1023" s="897"/>
      <c r="F1023" s="897"/>
      <c r="G1023" s="897"/>
      <c r="H1023" s="897"/>
      <c r="I1023" s="897"/>
      <c r="J1023" s="897"/>
      <c r="K1023" s="897"/>
      <c r="L1023" s="897"/>
      <c r="M1023" s="897"/>
      <c r="N1023" s="897"/>
      <c r="O1023" s="897"/>
      <c r="P1023" s="897"/>
      <c r="Q1023" s="897"/>
    </row>
    <row r="1024" ht="25.15" customHeight="true" x14ac:dyDescent="0.2">
      <c r="C1024" s="897"/>
      <c r="D1024" s="897"/>
      <c r="E1024" s="897"/>
      <c r="F1024" s="897"/>
      <c r="G1024" s="897"/>
      <c r="H1024" s="897"/>
      <c r="I1024" s="897"/>
      <c r="J1024" s="897"/>
      <c r="K1024" s="897"/>
      <c r="L1024" s="897"/>
      <c r="M1024" s="897"/>
      <c r="N1024" s="897"/>
      <c r="O1024" s="897"/>
      <c r="P1024" s="897"/>
      <c r="Q1024" s="897"/>
    </row>
    <row r="1025" s="797" customFormat="true" ht="21" customHeight="true" x14ac:dyDescent="0.2">
      <c r="A1025" s="3072" t="s">
        <v>139</v>
      </c>
      <c r="B1025" s="3073"/>
      <c r="C1025" s="3074"/>
      <c r="AA1025" s="1107"/>
      <c r="AB1025" s="1107"/>
      <c r="AC1025" s="1107"/>
      <c r="AD1025" s="1107"/>
      <c r="AE1025" s="1107"/>
      <c r="AF1025" s="1107"/>
      <c r="AG1025" s="1107"/>
      <c r="AH1025" s="1107"/>
      <c r="AI1025" s="1107"/>
      <c r="AJ1025" s="1107"/>
      <c r="AK1025" s="1107"/>
      <c r="AL1025" s="1107"/>
      <c r="AM1025" s="1107"/>
      <c r="AN1025" s="1107"/>
      <c r="AO1025" s="1107"/>
      <c r="AP1025" s="1107"/>
      <c r="AQ1025" s="1107"/>
      <c r="AR1025" s="1107"/>
      <c r="AS1025" s="1107"/>
      <c r="AT1025" s="1107"/>
      <c r="AU1025" s="1107"/>
      <c r="AV1025" s="1107"/>
      <c r="AW1025" s="1107"/>
      <c r="AX1025" s="1107"/>
      <c r="AY1025" s="1107"/>
      <c r="AZ1025" s="1107"/>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97" customFormat="true" ht="15.95" customHeight="true" x14ac:dyDescent="0.2">
      <c r="A1026" s="3075" t="s">
        <v>194</v>
      </c>
      <c r="B1026" s="3076"/>
      <c r="C1026" s="800" t="s">
        <v>195</v>
      </c>
      <c r="AA1026" s="1107"/>
      <c r="AB1026" s="1107"/>
      <c r="AC1026" s="1107"/>
      <c r="AD1026" s="1107"/>
      <c r="AE1026" s="1107"/>
      <c r="AF1026" s="1107"/>
      <c r="AG1026" s="1107"/>
      <c r="AH1026" s="1107"/>
      <c r="AI1026" s="1107"/>
      <c r="AJ1026" s="1107"/>
      <c r="AK1026" s="1107"/>
      <c r="AL1026" s="1107"/>
      <c r="AM1026" s="1107"/>
      <c r="AN1026" s="1107"/>
      <c r="AO1026" s="1107"/>
      <c r="AP1026" s="1107"/>
      <c r="AQ1026" s="1107"/>
      <c r="AR1026" s="1107"/>
      <c r="AS1026" s="1107"/>
      <c r="AT1026" s="1107"/>
      <c r="AU1026" s="1107"/>
      <c r="AV1026" s="1107"/>
      <c r="AW1026" s="1107"/>
      <c r="AX1026" s="1107"/>
      <c r="AY1026" s="1107"/>
      <c r="AZ1026" s="1107"/>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97" customFormat="true" ht="17.1" hidden="true" customHeight="true" x14ac:dyDescent="0.2">
      <c r="A1027" s="801" t="s">
        <v>196</v>
      </c>
      <c r="B1027" s="802" t="s">
        <v>197</v>
      </c>
      <c r="C1027" s="803">
        <v>4371</v>
      </c>
      <c r="AA1027" s="1107"/>
      <c r="AB1027" s="1107"/>
      <c r="AC1027" s="1107"/>
      <c r="AD1027" s="1107"/>
      <c r="AE1027" s="1107"/>
      <c r="AF1027" s="1107"/>
      <c r="AG1027" s="1107"/>
      <c r="AH1027" s="1107"/>
      <c r="AI1027" s="1107"/>
      <c r="AJ1027" s="1107"/>
      <c r="AK1027" s="1107"/>
      <c r="AL1027" s="1107"/>
      <c r="AM1027" s="1107"/>
      <c r="AN1027" s="1107"/>
      <c r="AO1027" s="1107"/>
      <c r="AP1027" s="1107"/>
      <c r="AQ1027" s="1107"/>
      <c r="AR1027" s="1107"/>
      <c r="AS1027" s="1107"/>
      <c r="AT1027" s="1107"/>
      <c r="AU1027" s="1107"/>
      <c r="AV1027" s="1107"/>
      <c r="AW1027" s="1107"/>
      <c r="AX1027" s="1107"/>
      <c r="AY1027" s="1107"/>
      <c r="AZ1027" s="1107"/>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97" customFormat="true" ht="17.1" hidden="true" customHeight="true" x14ac:dyDescent="0.2">
      <c r="A1028" s="804" t="s">
        <v>198</v>
      </c>
      <c r="B1028" s="805" t="s">
        <v>197</v>
      </c>
      <c r="C1028" s="806">
        <v>4371</v>
      </c>
      <c r="AA1028" s="1107"/>
      <c r="AB1028" s="1107"/>
      <c r="AC1028" s="1107"/>
      <c r="AD1028" s="1107"/>
      <c r="AE1028" s="1107"/>
      <c r="AF1028" s="1107"/>
      <c r="AG1028" s="1107"/>
      <c r="AH1028" s="1107"/>
      <c r="AI1028" s="1107"/>
      <c r="AJ1028" s="1107"/>
      <c r="AK1028" s="1107"/>
      <c r="AL1028" s="1107"/>
      <c r="AM1028" s="1107"/>
      <c r="AN1028" s="1107"/>
      <c r="AO1028" s="1107"/>
      <c r="AP1028" s="1107"/>
      <c r="AQ1028" s="1107"/>
      <c r="AR1028" s="1107"/>
      <c r="AS1028" s="1107"/>
      <c r="AT1028" s="1107"/>
      <c r="AU1028" s="1107"/>
      <c r="AV1028" s="1107"/>
      <c r="AW1028" s="1107"/>
      <c r="AX1028" s="1107"/>
      <c r="AY1028" s="1107"/>
      <c r="AZ1028" s="1107"/>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97" customFormat="true" ht="17.1" hidden="true" customHeight="true" x14ac:dyDescent="0.2">
      <c r="A1029" s="804" t="s">
        <v>199</v>
      </c>
      <c r="B1029" s="805" t="s">
        <v>200</v>
      </c>
      <c r="C1029" s="806">
        <v>4371</v>
      </c>
      <c r="AA1029" s="1107"/>
      <c r="AB1029" s="1107"/>
      <c r="AC1029" s="1107"/>
      <c r="AD1029" s="1107"/>
      <c r="AE1029" s="1107"/>
      <c r="AF1029" s="1107"/>
      <c r="AG1029" s="1107"/>
      <c r="AH1029" s="1107"/>
      <c r="AI1029" s="1107"/>
      <c r="AJ1029" s="1107"/>
      <c r="AK1029" s="1107"/>
      <c r="AL1029" s="1107"/>
      <c r="AM1029" s="1107"/>
      <c r="AN1029" s="1107"/>
      <c r="AO1029" s="1107"/>
      <c r="AP1029" s="1107"/>
      <c r="AQ1029" s="1107"/>
      <c r="AR1029" s="1107"/>
      <c r="AS1029" s="1107"/>
      <c r="AT1029" s="1107"/>
      <c r="AU1029" s="1107"/>
      <c r="AV1029" s="1107"/>
      <c r="AW1029" s="1107"/>
      <c r="AX1029" s="1107"/>
      <c r="AY1029" s="1107"/>
      <c r="AZ1029" s="1107"/>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97" customFormat="true" ht="17.1" hidden="true" customHeight="true" x14ac:dyDescent="0.2">
      <c r="A1030" s="804" t="s">
        <v>201</v>
      </c>
      <c r="B1030" s="805" t="s">
        <v>202</v>
      </c>
      <c r="C1030" s="806">
        <v>4371</v>
      </c>
      <c r="AA1030" s="1107"/>
      <c r="AB1030" s="1107"/>
      <c r="AC1030" s="1107"/>
      <c r="AD1030" s="1107"/>
      <c r="AE1030" s="1107"/>
      <c r="AF1030" s="1107"/>
      <c r="AG1030" s="1107"/>
      <c r="AH1030" s="1107"/>
      <c r="AI1030" s="1107"/>
      <c r="AJ1030" s="1107"/>
      <c r="AK1030" s="1107"/>
      <c r="AL1030" s="1107"/>
      <c r="AM1030" s="1107"/>
      <c r="AN1030" s="1107"/>
      <c r="AO1030" s="1107"/>
      <c r="AP1030" s="1107"/>
      <c r="AQ1030" s="1107"/>
      <c r="AR1030" s="1107"/>
      <c r="AS1030" s="1107"/>
      <c r="AT1030" s="1107"/>
      <c r="AU1030" s="1107"/>
      <c r="AV1030" s="1107"/>
      <c r="AW1030" s="1107"/>
      <c r="AX1030" s="1107"/>
      <c r="AY1030" s="1107"/>
      <c r="AZ1030" s="1107"/>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97" customFormat="true" ht="17.1" customHeight="true" x14ac:dyDescent="0.2">
      <c r="A1031" s="3077" t="s">
        <v>203</v>
      </c>
      <c r="B1031" s="805" t="s">
        <v>204</v>
      </c>
      <c r="C1031" s="806">
        <v>1885</v>
      </c>
      <c r="AA1031" s="1107"/>
      <c r="AB1031" s="1107"/>
      <c r="AC1031" s="1107"/>
      <c r="AD1031" s="1107"/>
      <c r="AE1031" s="1107"/>
      <c r="AF1031" s="1107"/>
      <c r="AG1031" s="1107"/>
      <c r="AH1031" s="1107"/>
      <c r="AI1031" s="1107"/>
      <c r="AJ1031" s="1107"/>
      <c r="AK1031" s="1107"/>
      <c r="AL1031" s="1107"/>
      <c r="AM1031" s="1107"/>
      <c r="AN1031" s="1107"/>
      <c r="AO1031" s="1107"/>
      <c r="AP1031" s="1107"/>
      <c r="AQ1031" s="1107"/>
      <c r="AR1031" s="1107"/>
      <c r="AS1031" s="1107"/>
      <c r="AT1031" s="1107"/>
      <c r="AU1031" s="1107"/>
      <c r="AV1031" s="1107"/>
      <c r="AW1031" s="1107"/>
      <c r="AX1031" s="1107"/>
      <c r="AY1031" s="1107"/>
      <c r="AZ1031" s="1107"/>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97" customFormat="true" ht="17.1" customHeight="true" x14ac:dyDescent="0.2">
      <c r="A1032" s="3077"/>
      <c r="B1032" s="805" t="s">
        <v>205</v>
      </c>
      <c r="C1032" s="806">
        <v>2486</v>
      </c>
      <c r="AA1032" s="1107"/>
      <c r="AB1032" s="1107"/>
      <c r="AC1032" s="1107"/>
      <c r="AD1032" s="1107"/>
      <c r="AE1032" s="1107"/>
      <c r="AF1032" s="1107"/>
      <c r="AG1032" s="1107"/>
      <c r="AH1032" s="1107"/>
      <c r="AI1032" s="1107"/>
      <c r="AJ1032" s="1107"/>
      <c r="AK1032" s="1107"/>
      <c r="AL1032" s="1107"/>
      <c r="AM1032" s="1107"/>
      <c r="AN1032" s="1107"/>
      <c r="AO1032" s="1107"/>
      <c r="AP1032" s="1107"/>
      <c r="AQ1032" s="1107"/>
      <c r="AR1032" s="1107"/>
      <c r="AS1032" s="1107"/>
      <c r="AT1032" s="1107"/>
      <c r="AU1032" s="1107"/>
      <c r="AV1032" s="1107"/>
      <c r="AW1032" s="1107"/>
      <c r="AX1032" s="1107"/>
      <c r="AY1032" s="1107"/>
      <c r="AZ1032" s="1107"/>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97" customFormat="true" ht="17.1" customHeight="true" x14ac:dyDescent="0.2">
      <c r="A1033" s="3078"/>
      <c r="B1033" s="807" t="s">
        <v>206</v>
      </c>
      <c r="C1033" s="808">
        <v>0</v>
      </c>
      <c r="AA1033" s="1107"/>
      <c r="AB1033" s="1107"/>
      <c r="AC1033" s="1107"/>
      <c r="AD1033" s="1107"/>
      <c r="AE1033" s="1107"/>
      <c r="AF1033" s="1107"/>
      <c r="AG1033" s="1107"/>
      <c r="AH1033" s="1107"/>
      <c r="AI1033" s="1107"/>
      <c r="AJ1033" s="1107"/>
      <c r="AK1033" s="1107"/>
      <c r="AL1033" s="1107"/>
      <c r="AM1033" s="1107"/>
      <c r="AN1033" s="1107"/>
      <c r="AO1033" s="1107"/>
      <c r="AP1033" s="1107"/>
      <c r="AQ1033" s="1107"/>
      <c r="AR1033" s="1107"/>
      <c r="AS1033" s="1107"/>
      <c r="AT1033" s="1107"/>
      <c r="AU1033" s="1107"/>
      <c r="AV1033" s="1107"/>
      <c r="AW1033" s="1107"/>
      <c r="AX1033" s="1107"/>
      <c r="AY1033" s="1107"/>
      <c r="AZ1033" s="1107"/>
      <c r="BA1033" s="876"/>
      <c r="BB1033" s="136"/>
      <c r="BC1033" s="876"/>
      <c r="BD1033" s="876"/>
      <c r="BE1033" s="876"/>
      <c r="BF1033" s="876"/>
      <c r="BG1033" s="876"/>
      <c r="BH1033" s="876"/>
      <c r="BI1033" s="876"/>
      <c r="BJ1033" s="876"/>
      <c r="BK1033" s="876"/>
      <c r="BL1033" s="876"/>
      <c r="BM1033" s="876"/>
      <c r="BN1033" s="876"/>
      <c r="BO1033" s="876"/>
      <c r="BP1033" s="876"/>
      <c r="BQ1033" s="876"/>
      <c r="BR1033" s="876"/>
      <c r="BS1033" s="876"/>
      <c r="BT1033" s="876"/>
      <c r="BU1033" s="876"/>
      <c r="BV1033" s="876"/>
      <c r="BW1033" s="876"/>
      <c r="BX1033" s="876"/>
      <c r="BY1033" s="87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97" customFormat="true" ht="12.95" customHeight="true" x14ac:dyDescent="0.2">
      <c r="A1034" s="3079" t="s">
        <v>207</v>
      </c>
      <c r="B1034" s="3080"/>
      <c r="C1034" s="3081"/>
      <c r="AA1034" s="1107"/>
      <c r="AB1034" s="1107"/>
      <c r="AC1034" s="1107"/>
      <c r="AD1034" s="1107"/>
      <c r="AE1034" s="1107"/>
      <c r="AF1034" s="1107"/>
      <c r="AG1034" s="1107"/>
      <c r="AH1034" s="1107"/>
      <c r="AI1034" s="1107"/>
      <c r="AJ1034" s="1107"/>
      <c r="AK1034" s="1107"/>
      <c r="AL1034" s="1107"/>
      <c r="AM1034" s="1107"/>
      <c r="AN1034" s="1107"/>
      <c r="AO1034" s="1107"/>
      <c r="AP1034" s="1107"/>
      <c r="AQ1034" s="1107"/>
      <c r="AR1034" s="1107"/>
      <c r="AS1034" s="1107"/>
      <c r="AT1034" s="1107"/>
      <c r="AU1034" s="1107"/>
      <c r="AV1034" s="1107"/>
      <c r="AW1034" s="1107"/>
      <c r="AX1034" s="1107"/>
      <c r="AY1034" s="1107"/>
      <c r="AZ1034" s="1107"/>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98"/>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75"/>
      <c r="BB1035" s="268"/>
      <c r="BC1035" s="875"/>
      <c r="BD1035" s="875"/>
      <c r="BE1035" s="875"/>
      <c r="BF1035" s="875"/>
      <c r="BG1035" s="875"/>
      <c r="BH1035" s="875"/>
      <c r="BI1035" s="875"/>
      <c r="BJ1035" s="875"/>
      <c r="BK1035" s="875"/>
      <c r="BL1035" s="875"/>
      <c r="BM1035" s="875"/>
      <c r="BN1035" s="875"/>
      <c r="BO1035" s="875"/>
      <c r="BP1035" s="875"/>
      <c r="BQ1035" s="875"/>
      <c r="BR1035" s="875"/>
      <c r="BS1035" s="875"/>
      <c r="BT1035" s="875"/>
      <c r="BU1035" s="875"/>
      <c r="BV1035" s="875"/>
      <c r="BW1035" s="875"/>
      <c r="BX1035" s="875"/>
      <c r="BY1035" s="87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Bafatá</v>
      </c>
      <c r="B1037" s="429" t="e">
        <f>BR122+BR123</f>
        <v>#VALUE!</v>
      </c>
    </row>
    <row r="1038" ht="15" customHeight="true" x14ac:dyDescent="0.2">
      <c r="A1038" s="429" t="str">
        <f>S15</f>
        <v>Biombo</v>
      </c>
      <c r="B1038" s="429" t="e">
        <f>BS122+BS123</f>
        <v>#VALUE!</v>
      </c>
    </row>
    <row r="1039" ht="15" customHeight="true" x14ac:dyDescent="0.2">
      <c r="A1039" s="429" t="str">
        <f>T15</f>
        <v>Bolama/Bijagós</v>
      </c>
      <c r="B1039" s="429" t="e">
        <f>BT122+BT123</f>
        <v>#VALUE!</v>
      </c>
    </row>
    <row r="1040" ht="15" customHeight="true" x14ac:dyDescent="0.2">
      <c r="A1040" s="429" t="str">
        <f>U15</f>
        <v>Cacheu</v>
      </c>
      <c r="B1040" s="429" t="e">
        <f>BU122+BU123</f>
        <v>#VALUE!</v>
      </c>
    </row>
    <row r="1041" ht="15" customHeight="true" x14ac:dyDescent="0.2">
      <c r="A1041" s="429" t="str">
        <f>V15</f>
        <v>Gabú</v>
      </c>
      <c r="B1041" s="429" t="e">
        <f>BV122+BV123</f>
        <v>#VALUE!</v>
      </c>
    </row>
    <row r="1042" ht="15" customHeight="true" x14ac:dyDescent="0.2">
      <c r="A1042" s="429" t="str">
        <f>W15</f>
        <v>Oio</v>
      </c>
      <c r="B1042" s="429" t="e">
        <f>BW122+BW123</f>
        <v>#VALUE!</v>
      </c>
    </row>
    <row r="1043" ht="15" customHeight="true" x14ac:dyDescent="0.2">
      <c r="A1043" s="429" t="str">
        <f>X15</f>
        <v>Quinará</v>
      </c>
      <c r="B1043" s="429" t="e">
        <f>BX122+XR123</f>
        <v>#VALUE!</v>
      </c>
    </row>
    <row r="1044" ht="15" customHeight="true" x14ac:dyDescent="0.2">
      <c r="A1044" s="429" t="str">
        <f>Y15</f>
        <v>SAB</v>
      </c>
      <c r="B1044" s="429" t="e">
        <f>BY122+BY123</f>
        <v>#VALUE!</v>
      </c>
    </row>
    <row r="1045" ht="15" customHeight="true" x14ac:dyDescent="0.2">
      <c r="A1045" s="429" t="str">
        <f>Z15</f>
        <v>Tombali</v>
      </c>
      <c r="B1045" s="429" t="e">
        <f>BZ122+BZ123</f>
        <v>#VALUE!</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9</v>
      </c>
      <c r="B1072" s="268" t="s">
        <v>142</v>
      </c>
    </row>
    <row r="1100" s="1070" customFormat="true" ht="17.1" customHeight="true" x14ac:dyDescent="0.2">
      <c r="A1100" s="1071"/>
      <c r="B1100" s="1054"/>
      <c r="BA1100" s="875"/>
      <c r="BB1100" s="268"/>
      <c r="BC1100" s="875"/>
      <c r="BD1100" s="875"/>
      <c r="BE1100" s="875"/>
      <c r="BF1100" s="875"/>
      <c r="BG1100" s="875"/>
      <c r="BH1100" s="875"/>
      <c r="BI1100" s="875"/>
      <c r="BJ1100" s="875"/>
      <c r="BK1100" s="875"/>
      <c r="BL1100" s="875"/>
      <c r="BM1100" s="875"/>
      <c r="BN1100" s="875"/>
      <c r="BO1100" s="875"/>
      <c r="BP1100" s="875"/>
      <c r="BQ1100" s="875"/>
      <c r="BR1100" s="875"/>
      <c r="BS1100" s="875"/>
      <c r="BT1100" s="875"/>
      <c r="BU1100" s="875"/>
      <c r="BV1100" s="875"/>
      <c r="BW1100" s="875"/>
      <c r="BX1100" s="875"/>
      <c r="BY1100" s="875"/>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70" customFormat="true" ht="17.1" customHeight="true" x14ac:dyDescent="0.2">
      <c r="A1101" s="1072"/>
      <c r="B1101" s="1055"/>
      <c r="BA1101" s="875"/>
      <c r="BB1101" s="268"/>
      <c r="BC1101" s="875"/>
      <c r="BD1101" s="875"/>
      <c r="BE1101" s="875"/>
      <c r="BF1101" s="875"/>
      <c r="BG1101" s="875"/>
      <c r="BH1101" s="875"/>
      <c r="BI1101" s="875"/>
      <c r="BJ1101" s="875"/>
      <c r="BK1101" s="875"/>
      <c r="BL1101" s="875"/>
      <c r="BM1101" s="875"/>
      <c r="BN1101" s="875"/>
      <c r="BO1101" s="875"/>
      <c r="BP1101" s="875"/>
      <c r="BQ1101" s="875"/>
      <c r="BR1101" s="875"/>
      <c r="BS1101" s="875"/>
      <c r="BT1101" s="875"/>
      <c r="BU1101" s="875"/>
      <c r="BV1101" s="875"/>
      <c r="BW1101" s="875"/>
      <c r="BX1101" s="875"/>
      <c r="BY1101" s="875"/>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875"/>
      <c r="BB1102" s="268"/>
      <c r="BC1102" s="875"/>
      <c r="BD1102" s="875"/>
      <c r="BE1102" s="875"/>
      <c r="BF1102" s="875"/>
      <c r="BG1102" s="875"/>
      <c r="BH1102" s="875"/>
      <c r="BI1102" s="875"/>
      <c r="BJ1102" s="875"/>
      <c r="BK1102" s="875"/>
      <c r="BL1102" s="875"/>
      <c r="BM1102" s="875"/>
      <c r="BN1102" s="875"/>
      <c r="BO1102" s="875"/>
      <c r="BP1102" s="875"/>
      <c r="BQ1102" s="875"/>
      <c r="BR1102" s="875"/>
      <c r="BS1102" s="875"/>
      <c r="BT1102" s="875"/>
      <c r="BU1102" s="875"/>
      <c r="BV1102" s="875"/>
      <c r="BW1102" s="875"/>
      <c r="BX1102" s="875"/>
      <c r="BY1102" s="875"/>
    </row>
    <row r="1103" s="235" customFormat="true" ht="15" customHeight="true" x14ac:dyDescent="0.2">
      <c r="BA1103" s="875"/>
      <c r="BB1103" s="268"/>
      <c r="BC1103" s="875"/>
      <c r="BD1103" s="875"/>
      <c r="BE1103" s="875"/>
      <c r="BF1103" s="875"/>
      <c r="BG1103" s="875"/>
      <c r="BH1103" s="875"/>
      <c r="BI1103" s="875"/>
      <c r="BJ1103" s="875"/>
      <c r="BK1103" s="875"/>
      <c r="BL1103" s="875"/>
      <c r="BM1103" s="875"/>
      <c r="BN1103" s="875"/>
      <c r="BO1103" s="875"/>
      <c r="BP1103" s="875"/>
      <c r="BQ1103" s="875"/>
      <c r="BR1103" s="875"/>
      <c r="BS1103" s="875"/>
      <c r="BT1103" s="875"/>
      <c r="BU1103" s="875"/>
      <c r="BV1103" s="875"/>
      <c r="BW1103" s="875"/>
      <c r="BX1103" s="875"/>
      <c r="BY1103" s="875"/>
    </row>
    <row r="1104" s="235" customFormat="true" ht="15" customHeight="true" x14ac:dyDescent="0.2">
      <c r="BA1104" s="875"/>
      <c r="BB1104" s="268"/>
      <c r="BC1104" s="875"/>
      <c r="BD1104" s="875"/>
      <c r="BE1104" s="875"/>
      <c r="BF1104" s="875"/>
      <c r="BG1104" s="875"/>
      <c r="BH1104" s="875"/>
      <c r="BI1104" s="875"/>
      <c r="BJ1104" s="875"/>
      <c r="BK1104" s="875"/>
      <c r="BL1104" s="875"/>
      <c r="BM1104" s="875"/>
      <c r="BN1104" s="875"/>
      <c r="BO1104" s="875"/>
      <c r="BP1104" s="875"/>
      <c r="BQ1104" s="875"/>
      <c r="BR1104" s="875"/>
      <c r="BS1104" s="875"/>
      <c r="BT1104" s="875"/>
      <c r="BU1104" s="875"/>
      <c r="BV1104" s="875"/>
      <c r="BW1104" s="875"/>
      <c r="BX1104" s="875"/>
      <c r="BY1104" s="875"/>
    </row>
    <row r="1105" s="235" customFormat="true" ht="15" customHeight="true" x14ac:dyDescent="0.2">
      <c r="BA1105" s="875"/>
      <c r="BB1105" s="268"/>
      <c r="BC1105" s="875"/>
      <c r="BD1105" s="875"/>
      <c r="BE1105" s="875"/>
      <c r="BF1105" s="875"/>
      <c r="BG1105" s="875"/>
      <c r="BH1105" s="875"/>
      <c r="BI1105" s="875"/>
      <c r="BJ1105" s="875"/>
      <c r="BK1105" s="875"/>
      <c r="BL1105" s="875"/>
      <c r="BM1105" s="875"/>
      <c r="BN1105" s="875"/>
      <c r="BO1105" s="875"/>
      <c r="BP1105" s="875"/>
      <c r="BQ1105" s="875"/>
      <c r="BR1105" s="875"/>
      <c r="BS1105" s="875"/>
      <c r="BT1105" s="875"/>
      <c r="BU1105" s="875"/>
      <c r="BV1105" s="875"/>
      <c r="BW1105" s="875"/>
      <c r="BX1105" s="875"/>
      <c r="BY1105" s="875"/>
    </row>
    <row r="1106" s="235" customFormat="true" ht="15" customHeight="true" x14ac:dyDescent="0.2">
      <c r="BA1106" s="875"/>
      <c r="BB1106" s="268"/>
      <c r="BC1106" s="875"/>
      <c r="BD1106" s="875"/>
      <c r="BE1106" s="875"/>
      <c r="BF1106" s="875"/>
      <c r="BG1106" s="875"/>
      <c r="BH1106" s="875"/>
      <c r="BI1106" s="875"/>
      <c r="BJ1106" s="875"/>
      <c r="BK1106" s="875"/>
      <c r="BL1106" s="875"/>
      <c r="BM1106" s="875"/>
      <c r="BN1106" s="875"/>
      <c r="BO1106" s="875"/>
      <c r="BP1106" s="875"/>
      <c r="BQ1106" s="875"/>
      <c r="BR1106" s="875"/>
      <c r="BS1106" s="875"/>
      <c r="BT1106" s="875"/>
      <c r="BU1106" s="875"/>
      <c r="BV1106" s="875"/>
      <c r="BW1106" s="875"/>
      <c r="BX1106" s="875"/>
      <c r="BY1106" s="875"/>
    </row>
    <row r="1107" s="235" customFormat="true" ht="15" customHeight="true" x14ac:dyDescent="0.2">
      <c r="BA1107" s="875"/>
      <c r="BB1107" s="268"/>
      <c r="BC1107" s="875"/>
      <c r="BD1107" s="875"/>
      <c r="BE1107" s="875"/>
      <c r="BF1107" s="875"/>
      <c r="BG1107" s="875"/>
      <c r="BH1107" s="875"/>
      <c r="BI1107" s="875"/>
      <c r="BJ1107" s="875"/>
      <c r="BK1107" s="875"/>
      <c r="BL1107" s="875"/>
      <c r="BM1107" s="875"/>
      <c r="BN1107" s="875"/>
      <c r="BO1107" s="875"/>
      <c r="BP1107" s="875"/>
      <c r="BQ1107" s="875"/>
      <c r="BR1107" s="875"/>
      <c r="BS1107" s="875"/>
      <c r="BT1107" s="875"/>
      <c r="BU1107" s="875"/>
      <c r="BV1107" s="875"/>
      <c r="BW1107" s="875"/>
      <c r="BX1107" s="875"/>
      <c r="BY1107" s="875"/>
    </row>
    <row r="1108" s="235" customFormat="true" ht="15" customHeight="true" x14ac:dyDescent="0.2">
      <c r="BA1108" s="875"/>
      <c r="BB1108" s="268"/>
      <c r="BC1108" s="875"/>
      <c r="BD1108" s="875"/>
      <c r="BE1108" s="875"/>
      <c r="BF1108" s="875"/>
      <c r="BG1108" s="875"/>
      <c r="BH1108" s="875"/>
      <c r="BI1108" s="875"/>
      <c r="BJ1108" s="875"/>
      <c r="BK1108" s="875"/>
      <c r="BL1108" s="875"/>
      <c r="BM1108" s="875"/>
      <c r="BN1108" s="875"/>
      <c r="BO1108" s="875"/>
      <c r="BP1108" s="875"/>
      <c r="BQ1108" s="875"/>
      <c r="BR1108" s="875"/>
      <c r="BS1108" s="875"/>
      <c r="BT1108" s="875"/>
      <c r="BU1108" s="875"/>
      <c r="BV1108" s="875"/>
      <c r="BW1108" s="875"/>
      <c r="BX1108" s="875"/>
      <c r="BY1108" s="875"/>
    </row>
    <row r="1109" s="235" customFormat="true" ht="15" customHeight="true" x14ac:dyDescent="0.2">
      <c r="BA1109" s="875"/>
      <c r="BB1109" s="268"/>
      <c r="BC1109" s="875"/>
      <c r="BD1109" s="875"/>
      <c r="BE1109" s="875"/>
      <c r="BF1109" s="875"/>
      <c r="BG1109" s="875"/>
      <c r="BH1109" s="875"/>
      <c r="BI1109" s="875"/>
      <c r="BJ1109" s="875"/>
      <c r="BK1109" s="875"/>
      <c r="BL1109" s="875"/>
      <c r="BM1109" s="875"/>
      <c r="BN1109" s="875"/>
      <c r="BO1109" s="875"/>
      <c r="BP1109" s="875"/>
      <c r="BQ1109" s="875"/>
      <c r="BR1109" s="875"/>
      <c r="BS1109" s="875"/>
      <c r="BT1109" s="875"/>
      <c r="BU1109" s="875"/>
      <c r="BV1109" s="875"/>
      <c r="BW1109" s="875"/>
      <c r="BX1109" s="875"/>
      <c r="BY1109" s="875"/>
    </row>
    <row r="1110" s="235" customFormat="true" ht="15" customHeight="true" x14ac:dyDescent="0.2">
      <c r="BA1110" s="875"/>
      <c r="BB1110" s="268"/>
      <c r="BC1110" s="875"/>
      <c r="BD1110" s="875"/>
      <c r="BE1110" s="875"/>
      <c r="BF1110" s="875"/>
      <c r="BG1110" s="875"/>
      <c r="BH1110" s="875"/>
      <c r="BI1110" s="875"/>
      <c r="BJ1110" s="875"/>
      <c r="BK1110" s="875"/>
      <c r="BL1110" s="875"/>
      <c r="BM1110" s="875"/>
      <c r="BN1110" s="875"/>
      <c r="BO1110" s="875"/>
      <c r="BP1110" s="875"/>
      <c r="BQ1110" s="875"/>
      <c r="BR1110" s="875"/>
      <c r="BS1110" s="875"/>
      <c r="BT1110" s="875"/>
      <c r="BU1110" s="875"/>
      <c r="BV1110" s="875"/>
      <c r="BW1110" s="875"/>
      <c r="BX1110" s="875"/>
      <c r="BY1110" s="875"/>
    </row>
    <row r="1111" s="235" customFormat="true" ht="15" customHeight="true" x14ac:dyDescent="0.2">
      <c r="BA1111" s="875"/>
      <c r="BB1111" s="268"/>
      <c r="BC1111" s="875"/>
      <c r="BD1111" s="875"/>
      <c r="BE1111" s="875"/>
      <c r="BF1111" s="875"/>
      <c r="BG1111" s="875"/>
      <c r="BH1111" s="875"/>
      <c r="BI1111" s="875"/>
      <c r="BJ1111" s="875"/>
      <c r="BK1111" s="875"/>
      <c r="BL1111" s="875"/>
      <c r="BM1111" s="875"/>
      <c r="BN1111" s="875"/>
      <c r="BO1111" s="875"/>
      <c r="BP1111" s="875"/>
      <c r="BQ1111" s="875"/>
      <c r="BR1111" s="875"/>
      <c r="BS1111" s="875"/>
      <c r="BT1111" s="875"/>
      <c r="BU1111" s="875"/>
      <c r="BV1111" s="875"/>
      <c r="BW1111" s="875"/>
      <c r="BX1111" s="875"/>
      <c r="BY1111" s="875"/>
    </row>
    <row r="1112" s="235" customFormat="true" ht="15" customHeight="true" x14ac:dyDescent="0.2">
      <c r="BA1112" s="875"/>
      <c r="BB1112" s="268"/>
      <c r="BC1112" s="875"/>
      <c r="BD1112" s="875"/>
      <c r="BE1112" s="875"/>
      <c r="BF1112" s="875"/>
      <c r="BG1112" s="875"/>
      <c r="BH1112" s="875"/>
      <c r="BI1112" s="875"/>
      <c r="BJ1112" s="875"/>
      <c r="BK1112" s="875"/>
      <c r="BL1112" s="875"/>
      <c r="BM1112" s="875"/>
      <c r="BN1112" s="875"/>
      <c r="BO1112" s="875"/>
      <c r="BP1112" s="875"/>
      <c r="BQ1112" s="875"/>
      <c r="BR1112" s="875"/>
      <c r="BS1112" s="875"/>
      <c r="BT1112" s="875"/>
      <c r="BU1112" s="875"/>
      <c r="BV1112" s="875"/>
      <c r="BW1112" s="875"/>
      <c r="BX1112" s="875"/>
      <c r="BY1112" s="875"/>
    </row>
    <row r="1113" s="235" customFormat="true" ht="15" customHeight="true" x14ac:dyDescent="0.2">
      <c r="BA1113" s="875"/>
      <c r="BB1113" s="268"/>
      <c r="BC1113" s="875"/>
      <c r="BD1113" s="875"/>
      <c r="BE1113" s="875"/>
      <c r="BF1113" s="875"/>
      <c r="BG1113" s="875"/>
      <c r="BH1113" s="875"/>
      <c r="BI1113" s="875"/>
      <c r="BJ1113" s="875"/>
      <c r="BK1113" s="875"/>
      <c r="BL1113" s="875"/>
      <c r="BM1113" s="875"/>
      <c r="BN1113" s="875"/>
      <c r="BO1113" s="875"/>
      <c r="BP1113" s="875"/>
      <c r="BQ1113" s="875"/>
      <c r="BR1113" s="875"/>
      <c r="BS1113" s="875"/>
      <c r="BT1113" s="875"/>
      <c r="BU1113" s="875"/>
      <c r="BV1113" s="875"/>
      <c r="BW1113" s="875"/>
      <c r="BX1113" s="875"/>
      <c r="BY1113" s="875"/>
    </row>
    <row r="1114" s="1070" customFormat="true" ht="17.1" customHeight="true" x14ac:dyDescent="0.2">
      <c r="A1114" s="1072"/>
      <c r="B1114" s="1055"/>
      <c r="C1114" s="1056"/>
      <c r="D1114" s="1057"/>
      <c r="E1114" s="1057"/>
      <c r="F1114" s="1057"/>
      <c r="G1114" s="1058"/>
      <c r="H1114" s="1057"/>
      <c r="I1114" s="1057"/>
      <c r="J1114" s="1057"/>
      <c r="K1114" s="1057"/>
      <c r="L1114" s="1058"/>
      <c r="M1114" s="1057"/>
      <c r="N1114" s="1057"/>
      <c r="O1114" s="1057"/>
      <c r="P1114" s="1057"/>
      <c r="Q1114" s="1058"/>
      <c r="R1114" s="1057"/>
      <c r="S1114" s="1057"/>
      <c r="T1114" s="1057"/>
      <c r="U1114" s="1057"/>
      <c r="V1114" s="1057"/>
      <c r="W1114" s="1057"/>
      <c r="X1114" s="1057"/>
      <c r="Y1114" s="1057"/>
      <c r="Z1114" s="1059"/>
      <c r="BA1114" s="875"/>
      <c r="BB1114" s="268"/>
      <c r="BC1114" s="875"/>
      <c r="BD1114" s="875"/>
      <c r="BE1114" s="875"/>
      <c r="BF1114" s="875"/>
      <c r="BG1114" s="875"/>
      <c r="BH1114" s="875"/>
      <c r="BI1114" s="875"/>
      <c r="BJ1114" s="875"/>
      <c r="BK1114" s="875"/>
      <c r="BL1114" s="875"/>
      <c r="BM1114" s="875"/>
      <c r="BN1114" s="875"/>
      <c r="BO1114" s="875"/>
      <c r="BP1114" s="875"/>
      <c r="BQ1114" s="875"/>
      <c r="BR1114" s="875"/>
      <c r="BS1114" s="875"/>
      <c r="BT1114" s="875"/>
      <c r="BU1114" s="875"/>
      <c r="BV1114" s="875"/>
      <c r="BW1114" s="875"/>
      <c r="BX1114" s="875"/>
      <c r="BY1114" s="875"/>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70" customFormat="true" ht="17.1" customHeight="true" x14ac:dyDescent="0.2">
      <c r="A1115" s="1072"/>
      <c r="B1115" s="1055"/>
      <c r="C1115" s="1056"/>
      <c r="D1115" s="1057"/>
      <c r="E1115" s="1057"/>
      <c r="F1115" s="1057"/>
      <c r="G1115" s="1058"/>
      <c r="H1115" s="1057"/>
      <c r="I1115" s="1057"/>
      <c r="J1115" s="1057"/>
      <c r="K1115" s="1057"/>
      <c r="L1115" s="1058"/>
      <c r="M1115" s="1057"/>
      <c r="N1115" s="1057"/>
      <c r="O1115" s="1057"/>
      <c r="P1115" s="1057"/>
      <c r="Q1115" s="1058"/>
      <c r="R1115" s="1057"/>
      <c r="S1115" s="1057"/>
      <c r="T1115" s="1057"/>
      <c r="U1115" s="1057"/>
      <c r="V1115" s="1057"/>
      <c r="W1115" s="1057"/>
      <c r="X1115" s="1057"/>
      <c r="Y1115" s="1057"/>
      <c r="Z1115" s="1059"/>
      <c r="BA1115" s="875"/>
      <c r="BB1115" s="268"/>
      <c r="BC1115" s="875"/>
      <c r="BD1115" s="875"/>
      <c r="BE1115" s="875"/>
      <c r="BF1115" s="875"/>
      <c r="BG1115" s="875"/>
      <c r="BH1115" s="875"/>
      <c r="BI1115" s="875"/>
      <c r="BJ1115" s="875"/>
      <c r="BK1115" s="875"/>
      <c r="BL1115" s="875"/>
      <c r="BM1115" s="875"/>
      <c r="BN1115" s="875"/>
      <c r="BO1115" s="875"/>
      <c r="BP1115" s="875"/>
      <c r="BQ1115" s="875"/>
      <c r="BR1115" s="875"/>
      <c r="BS1115" s="875"/>
      <c r="BT1115" s="875"/>
      <c r="BU1115" s="875"/>
      <c r="BV1115" s="875"/>
      <c r="BW1115" s="875"/>
      <c r="BX1115" s="875"/>
      <c r="BY1115" s="875"/>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70" customFormat="true" ht="17.1" customHeight="true" x14ac:dyDescent="0.2">
      <c r="A1116" s="1072"/>
      <c r="B1116" s="1055"/>
      <c r="C1116" s="1056"/>
      <c r="D1116" s="1057"/>
      <c r="E1116" s="1057"/>
      <c r="F1116" s="1057"/>
      <c r="G1116" s="1058"/>
      <c r="H1116" s="1057"/>
      <c r="I1116" s="1057"/>
      <c r="J1116" s="1057"/>
      <c r="K1116" s="1057"/>
      <c r="L1116" s="1058"/>
      <c r="M1116" s="1057"/>
      <c r="N1116" s="1057"/>
      <c r="O1116" s="1057"/>
      <c r="P1116" s="1057"/>
      <c r="Q1116" s="1058"/>
      <c r="R1116" s="1057"/>
      <c r="S1116" s="1057"/>
      <c r="T1116" s="1057"/>
      <c r="U1116" s="1057"/>
      <c r="V1116" s="1057"/>
      <c r="W1116" s="1057"/>
      <c r="X1116" s="1057"/>
      <c r="Y1116" s="1057"/>
      <c r="Z1116" s="1059"/>
      <c r="BA1116" s="875"/>
      <c r="BB1116" s="268"/>
      <c r="BC1116" s="875"/>
      <c r="BD1116" s="875"/>
      <c r="BE1116" s="875"/>
      <c r="BF1116" s="875"/>
      <c r="BG1116" s="875"/>
      <c r="BH1116" s="875"/>
      <c r="BI1116" s="875"/>
      <c r="BJ1116" s="875"/>
      <c r="BK1116" s="875"/>
      <c r="BL1116" s="875"/>
      <c r="BM1116" s="875"/>
      <c r="BN1116" s="875"/>
      <c r="BO1116" s="875"/>
      <c r="BP1116" s="875"/>
      <c r="BQ1116" s="875"/>
      <c r="BR1116" s="875"/>
      <c r="BS1116" s="875"/>
      <c r="BT1116" s="875"/>
      <c r="BU1116" s="875"/>
      <c r="BV1116" s="875"/>
      <c r="BW1116" s="875"/>
      <c r="BX1116" s="875"/>
      <c r="BY1116" s="875"/>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70" customFormat="true" ht="17.1" customHeight="true" x14ac:dyDescent="0.2">
      <c r="A1117" s="1073"/>
      <c r="B1117" s="1060"/>
      <c r="C1117" s="1061"/>
      <c r="D1117" s="1062"/>
      <c r="E1117" s="1062"/>
      <c r="F1117" s="1062"/>
      <c r="G1117" s="1063"/>
      <c r="H1117" s="1062"/>
      <c r="I1117" s="1062"/>
      <c r="J1117" s="1062"/>
      <c r="K1117" s="1062"/>
      <c r="L1117" s="1063"/>
      <c r="M1117" s="1062"/>
      <c r="N1117" s="1062"/>
      <c r="O1117" s="1062"/>
      <c r="P1117" s="1062"/>
      <c r="Q1117" s="1063"/>
      <c r="R1117" s="1062"/>
      <c r="S1117" s="1062"/>
      <c r="T1117" s="1062"/>
      <c r="U1117" s="1062"/>
      <c r="V1117" s="1062"/>
      <c r="W1117" s="1062"/>
      <c r="X1117" s="1062"/>
      <c r="Y1117" s="1062"/>
      <c r="Z1117" s="1064"/>
      <c r="BA1117" s="875"/>
      <c r="BB1117" s="268"/>
      <c r="BC1117" s="875"/>
      <c r="BD1117" s="875"/>
      <c r="BE1117" s="875"/>
      <c r="BF1117" s="875"/>
      <c r="BG1117" s="875"/>
      <c r="BH1117" s="875"/>
      <c r="BI1117" s="875"/>
      <c r="BJ1117" s="875"/>
      <c r="BK1117" s="875"/>
      <c r="BL1117" s="875"/>
      <c r="BM1117" s="875"/>
      <c r="BN1117" s="875"/>
      <c r="BO1117" s="875"/>
      <c r="BP1117" s="875"/>
      <c r="BQ1117" s="875"/>
      <c r="BR1117" s="875"/>
      <c r="BS1117" s="875"/>
      <c r="BT1117" s="875"/>
      <c r="BU1117" s="875"/>
      <c r="BV1117" s="875"/>
      <c r="BW1117" s="875"/>
      <c r="BX1117" s="875"/>
      <c r="BY1117" s="875"/>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875"/>
      <c r="BB1118" s="268"/>
      <c r="BC1118" s="875"/>
      <c r="BD1118" s="875"/>
      <c r="BE1118" s="875"/>
      <c r="BF1118" s="875"/>
      <c r="BG1118" s="875"/>
      <c r="BH1118" s="875"/>
      <c r="BI1118" s="875"/>
      <c r="BJ1118" s="875"/>
      <c r="BK1118" s="875"/>
      <c r="BL1118" s="875"/>
      <c r="BM1118" s="875"/>
      <c r="BN1118" s="875"/>
      <c r="BO1118" s="875"/>
      <c r="BP1118" s="875"/>
      <c r="BQ1118" s="875"/>
      <c r="BR1118" s="875"/>
      <c r="BS1118" s="875"/>
      <c r="BT1118" s="875"/>
      <c r="BU1118" s="875"/>
      <c r="BV1118" s="875"/>
      <c r="BW1118" s="875"/>
      <c r="BX1118" s="875"/>
      <c r="BY1118" s="875"/>
    </row>
    <row r="1119" s="235" customFormat="true" ht="15" customHeight="true" x14ac:dyDescent="0.2">
      <c r="BA1119" s="875"/>
      <c r="BB1119" s="268"/>
      <c r="BC1119" s="875"/>
      <c r="BD1119" s="875"/>
      <c r="BE1119" s="875"/>
      <c r="BF1119" s="875"/>
      <c r="BG1119" s="875"/>
      <c r="BH1119" s="875"/>
      <c r="BI1119" s="875"/>
      <c r="BJ1119" s="875"/>
      <c r="BK1119" s="875"/>
      <c r="BL1119" s="875"/>
      <c r="BM1119" s="875"/>
      <c r="BN1119" s="875"/>
      <c r="BO1119" s="875"/>
      <c r="BP1119" s="875"/>
      <c r="BQ1119" s="875"/>
      <c r="BR1119" s="875"/>
      <c r="BS1119" s="875"/>
      <c r="BT1119" s="875"/>
      <c r="BU1119" s="875"/>
      <c r="BV1119" s="875"/>
      <c r="BW1119" s="875"/>
      <c r="BX1119" s="875"/>
      <c r="BY1119" s="875"/>
    </row>
    <row r="1120" s="235" customFormat="true" ht="15" customHeight="true" x14ac:dyDescent="0.2">
      <c r="BA1120" s="875"/>
      <c r="BB1120" s="268"/>
      <c r="BC1120" s="875"/>
      <c r="BD1120" s="875"/>
      <c r="BE1120" s="875"/>
      <c r="BF1120" s="875"/>
      <c r="BG1120" s="875"/>
      <c r="BH1120" s="875"/>
      <c r="BI1120" s="875"/>
      <c r="BJ1120" s="875"/>
      <c r="BK1120" s="875"/>
      <c r="BL1120" s="875"/>
      <c r="BM1120" s="875"/>
      <c r="BN1120" s="875"/>
      <c r="BO1120" s="875"/>
      <c r="BP1120" s="875"/>
      <c r="BQ1120" s="875"/>
      <c r="BR1120" s="875"/>
      <c r="BS1120" s="875"/>
      <c r="BT1120" s="875"/>
      <c r="BU1120" s="875"/>
      <c r="BV1120" s="875"/>
      <c r="BW1120" s="875"/>
      <c r="BX1120" s="875"/>
      <c r="BY1120" s="875"/>
    </row>
    <row r="1121" s="235" customFormat="true" ht="15" customHeight="true" x14ac:dyDescent="0.2">
      <c r="BA1121" s="875"/>
      <c r="BB1121" s="268"/>
      <c r="BC1121" s="875"/>
      <c r="BD1121" s="875"/>
      <c r="BE1121" s="875"/>
      <c r="BF1121" s="875"/>
      <c r="BG1121" s="875"/>
      <c r="BH1121" s="875"/>
      <c r="BI1121" s="875"/>
      <c r="BJ1121" s="875"/>
      <c r="BK1121" s="875"/>
      <c r="BL1121" s="875"/>
      <c r="BM1121" s="875"/>
      <c r="BN1121" s="875"/>
      <c r="BO1121" s="875"/>
      <c r="BP1121" s="875"/>
      <c r="BQ1121" s="875"/>
      <c r="BR1121" s="875"/>
      <c r="BS1121" s="875"/>
      <c r="BT1121" s="875"/>
      <c r="BU1121" s="875"/>
      <c r="BV1121" s="875"/>
      <c r="BW1121" s="875"/>
      <c r="BX1121" s="875"/>
      <c r="BY1121" s="875"/>
    </row>
    <row r="1122" s="235" customFormat="true" ht="15" customHeight="true" x14ac:dyDescent="0.2">
      <c r="BA1122" s="875"/>
      <c r="BB1122" s="268"/>
      <c r="BC1122" s="875"/>
      <c r="BD1122" s="875"/>
      <c r="BE1122" s="875"/>
      <c r="BF1122" s="875"/>
      <c r="BG1122" s="875"/>
      <c r="BH1122" s="875"/>
      <c r="BI1122" s="875"/>
      <c r="BJ1122" s="875"/>
      <c r="BK1122" s="875"/>
      <c r="BL1122" s="875"/>
      <c r="BM1122" s="875"/>
      <c r="BN1122" s="875"/>
      <c r="BO1122" s="875"/>
      <c r="BP1122" s="875"/>
      <c r="BQ1122" s="875"/>
      <c r="BR1122" s="875"/>
      <c r="BS1122" s="875"/>
      <c r="BT1122" s="875"/>
      <c r="BU1122" s="875"/>
      <c r="BV1122" s="875"/>
      <c r="BW1122" s="875"/>
      <c r="BX1122" s="875"/>
      <c r="BY1122" s="875"/>
    </row>
    <row r="1123" s="235" customFormat="true" ht="15" customHeight="true" x14ac:dyDescent="0.2">
      <c r="BA1123" s="875"/>
      <c r="BB1123" s="268"/>
      <c r="BC1123" s="875"/>
      <c r="BD1123" s="875"/>
      <c r="BE1123" s="875"/>
      <c r="BF1123" s="875"/>
      <c r="BG1123" s="875"/>
      <c r="BH1123" s="875"/>
      <c r="BI1123" s="875"/>
      <c r="BJ1123" s="875"/>
      <c r="BK1123" s="875"/>
      <c r="BL1123" s="875"/>
      <c r="BM1123" s="875"/>
      <c r="BN1123" s="875"/>
      <c r="BO1123" s="875"/>
      <c r="BP1123" s="875"/>
      <c r="BQ1123" s="875"/>
      <c r="BR1123" s="875"/>
      <c r="BS1123" s="875"/>
      <c r="BT1123" s="875"/>
      <c r="BU1123" s="875"/>
      <c r="BV1123" s="875"/>
      <c r="BW1123" s="875"/>
      <c r="BX1123" s="875"/>
      <c r="BY1123" s="875"/>
    </row>
    <row r="1124" s="235" customFormat="true" ht="15" customHeight="true" x14ac:dyDescent="0.2">
      <c r="BA1124" s="875"/>
      <c r="BB1124" s="268"/>
      <c r="BC1124" s="875"/>
      <c r="BD1124" s="875"/>
      <c r="BE1124" s="875"/>
      <c r="BF1124" s="875"/>
      <c r="BG1124" s="875"/>
      <c r="BH1124" s="875"/>
      <c r="BI1124" s="875"/>
      <c r="BJ1124" s="875"/>
      <c r="BK1124" s="875"/>
      <c r="BL1124" s="875"/>
      <c r="BM1124" s="875"/>
      <c r="BN1124" s="875"/>
      <c r="BO1124" s="875"/>
      <c r="BP1124" s="875"/>
      <c r="BQ1124" s="875"/>
      <c r="BR1124" s="875"/>
      <c r="BS1124" s="875"/>
      <c r="BT1124" s="875"/>
      <c r="BU1124" s="875"/>
      <c r="BV1124" s="875"/>
      <c r="BW1124" s="875"/>
      <c r="BX1124" s="875"/>
      <c r="BY1124" s="875"/>
    </row>
    <row r="1125" s="235" customFormat="true" ht="15" customHeight="true" x14ac:dyDescent="0.2">
      <c r="BA1125" s="875"/>
      <c r="BB1125" s="268"/>
      <c r="BC1125" s="875"/>
      <c r="BD1125" s="875"/>
      <c r="BE1125" s="875"/>
      <c r="BF1125" s="875"/>
      <c r="BG1125" s="875"/>
      <c r="BH1125" s="875"/>
      <c r="BI1125" s="875"/>
      <c r="BJ1125" s="875"/>
      <c r="BK1125" s="875"/>
      <c r="BL1125" s="875"/>
      <c r="BM1125" s="875"/>
      <c r="BN1125" s="875"/>
      <c r="BO1125" s="875"/>
      <c r="BP1125" s="875"/>
      <c r="BQ1125" s="875"/>
      <c r="BR1125" s="875"/>
      <c r="BS1125" s="875"/>
      <c r="BT1125" s="875"/>
      <c r="BU1125" s="875"/>
      <c r="BV1125" s="875"/>
      <c r="BW1125" s="875"/>
      <c r="BX1125" s="875"/>
      <c r="BY1125" s="875"/>
    </row>
    <row r="1126" s="235" customFormat="true" ht="15" customHeight="true" x14ac:dyDescent="0.2">
      <c r="BA1126" s="875"/>
      <c r="BB1126" s="268"/>
      <c r="BC1126" s="875"/>
      <c r="BD1126" s="875"/>
      <c r="BE1126" s="875"/>
      <c r="BF1126" s="875"/>
      <c r="BG1126" s="875"/>
      <c r="BH1126" s="875"/>
      <c r="BI1126" s="875"/>
      <c r="BJ1126" s="875"/>
      <c r="BK1126" s="875"/>
      <c r="BL1126" s="875"/>
      <c r="BM1126" s="875"/>
      <c r="BN1126" s="875"/>
      <c r="BO1126" s="875"/>
      <c r="BP1126" s="875"/>
      <c r="BQ1126" s="875"/>
      <c r="BR1126" s="875"/>
      <c r="BS1126" s="875"/>
      <c r="BT1126" s="875"/>
      <c r="BU1126" s="875"/>
      <c r="BV1126" s="875"/>
      <c r="BW1126" s="875"/>
      <c r="BX1126" s="875"/>
      <c r="BY1126" s="875"/>
    </row>
    <row r="1127" s="235" customFormat="true" ht="15" customHeight="true" x14ac:dyDescent="0.2">
      <c r="BA1127" s="875"/>
      <c r="BB1127" s="268"/>
      <c r="BC1127" s="875"/>
      <c r="BD1127" s="875"/>
      <c r="BE1127" s="875"/>
      <c r="BF1127" s="875"/>
      <c r="BG1127" s="875"/>
      <c r="BH1127" s="875"/>
      <c r="BI1127" s="875"/>
      <c r="BJ1127" s="875"/>
      <c r="BK1127" s="875"/>
      <c r="BL1127" s="875"/>
      <c r="BM1127" s="875"/>
      <c r="BN1127" s="875"/>
      <c r="BO1127" s="875"/>
      <c r="BP1127" s="875"/>
      <c r="BQ1127" s="875"/>
      <c r="BR1127" s="875"/>
      <c r="BS1127" s="875"/>
      <c r="BT1127" s="875"/>
      <c r="BU1127" s="875"/>
      <c r="BV1127" s="875"/>
      <c r="BW1127" s="875"/>
      <c r="BX1127" s="875"/>
      <c r="BY1127" s="875"/>
    </row>
    <row r="1128" s="235" customFormat="true" ht="15" customHeight="true" x14ac:dyDescent="0.2">
      <c r="BA1128" s="875"/>
      <c r="BB1128" s="268"/>
      <c r="BC1128" s="875"/>
      <c r="BD1128" s="875"/>
      <c r="BE1128" s="875"/>
      <c r="BF1128" s="875"/>
      <c r="BG1128" s="875"/>
      <c r="BH1128" s="875"/>
      <c r="BI1128" s="875"/>
      <c r="BJ1128" s="875"/>
      <c r="BK1128" s="875"/>
      <c r="BL1128" s="875"/>
      <c r="BM1128" s="875"/>
      <c r="BN1128" s="875"/>
      <c r="BO1128" s="875"/>
      <c r="BP1128" s="875"/>
      <c r="BQ1128" s="875"/>
      <c r="BR1128" s="875"/>
      <c r="BS1128" s="875"/>
      <c r="BT1128" s="875"/>
      <c r="BU1128" s="875"/>
      <c r="BV1128" s="875"/>
      <c r="BW1128" s="875"/>
      <c r="BX1128" s="875"/>
      <c r="BY1128" s="875"/>
    </row>
    <row r="1129" s="235" customFormat="true" ht="15" customHeight="true" x14ac:dyDescent="0.2">
      <c r="BA1129" s="875"/>
      <c r="BB1129" s="268"/>
      <c r="BC1129" s="875"/>
      <c r="BD1129" s="875"/>
      <c r="BE1129" s="875"/>
      <c r="BF1129" s="875"/>
      <c r="BG1129" s="875"/>
      <c r="BH1129" s="875"/>
      <c r="BI1129" s="875"/>
      <c r="BJ1129" s="875"/>
      <c r="BK1129" s="875"/>
      <c r="BL1129" s="875"/>
      <c r="BM1129" s="875"/>
      <c r="BN1129" s="875"/>
      <c r="BO1129" s="875"/>
      <c r="BP1129" s="875"/>
      <c r="BQ1129" s="875"/>
      <c r="BR1129" s="875"/>
      <c r="BS1129" s="875"/>
      <c r="BT1129" s="875"/>
      <c r="BU1129" s="875"/>
      <c r="BV1129" s="875"/>
      <c r="BW1129" s="875"/>
      <c r="BX1129" s="875"/>
      <c r="BY1129" s="875"/>
    </row>
    <row r="1130" s="235" customFormat="true" ht="15" customHeight="true" x14ac:dyDescent="0.2">
      <c r="BA1130" s="875"/>
      <c r="BB1130" s="268"/>
      <c r="BC1130" s="875"/>
      <c r="BD1130" s="875"/>
      <c r="BE1130" s="875"/>
      <c r="BF1130" s="875"/>
      <c r="BG1130" s="875"/>
      <c r="BH1130" s="875"/>
      <c r="BI1130" s="875"/>
      <c r="BJ1130" s="875"/>
      <c r="BK1130" s="875"/>
      <c r="BL1130" s="875"/>
      <c r="BM1130" s="875"/>
      <c r="BN1130" s="875"/>
      <c r="BO1130" s="875"/>
      <c r="BP1130" s="875"/>
      <c r="BQ1130" s="875"/>
      <c r="BR1130" s="875"/>
      <c r="BS1130" s="875"/>
      <c r="BT1130" s="875"/>
      <c r="BU1130" s="875"/>
      <c r="BV1130" s="875"/>
      <c r="BW1130" s="875"/>
      <c r="BX1130" s="875"/>
      <c r="BY1130" s="875"/>
    </row>
    <row r="1131" s="235" customFormat="true" ht="15" customHeight="true" x14ac:dyDescent="0.2">
      <c r="BA1131" s="875"/>
      <c r="BB1131" s="268"/>
      <c r="BC1131" s="875"/>
      <c r="BD1131" s="875"/>
      <c r="BE1131" s="875"/>
      <c r="BF1131" s="875"/>
      <c r="BG1131" s="875"/>
      <c r="BH1131" s="875"/>
      <c r="BI1131" s="875"/>
      <c r="BJ1131" s="875"/>
      <c r="BK1131" s="875"/>
      <c r="BL1131" s="875"/>
      <c r="BM1131" s="875"/>
      <c r="BN1131" s="875"/>
      <c r="BO1131" s="875"/>
      <c r="BP1131" s="875"/>
      <c r="BQ1131" s="875"/>
      <c r="BR1131" s="875"/>
      <c r="BS1131" s="875"/>
      <c r="BT1131" s="875"/>
      <c r="BU1131" s="875"/>
      <c r="BV1131" s="875"/>
      <c r="BW1131" s="875"/>
      <c r="BX1131" s="875"/>
      <c r="BY1131" s="875"/>
    </row>
    <row r="1132" s="235" customFormat="true" ht="15" customHeight="true" x14ac:dyDescent="0.2">
      <c r="BA1132" s="875"/>
      <c r="BB1132" s="268"/>
      <c r="BC1132" s="875"/>
      <c r="BD1132" s="875"/>
      <c r="BE1132" s="875"/>
      <c r="BF1132" s="875"/>
      <c r="BG1132" s="875"/>
      <c r="BH1132" s="875"/>
      <c r="BI1132" s="875"/>
      <c r="BJ1132" s="875"/>
      <c r="BK1132" s="875"/>
      <c r="BL1132" s="875"/>
      <c r="BM1132" s="875"/>
      <c r="BN1132" s="875"/>
      <c r="BO1132" s="875"/>
      <c r="BP1132" s="875"/>
      <c r="BQ1132" s="875"/>
      <c r="BR1132" s="875"/>
      <c r="BS1132" s="875"/>
      <c r="BT1132" s="875"/>
      <c r="BU1132" s="875"/>
      <c r="BV1132" s="875"/>
      <c r="BW1132" s="875"/>
      <c r="BX1132" s="875"/>
      <c r="BY1132" s="875"/>
    </row>
    <row r="1133" s="235" customFormat="true" ht="15" customHeight="true" x14ac:dyDescent="0.2">
      <c r="BA1133" s="875"/>
      <c r="BB1133" s="268"/>
      <c r="BC1133" s="875"/>
      <c r="BD1133" s="875"/>
      <c r="BE1133" s="875"/>
      <c r="BF1133" s="875"/>
      <c r="BG1133" s="875"/>
      <c r="BH1133" s="875"/>
      <c r="BI1133" s="875"/>
      <c r="BJ1133" s="875"/>
      <c r="BK1133" s="875"/>
      <c r="BL1133" s="875"/>
      <c r="BM1133" s="875"/>
      <c r="BN1133" s="875"/>
      <c r="BO1133" s="875"/>
      <c r="BP1133" s="875"/>
      <c r="BQ1133" s="875"/>
      <c r="BR1133" s="875"/>
      <c r="BS1133" s="875"/>
      <c r="BT1133" s="875"/>
      <c r="BU1133" s="875"/>
      <c r="BV1133" s="875"/>
      <c r="BW1133" s="875"/>
      <c r="BX1133" s="875"/>
      <c r="BY1133" s="875"/>
    </row>
    <row r="1134" s="235" customFormat="true" ht="15" customHeight="true" x14ac:dyDescent="0.2">
      <c r="BA1134" s="875"/>
      <c r="BB1134" s="268"/>
      <c r="BC1134" s="875"/>
      <c r="BD1134" s="875"/>
      <c r="BE1134" s="875"/>
      <c r="BF1134" s="875"/>
      <c r="BG1134" s="875"/>
      <c r="BH1134" s="875"/>
      <c r="BI1134" s="875"/>
      <c r="BJ1134" s="875"/>
      <c r="BK1134" s="875"/>
      <c r="BL1134" s="875"/>
      <c r="BM1134" s="875"/>
      <c r="BN1134" s="875"/>
      <c r="BO1134" s="875"/>
      <c r="BP1134" s="875"/>
      <c r="BQ1134" s="875"/>
      <c r="BR1134" s="875"/>
      <c r="BS1134" s="875"/>
      <c r="BT1134" s="875"/>
      <c r="BU1134" s="875"/>
      <c r="BV1134" s="875"/>
      <c r="BW1134" s="875"/>
      <c r="BX1134" s="875"/>
      <c r="BY1134" s="875"/>
    </row>
    <row r="1135" s="235" customFormat="true" ht="15" customHeight="true" x14ac:dyDescent="0.2">
      <c r="BA1135" s="875"/>
      <c r="BB1135" s="268"/>
      <c r="BC1135" s="875"/>
      <c r="BD1135" s="875"/>
      <c r="BE1135" s="875"/>
      <c r="BF1135" s="875"/>
      <c r="BG1135" s="875"/>
      <c r="BH1135" s="875"/>
      <c r="BI1135" s="875"/>
      <c r="BJ1135" s="875"/>
      <c r="BK1135" s="875"/>
      <c r="BL1135" s="875"/>
      <c r="BM1135" s="875"/>
      <c r="BN1135" s="875"/>
      <c r="BO1135" s="875"/>
      <c r="BP1135" s="875"/>
      <c r="BQ1135" s="875"/>
      <c r="BR1135" s="875"/>
      <c r="BS1135" s="875"/>
      <c r="BT1135" s="875"/>
      <c r="BU1135" s="875"/>
      <c r="BV1135" s="875"/>
      <c r="BW1135" s="875"/>
      <c r="BX1135" s="875"/>
      <c r="BY1135" s="875"/>
    </row>
    <row r="1136" s="235" customFormat="true" ht="15" customHeight="true" x14ac:dyDescent="0.2">
      <c r="BA1136" s="875"/>
      <c r="BB1136" s="268"/>
      <c r="BC1136" s="875"/>
      <c r="BD1136" s="875"/>
      <c r="BE1136" s="875"/>
      <c r="BF1136" s="875"/>
      <c r="BG1136" s="875"/>
      <c r="BH1136" s="875"/>
      <c r="BI1136" s="875"/>
      <c r="BJ1136" s="875"/>
      <c r="BK1136" s="875"/>
      <c r="BL1136" s="875"/>
      <c r="BM1136" s="875"/>
      <c r="BN1136" s="875"/>
      <c r="BO1136" s="875"/>
      <c r="BP1136" s="875"/>
      <c r="BQ1136" s="875"/>
      <c r="BR1136" s="875"/>
      <c r="BS1136" s="875"/>
      <c r="BT1136" s="875"/>
      <c r="BU1136" s="875"/>
      <c r="BV1136" s="875"/>
      <c r="BW1136" s="875"/>
      <c r="BX1136" s="875"/>
      <c r="BY1136" s="875"/>
    </row>
    <row r="1137" s="235" customFormat="true" ht="15" customHeight="true" x14ac:dyDescent="0.2">
      <c r="BA1137" s="875"/>
      <c r="BB1137" s="268"/>
      <c r="BC1137" s="875"/>
      <c r="BD1137" s="875"/>
      <c r="BE1137" s="875"/>
      <c r="BF1137" s="875"/>
      <c r="BG1137" s="875"/>
      <c r="BH1137" s="875"/>
      <c r="BI1137" s="875"/>
      <c r="BJ1137" s="875"/>
      <c r="BK1137" s="875"/>
      <c r="BL1137" s="875"/>
      <c r="BM1137" s="875"/>
      <c r="BN1137" s="875"/>
      <c r="BO1137" s="875"/>
      <c r="BP1137" s="875"/>
      <c r="BQ1137" s="875"/>
      <c r="BR1137" s="875"/>
      <c r="BS1137" s="875"/>
      <c r="BT1137" s="875"/>
      <c r="BU1137" s="875"/>
      <c r="BV1137" s="875"/>
      <c r="BW1137" s="875"/>
      <c r="BX1137" s="875"/>
      <c r="BY1137" s="875"/>
    </row>
    <row r="1138" s="235" customFormat="true" ht="15" customHeight="true" x14ac:dyDescent="0.2">
      <c r="BA1138" s="875"/>
      <c r="BB1138" s="268"/>
      <c r="BC1138" s="875"/>
      <c r="BD1138" s="875"/>
      <c r="BE1138" s="875"/>
      <c r="BF1138" s="875"/>
      <c r="BG1138" s="875"/>
      <c r="BH1138" s="875"/>
      <c r="BI1138" s="875"/>
      <c r="BJ1138" s="875"/>
      <c r="BK1138" s="875"/>
      <c r="BL1138" s="875"/>
      <c r="BM1138" s="875"/>
      <c r="BN1138" s="875"/>
      <c r="BO1138" s="875"/>
      <c r="BP1138" s="875"/>
      <c r="BQ1138" s="875"/>
      <c r="BR1138" s="875"/>
      <c r="BS1138" s="875"/>
      <c r="BT1138" s="875"/>
      <c r="BU1138" s="875"/>
      <c r="BV1138" s="875"/>
      <c r="BW1138" s="875"/>
      <c r="BX1138" s="875"/>
      <c r="BY1138" s="875"/>
    </row>
    <row r="1139" s="235" customFormat="true" ht="15" customHeight="true" x14ac:dyDescent="0.2">
      <c r="BA1139" s="875"/>
      <c r="BB1139" s="268"/>
      <c r="BC1139" s="875"/>
      <c r="BD1139" s="875"/>
      <c r="BE1139" s="875"/>
      <c r="BF1139" s="875"/>
      <c r="BG1139" s="875"/>
      <c r="BH1139" s="875"/>
      <c r="BI1139" s="875"/>
      <c r="BJ1139" s="875"/>
      <c r="BK1139" s="875"/>
      <c r="BL1139" s="875"/>
      <c r="BM1139" s="875"/>
      <c r="BN1139" s="875"/>
      <c r="BO1139" s="875"/>
      <c r="BP1139" s="875"/>
      <c r="BQ1139" s="875"/>
      <c r="BR1139" s="875"/>
      <c r="BS1139" s="875"/>
      <c r="BT1139" s="875"/>
      <c r="BU1139" s="875"/>
      <c r="BV1139" s="875"/>
      <c r="BW1139" s="875"/>
      <c r="BX1139" s="875"/>
      <c r="BY1139" s="875"/>
    </row>
    <row r="1140" s="235" customFormat="true" ht="15" customHeight="true" x14ac:dyDescent="0.2">
      <c r="BA1140" s="875"/>
      <c r="BB1140" s="268"/>
      <c r="BC1140" s="875"/>
      <c r="BD1140" s="875"/>
      <c r="BE1140" s="875"/>
      <c r="BF1140" s="875"/>
      <c r="BG1140" s="875"/>
      <c r="BH1140" s="875"/>
      <c r="BI1140" s="875"/>
      <c r="BJ1140" s="875"/>
      <c r="BK1140" s="875"/>
      <c r="BL1140" s="875"/>
      <c r="BM1140" s="875"/>
      <c r="BN1140" s="875"/>
      <c r="BO1140" s="875"/>
      <c r="BP1140" s="875"/>
      <c r="BQ1140" s="875"/>
      <c r="BR1140" s="875"/>
      <c r="BS1140" s="875"/>
      <c r="BT1140" s="875"/>
      <c r="BU1140" s="875"/>
      <c r="BV1140" s="875"/>
      <c r="BW1140" s="875"/>
      <c r="BX1140" s="875"/>
      <c r="BY1140" s="875"/>
    </row>
    <row r="1141" s="235" customFormat="true" ht="15" customHeight="true" x14ac:dyDescent="0.2">
      <c r="BA1141" s="875"/>
      <c r="BB1141" s="268"/>
      <c r="BC1141" s="875"/>
      <c r="BD1141" s="875"/>
      <c r="BE1141" s="875"/>
      <c r="BF1141" s="875"/>
      <c r="BG1141" s="875"/>
      <c r="BH1141" s="875"/>
      <c r="BI1141" s="875"/>
      <c r="BJ1141" s="875"/>
      <c r="BK1141" s="875"/>
      <c r="BL1141" s="875"/>
      <c r="BM1141" s="875"/>
      <c r="BN1141" s="875"/>
      <c r="BO1141" s="875"/>
      <c r="BP1141" s="875"/>
      <c r="BQ1141" s="875"/>
      <c r="BR1141" s="875"/>
      <c r="BS1141" s="875"/>
      <c r="BT1141" s="875"/>
      <c r="BU1141" s="875"/>
      <c r="BV1141" s="875"/>
      <c r="BW1141" s="875"/>
      <c r="BX1141" s="875"/>
      <c r="BY1141" s="875"/>
    </row>
    <row r="1142" s="235" customFormat="true" ht="15" customHeight="true" x14ac:dyDescent="0.2">
      <c r="BA1142" s="875"/>
      <c r="BB1142" s="268"/>
      <c r="BC1142" s="875"/>
      <c r="BD1142" s="875"/>
      <c r="BE1142" s="875"/>
      <c r="BF1142" s="875"/>
      <c r="BG1142" s="875"/>
      <c r="BH1142" s="875"/>
      <c r="BI1142" s="875"/>
      <c r="BJ1142" s="875"/>
      <c r="BK1142" s="875"/>
      <c r="BL1142" s="875"/>
      <c r="BM1142" s="875"/>
      <c r="BN1142" s="875"/>
      <c r="BO1142" s="875"/>
      <c r="BP1142" s="875"/>
      <c r="BQ1142" s="875"/>
      <c r="BR1142" s="875"/>
      <c r="BS1142" s="875"/>
      <c r="BT1142" s="875"/>
      <c r="BU1142" s="875"/>
      <c r="BV1142" s="875"/>
      <c r="BW1142" s="875"/>
      <c r="BX1142" s="875"/>
      <c r="BY1142" s="875"/>
    </row>
    <row r="1143" s="235" customFormat="true" ht="15" customHeight="true" x14ac:dyDescent="0.2">
      <c r="BA1143" s="875"/>
      <c r="BB1143" s="268"/>
      <c r="BC1143" s="875"/>
      <c r="BD1143" s="875"/>
      <c r="BE1143" s="875"/>
      <c r="BF1143" s="875"/>
      <c r="BG1143" s="875"/>
      <c r="BH1143" s="875"/>
      <c r="BI1143" s="875"/>
      <c r="BJ1143" s="875"/>
      <c r="BK1143" s="875"/>
      <c r="BL1143" s="875"/>
      <c r="BM1143" s="875"/>
      <c r="BN1143" s="875"/>
      <c r="BO1143" s="875"/>
      <c r="BP1143" s="875"/>
      <c r="BQ1143" s="875"/>
      <c r="BR1143" s="875"/>
      <c r="BS1143" s="875"/>
      <c r="BT1143" s="875"/>
      <c r="BU1143" s="875"/>
      <c r="BV1143" s="875"/>
      <c r="BW1143" s="875"/>
      <c r="BX1143" s="875"/>
      <c r="BY1143" s="875"/>
    </row>
    <row r="1144" s="235" customFormat="true" ht="15" customHeight="true" x14ac:dyDescent="0.2">
      <c r="BA1144" s="875"/>
      <c r="BB1144" s="268"/>
      <c r="BC1144" s="875"/>
      <c r="BD1144" s="875"/>
      <c r="BE1144" s="875"/>
      <c r="BF1144" s="875"/>
      <c r="BG1144" s="875"/>
      <c r="BH1144" s="875"/>
      <c r="BI1144" s="875"/>
      <c r="BJ1144" s="875"/>
      <c r="BK1144" s="875"/>
      <c r="BL1144" s="875"/>
      <c r="BM1144" s="875"/>
      <c r="BN1144" s="875"/>
      <c r="BO1144" s="875"/>
      <c r="BP1144" s="875"/>
      <c r="BQ1144" s="875"/>
      <c r="BR1144" s="875"/>
      <c r="BS1144" s="875"/>
      <c r="BT1144" s="875"/>
      <c r="BU1144" s="875"/>
      <c r="BV1144" s="875"/>
      <c r="BW1144" s="875"/>
      <c r="BX1144" s="875"/>
      <c r="BY1144" s="875"/>
    </row>
    <row r="1145" s="235" customFormat="true" ht="15" customHeight="true" x14ac:dyDescent="0.2">
      <c r="BA1145" s="875"/>
      <c r="BB1145" s="268"/>
      <c r="BC1145" s="875"/>
      <c r="BD1145" s="875"/>
      <c r="BE1145" s="875"/>
      <c r="BF1145" s="875"/>
      <c r="BG1145" s="875"/>
      <c r="BH1145" s="875"/>
      <c r="BI1145" s="875"/>
      <c r="BJ1145" s="875"/>
      <c r="BK1145" s="875"/>
      <c r="BL1145" s="875"/>
      <c r="BM1145" s="875"/>
      <c r="BN1145" s="875"/>
      <c r="BO1145" s="875"/>
      <c r="BP1145" s="875"/>
      <c r="BQ1145" s="875"/>
      <c r="BR1145" s="875"/>
      <c r="BS1145" s="875"/>
      <c r="BT1145" s="875"/>
      <c r="BU1145" s="875"/>
      <c r="BV1145" s="875"/>
      <c r="BW1145" s="875"/>
      <c r="BX1145" s="875"/>
      <c r="BY1145" s="875"/>
    </row>
    <row r="1146" s="235" customFormat="true" ht="15" customHeight="true" x14ac:dyDescent="0.2">
      <c r="BA1146" s="875"/>
      <c r="BB1146" s="268"/>
      <c r="BC1146" s="875"/>
      <c r="BD1146" s="875"/>
      <c r="BE1146" s="875"/>
      <c r="BF1146" s="875"/>
      <c r="BG1146" s="875"/>
      <c r="BH1146" s="875"/>
      <c r="BI1146" s="875"/>
      <c r="BJ1146" s="875"/>
      <c r="BK1146" s="875"/>
      <c r="BL1146" s="875"/>
      <c r="BM1146" s="875"/>
      <c r="BN1146" s="875"/>
      <c r="BO1146" s="875"/>
      <c r="BP1146" s="875"/>
      <c r="BQ1146" s="875"/>
      <c r="BR1146" s="875"/>
      <c r="BS1146" s="875"/>
      <c r="BT1146" s="875"/>
      <c r="BU1146" s="875"/>
      <c r="BV1146" s="875"/>
      <c r="BW1146" s="875"/>
      <c r="BX1146" s="875"/>
      <c r="BY1146" s="875"/>
    </row>
    <row r="1147" s="235" customFormat="true" ht="15" customHeight="true" x14ac:dyDescent="0.2">
      <c r="BA1147" s="875"/>
      <c r="BB1147" s="268"/>
      <c r="BC1147" s="875"/>
      <c r="BD1147" s="875"/>
      <c r="BE1147" s="875"/>
      <c r="BF1147" s="875"/>
      <c r="BG1147" s="875"/>
      <c r="BH1147" s="875"/>
      <c r="BI1147" s="875"/>
      <c r="BJ1147" s="875"/>
      <c r="BK1147" s="875"/>
      <c r="BL1147" s="875"/>
      <c r="BM1147" s="875"/>
      <c r="BN1147" s="875"/>
      <c r="BO1147" s="875"/>
      <c r="BP1147" s="875"/>
      <c r="BQ1147" s="875"/>
      <c r="BR1147" s="875"/>
      <c r="BS1147" s="875"/>
      <c r="BT1147" s="875"/>
      <c r="BU1147" s="875"/>
      <c r="BV1147" s="875"/>
      <c r="BW1147" s="875"/>
      <c r="BX1147" s="875"/>
      <c r="BY1147" s="875"/>
    </row>
    <row r="1148" s="235" customFormat="true" ht="15" customHeight="true" x14ac:dyDescent="0.2">
      <c r="BA1148" s="875"/>
      <c r="BB1148" s="268"/>
      <c r="BC1148" s="875"/>
      <c r="BD1148" s="875"/>
      <c r="BE1148" s="875"/>
      <c r="BF1148" s="875"/>
      <c r="BG1148" s="875"/>
      <c r="BH1148" s="875"/>
      <c r="BI1148" s="875"/>
      <c r="BJ1148" s="875"/>
      <c r="BK1148" s="875"/>
      <c r="BL1148" s="875"/>
      <c r="BM1148" s="875"/>
      <c r="BN1148" s="875"/>
      <c r="BO1148" s="875"/>
      <c r="BP1148" s="875"/>
      <c r="BQ1148" s="875"/>
      <c r="BR1148" s="875"/>
      <c r="BS1148" s="875"/>
      <c r="BT1148" s="875"/>
      <c r="BU1148" s="875"/>
      <c r="BV1148" s="875"/>
      <c r="BW1148" s="875"/>
      <c r="BX1148" s="875"/>
      <c r="BY1148" s="875"/>
    </row>
    <row r="1149" s="235" customFormat="true" ht="15" customHeight="true" x14ac:dyDescent="0.2">
      <c r="BA1149" s="875"/>
      <c r="BB1149" s="268"/>
      <c r="BC1149" s="875"/>
      <c r="BD1149" s="875"/>
      <c r="BE1149" s="875"/>
      <c r="BF1149" s="875"/>
      <c r="BG1149" s="875"/>
      <c r="BH1149" s="875"/>
      <c r="BI1149" s="875"/>
      <c r="BJ1149" s="875"/>
      <c r="BK1149" s="875"/>
      <c r="BL1149" s="875"/>
      <c r="BM1149" s="875"/>
      <c r="BN1149" s="875"/>
      <c r="BO1149" s="875"/>
      <c r="BP1149" s="875"/>
      <c r="BQ1149" s="875"/>
      <c r="BR1149" s="875"/>
      <c r="BS1149" s="875"/>
      <c r="BT1149" s="875"/>
      <c r="BU1149" s="875"/>
      <c r="BV1149" s="875"/>
      <c r="BW1149" s="875"/>
      <c r="BX1149" s="875"/>
      <c r="BY1149" s="875"/>
    </row>
    <row r="1150" s="235" customFormat="true" ht="15" customHeight="true" x14ac:dyDescent="0.2">
      <c r="BA1150" s="875"/>
      <c r="BB1150" s="268"/>
      <c r="BC1150" s="875"/>
      <c r="BD1150" s="875"/>
      <c r="BE1150" s="875"/>
      <c r="BF1150" s="875"/>
      <c r="BG1150" s="875"/>
      <c r="BH1150" s="875"/>
      <c r="BI1150" s="875"/>
      <c r="BJ1150" s="875"/>
      <c r="BK1150" s="875"/>
      <c r="BL1150" s="875"/>
      <c r="BM1150" s="875"/>
      <c r="BN1150" s="875"/>
      <c r="BO1150" s="875"/>
      <c r="BP1150" s="875"/>
      <c r="BQ1150" s="875"/>
      <c r="BR1150" s="875"/>
      <c r="BS1150" s="875"/>
      <c r="BT1150" s="875"/>
      <c r="BU1150" s="875"/>
      <c r="BV1150" s="875"/>
      <c r="BW1150" s="875"/>
      <c r="BX1150" s="875"/>
      <c r="BY1150" s="875"/>
    </row>
    <row r="1151" s="235" customFormat="true" ht="15" customHeight="true" x14ac:dyDescent="0.2">
      <c r="BA1151" s="875"/>
      <c r="BB1151" s="268"/>
      <c r="BC1151" s="875"/>
      <c r="BD1151" s="875"/>
      <c r="BE1151" s="875"/>
      <c r="BF1151" s="875"/>
      <c r="BG1151" s="875"/>
      <c r="BH1151" s="875"/>
      <c r="BI1151" s="875"/>
      <c r="BJ1151" s="875"/>
      <c r="BK1151" s="875"/>
      <c r="BL1151" s="875"/>
      <c r="BM1151" s="875"/>
      <c r="BN1151" s="875"/>
      <c r="BO1151" s="875"/>
      <c r="BP1151" s="875"/>
      <c r="BQ1151" s="875"/>
      <c r="BR1151" s="875"/>
      <c r="BS1151" s="875"/>
      <c r="BT1151" s="875"/>
      <c r="BU1151" s="875"/>
      <c r="BV1151" s="875"/>
      <c r="BW1151" s="875"/>
      <c r="BX1151" s="875"/>
      <c r="BY1151" s="875"/>
    </row>
    <row r="1152" s="235" customFormat="true" ht="15" customHeight="true" x14ac:dyDescent="0.2">
      <c r="BA1152" s="875"/>
      <c r="BB1152" s="268"/>
      <c r="BC1152" s="875"/>
      <c r="BD1152" s="875"/>
      <c r="BE1152" s="875"/>
      <c r="BF1152" s="875"/>
      <c r="BG1152" s="875"/>
      <c r="BH1152" s="875"/>
      <c r="BI1152" s="875"/>
      <c r="BJ1152" s="875"/>
      <c r="BK1152" s="875"/>
      <c r="BL1152" s="875"/>
      <c r="BM1152" s="875"/>
      <c r="BN1152" s="875"/>
      <c r="BO1152" s="875"/>
      <c r="BP1152" s="875"/>
      <c r="BQ1152" s="875"/>
      <c r="BR1152" s="875"/>
      <c r="BS1152" s="875"/>
      <c r="BT1152" s="875"/>
      <c r="BU1152" s="875"/>
      <c r="BV1152" s="875"/>
      <c r="BW1152" s="875"/>
      <c r="BX1152" s="875"/>
      <c r="BY1152" s="875"/>
    </row>
    <row r="1153" s="235" customFormat="true" ht="15" customHeight="true" x14ac:dyDescent="0.2">
      <c r="BA1153" s="875"/>
      <c r="BB1153" s="268"/>
      <c r="BC1153" s="875"/>
      <c r="BD1153" s="875"/>
      <c r="BE1153" s="875"/>
      <c r="BF1153" s="875"/>
      <c r="BG1153" s="875"/>
      <c r="BH1153" s="875"/>
      <c r="BI1153" s="875"/>
      <c r="BJ1153" s="875"/>
      <c r="BK1153" s="875"/>
      <c r="BL1153" s="875"/>
      <c r="BM1153" s="875"/>
      <c r="BN1153" s="875"/>
      <c r="BO1153" s="875"/>
      <c r="BP1153" s="875"/>
      <c r="BQ1153" s="875"/>
      <c r="BR1153" s="875"/>
      <c r="BS1153" s="875"/>
      <c r="BT1153" s="875"/>
      <c r="BU1153" s="875"/>
      <c r="BV1153" s="875"/>
      <c r="BW1153" s="875"/>
      <c r="BX1153" s="875"/>
      <c r="BY1153" s="875"/>
    </row>
    <row r="1154" s="235" customFormat="true" ht="15" customHeight="true" x14ac:dyDescent="0.2">
      <c r="BA1154" s="875"/>
      <c r="BB1154" s="268"/>
      <c r="BC1154" s="875"/>
      <c r="BD1154" s="875"/>
      <c r="BE1154" s="875"/>
      <c r="BF1154" s="875"/>
      <c r="BG1154" s="875"/>
      <c r="BH1154" s="875"/>
      <c r="BI1154" s="875"/>
      <c r="BJ1154" s="875"/>
      <c r="BK1154" s="875"/>
      <c r="BL1154" s="875"/>
      <c r="BM1154" s="875"/>
      <c r="BN1154" s="875"/>
      <c r="BO1154" s="875"/>
      <c r="BP1154" s="875"/>
      <c r="BQ1154" s="875"/>
      <c r="BR1154" s="875"/>
      <c r="BS1154" s="875"/>
      <c r="BT1154" s="875"/>
      <c r="BU1154" s="875"/>
      <c r="BV1154" s="875"/>
      <c r="BW1154" s="875"/>
      <c r="BX1154" s="875"/>
      <c r="BY1154" s="875"/>
    </row>
    <row r="1155" s="235" customFormat="true" ht="15" customHeight="true" x14ac:dyDescent="0.2">
      <c r="BA1155" s="875"/>
      <c r="BB1155" s="268"/>
      <c r="BC1155" s="875"/>
      <c r="BD1155" s="875"/>
      <c r="BE1155" s="875"/>
      <c r="BF1155" s="875"/>
      <c r="BG1155" s="875"/>
      <c r="BH1155" s="875"/>
      <c r="BI1155" s="875"/>
      <c r="BJ1155" s="875"/>
      <c r="BK1155" s="875"/>
      <c r="BL1155" s="875"/>
      <c r="BM1155" s="875"/>
      <c r="BN1155" s="875"/>
      <c r="BO1155" s="875"/>
      <c r="BP1155" s="875"/>
      <c r="BQ1155" s="875"/>
      <c r="BR1155" s="875"/>
      <c r="BS1155" s="875"/>
      <c r="BT1155" s="875"/>
      <c r="BU1155" s="875"/>
      <c r="BV1155" s="875"/>
      <c r="BW1155" s="875"/>
      <c r="BX1155" s="875"/>
      <c r="BY1155" s="875"/>
    </row>
    <row r="1156" s="235" customFormat="true" ht="15" customHeight="true" x14ac:dyDescent="0.2">
      <c r="BA1156" s="875"/>
      <c r="BB1156" s="268"/>
      <c r="BC1156" s="875"/>
      <c r="BD1156" s="875"/>
      <c r="BE1156" s="875"/>
      <c r="BF1156" s="875"/>
      <c r="BG1156" s="875"/>
      <c r="BH1156" s="875"/>
      <c r="BI1156" s="875"/>
      <c r="BJ1156" s="875"/>
      <c r="BK1156" s="875"/>
      <c r="BL1156" s="875"/>
      <c r="BM1156" s="875"/>
      <c r="BN1156" s="875"/>
      <c r="BO1156" s="875"/>
      <c r="BP1156" s="875"/>
      <c r="BQ1156" s="875"/>
      <c r="BR1156" s="875"/>
      <c r="BS1156" s="875"/>
      <c r="BT1156" s="875"/>
      <c r="BU1156" s="875"/>
      <c r="BV1156" s="875"/>
      <c r="BW1156" s="875"/>
      <c r="BX1156" s="875"/>
      <c r="BY1156" s="875"/>
    </row>
    <row r="1157" s="235" customFormat="true" ht="15" customHeight="true" x14ac:dyDescent="0.2">
      <c r="BA1157" s="875"/>
      <c r="BB1157" s="268"/>
      <c r="BC1157" s="875"/>
      <c r="BD1157" s="875"/>
      <c r="BE1157" s="875"/>
      <c r="BF1157" s="875"/>
      <c r="BG1157" s="875"/>
      <c r="BH1157" s="875"/>
      <c r="BI1157" s="875"/>
      <c r="BJ1157" s="875"/>
      <c r="BK1157" s="875"/>
      <c r="BL1157" s="875"/>
      <c r="BM1157" s="875"/>
      <c r="BN1157" s="875"/>
      <c r="BO1157" s="875"/>
      <c r="BP1157" s="875"/>
      <c r="BQ1157" s="875"/>
      <c r="BR1157" s="875"/>
      <c r="BS1157" s="875"/>
      <c r="BT1157" s="875"/>
      <c r="BU1157" s="875"/>
      <c r="BV1157" s="875"/>
      <c r="BW1157" s="875"/>
      <c r="BX1157" s="875"/>
      <c r="BY1157" s="875"/>
    </row>
    <row r="1158" s="235" customFormat="true" ht="15" customHeight="true" x14ac:dyDescent="0.2">
      <c r="BA1158" s="875"/>
      <c r="BB1158" s="268"/>
      <c r="BC1158" s="875"/>
      <c r="BD1158" s="875"/>
      <c r="BE1158" s="875"/>
      <c r="BF1158" s="875"/>
      <c r="BG1158" s="875"/>
      <c r="BH1158" s="875"/>
      <c r="BI1158" s="875"/>
      <c r="BJ1158" s="875"/>
      <c r="BK1158" s="875"/>
      <c r="BL1158" s="875"/>
      <c r="BM1158" s="875"/>
      <c r="BN1158" s="875"/>
      <c r="BO1158" s="875"/>
      <c r="BP1158" s="875"/>
      <c r="BQ1158" s="875"/>
      <c r="BR1158" s="875"/>
      <c r="BS1158" s="875"/>
      <c r="BT1158" s="875"/>
      <c r="BU1158" s="875"/>
      <c r="BV1158" s="875"/>
      <c r="BW1158" s="875"/>
      <c r="BX1158" s="875"/>
      <c r="BY1158" s="875"/>
    </row>
    <row r="1159" s="235" customFormat="true" ht="15" customHeight="true" x14ac:dyDescent="0.2">
      <c r="BA1159" s="875"/>
      <c r="BB1159" s="268"/>
      <c r="BC1159" s="875"/>
      <c r="BD1159" s="875"/>
      <c r="BE1159" s="875"/>
      <c r="BF1159" s="875"/>
      <c r="BG1159" s="875"/>
      <c r="BH1159" s="875"/>
      <c r="BI1159" s="875"/>
      <c r="BJ1159" s="875"/>
      <c r="BK1159" s="875"/>
      <c r="BL1159" s="875"/>
      <c r="BM1159" s="875"/>
      <c r="BN1159" s="875"/>
      <c r="BO1159" s="875"/>
      <c r="BP1159" s="875"/>
      <c r="BQ1159" s="875"/>
      <c r="BR1159" s="875"/>
      <c r="BS1159" s="875"/>
      <c r="BT1159" s="875"/>
      <c r="BU1159" s="875"/>
      <c r="BV1159" s="875"/>
      <c r="BW1159" s="875"/>
      <c r="BX1159" s="875"/>
      <c r="BY1159" s="875"/>
    </row>
    <row r="1160" s="235" customFormat="true" ht="15" customHeight="true" x14ac:dyDescent="0.2">
      <c r="BA1160" s="875"/>
      <c r="BB1160" s="268"/>
      <c r="BC1160" s="875"/>
      <c r="BD1160" s="875"/>
      <c r="BE1160" s="875"/>
      <c r="BF1160" s="875"/>
      <c r="BG1160" s="875"/>
      <c r="BH1160" s="875"/>
      <c r="BI1160" s="875"/>
      <c r="BJ1160" s="875"/>
      <c r="BK1160" s="875"/>
      <c r="BL1160" s="875"/>
      <c r="BM1160" s="875"/>
      <c r="BN1160" s="875"/>
      <c r="BO1160" s="875"/>
      <c r="BP1160" s="875"/>
      <c r="BQ1160" s="875"/>
      <c r="BR1160" s="875"/>
      <c r="BS1160" s="875"/>
      <c r="BT1160" s="875"/>
      <c r="BU1160" s="875"/>
      <c r="BV1160" s="875"/>
      <c r="BW1160" s="875"/>
      <c r="BX1160" s="875"/>
      <c r="BY1160" s="875"/>
    </row>
    <row r="1161" s="235" customFormat="true" ht="15" customHeight="true" x14ac:dyDescent="0.2">
      <c r="BA1161" s="875"/>
      <c r="BB1161" s="268"/>
      <c r="BC1161" s="875"/>
      <c r="BD1161" s="875"/>
      <c r="BE1161" s="875"/>
      <c r="BF1161" s="875"/>
      <c r="BG1161" s="875"/>
      <c r="BH1161" s="875"/>
      <c r="BI1161" s="875"/>
      <c r="BJ1161" s="875"/>
      <c r="BK1161" s="875"/>
      <c r="BL1161" s="875"/>
      <c r="BM1161" s="875"/>
      <c r="BN1161" s="875"/>
      <c r="BO1161" s="875"/>
      <c r="BP1161" s="875"/>
      <c r="BQ1161" s="875"/>
      <c r="BR1161" s="875"/>
      <c r="BS1161" s="875"/>
      <c r="BT1161" s="875"/>
      <c r="BU1161" s="875"/>
      <c r="BV1161" s="875"/>
      <c r="BW1161" s="875"/>
      <c r="BX1161" s="875"/>
      <c r="BY1161" s="875"/>
    </row>
    <row r="1162" s="235" customFormat="true" ht="15" customHeight="true" x14ac:dyDescent="0.2">
      <c r="BA1162" s="875"/>
      <c r="BB1162" s="268"/>
      <c r="BC1162" s="875"/>
      <c r="BD1162" s="875"/>
      <c r="BE1162" s="875"/>
      <c r="BF1162" s="875"/>
      <c r="BG1162" s="875"/>
      <c r="BH1162" s="875"/>
      <c r="BI1162" s="875"/>
      <c r="BJ1162" s="875"/>
      <c r="BK1162" s="875"/>
      <c r="BL1162" s="875"/>
      <c r="BM1162" s="875"/>
      <c r="BN1162" s="875"/>
      <c r="BO1162" s="875"/>
      <c r="BP1162" s="875"/>
      <c r="BQ1162" s="875"/>
      <c r="BR1162" s="875"/>
      <c r="BS1162" s="875"/>
      <c r="BT1162" s="875"/>
      <c r="BU1162" s="875"/>
      <c r="BV1162" s="875"/>
      <c r="BW1162" s="875"/>
      <c r="BX1162" s="875"/>
      <c r="BY1162" s="875"/>
    </row>
    <row r="1163" s="235" customFormat="true" ht="15" customHeight="true" x14ac:dyDescent="0.2">
      <c r="BA1163" s="875"/>
      <c r="BB1163" s="268"/>
      <c r="BC1163" s="875"/>
      <c r="BD1163" s="875"/>
      <c r="BE1163" s="875"/>
      <c r="BF1163" s="875"/>
      <c r="BG1163" s="875"/>
      <c r="BH1163" s="875"/>
      <c r="BI1163" s="875"/>
      <c r="BJ1163" s="875"/>
      <c r="BK1163" s="875"/>
      <c r="BL1163" s="875"/>
      <c r="BM1163" s="875"/>
      <c r="BN1163" s="875"/>
      <c r="BO1163" s="875"/>
      <c r="BP1163" s="875"/>
      <c r="BQ1163" s="875"/>
      <c r="BR1163" s="875"/>
      <c r="BS1163" s="875"/>
      <c r="BT1163" s="875"/>
      <c r="BU1163" s="875"/>
      <c r="BV1163" s="875"/>
      <c r="BW1163" s="875"/>
      <c r="BX1163" s="875"/>
      <c r="BY1163" s="875"/>
    </row>
    <row r="1164" s="235" customFormat="true" ht="15" customHeight="true" x14ac:dyDescent="0.2">
      <c r="BA1164" s="875"/>
      <c r="BB1164" s="268"/>
      <c r="BC1164" s="875"/>
      <c r="BD1164" s="875"/>
      <c r="BE1164" s="875"/>
      <c r="BF1164" s="875"/>
      <c r="BG1164" s="875"/>
      <c r="BH1164" s="875"/>
      <c r="BI1164" s="875"/>
      <c r="BJ1164" s="875"/>
      <c r="BK1164" s="875"/>
      <c r="BL1164" s="875"/>
      <c r="BM1164" s="875"/>
      <c r="BN1164" s="875"/>
      <c r="BO1164" s="875"/>
      <c r="BP1164" s="875"/>
      <c r="BQ1164" s="875"/>
      <c r="BR1164" s="875"/>
      <c r="BS1164" s="875"/>
      <c r="BT1164" s="875"/>
      <c r="BU1164" s="875"/>
      <c r="BV1164" s="875"/>
      <c r="BW1164" s="875"/>
      <c r="BX1164" s="875"/>
      <c r="BY1164" s="875"/>
    </row>
    <row r="1165" s="235" customFormat="true" ht="15" customHeight="true" x14ac:dyDescent="0.2">
      <c r="BA1165" s="875"/>
      <c r="BB1165" s="268"/>
      <c r="BC1165" s="875"/>
      <c r="BD1165" s="875"/>
      <c r="BE1165" s="875"/>
      <c r="BF1165" s="875"/>
      <c r="BG1165" s="875"/>
      <c r="BH1165" s="875"/>
      <c r="BI1165" s="875"/>
      <c r="BJ1165" s="875"/>
      <c r="BK1165" s="875"/>
      <c r="BL1165" s="875"/>
      <c r="BM1165" s="875"/>
      <c r="BN1165" s="875"/>
      <c r="BO1165" s="875"/>
      <c r="BP1165" s="875"/>
      <c r="BQ1165" s="875"/>
      <c r="BR1165" s="875"/>
      <c r="BS1165" s="875"/>
      <c r="BT1165" s="875"/>
      <c r="BU1165" s="875"/>
      <c r="BV1165" s="875"/>
      <c r="BW1165" s="875"/>
      <c r="BX1165" s="875"/>
      <c r="BY1165" s="875"/>
    </row>
    <row r="1166" s="235" customFormat="true" ht="15" customHeight="true" x14ac:dyDescent="0.2">
      <c r="BA1166" s="875"/>
      <c r="BB1166" s="268"/>
      <c r="BC1166" s="875"/>
      <c r="BD1166" s="875"/>
      <c r="BE1166" s="875"/>
      <c r="BF1166" s="875"/>
      <c r="BG1166" s="875"/>
      <c r="BH1166" s="875"/>
      <c r="BI1166" s="875"/>
      <c r="BJ1166" s="875"/>
      <c r="BK1166" s="875"/>
      <c r="BL1166" s="875"/>
      <c r="BM1166" s="875"/>
      <c r="BN1166" s="875"/>
      <c r="BO1166" s="875"/>
      <c r="BP1166" s="875"/>
      <c r="BQ1166" s="875"/>
      <c r="BR1166" s="875"/>
      <c r="BS1166" s="875"/>
      <c r="BT1166" s="875"/>
      <c r="BU1166" s="875"/>
      <c r="BV1166" s="875"/>
      <c r="BW1166" s="875"/>
      <c r="BX1166" s="875"/>
      <c r="BY1166" s="875"/>
    </row>
    <row r="1167" s="235" customFormat="true" ht="15" customHeight="true" x14ac:dyDescent="0.2">
      <c r="BA1167" s="875"/>
      <c r="BB1167" s="268"/>
      <c r="BC1167" s="875"/>
      <c r="BD1167" s="875"/>
      <c r="BE1167" s="875"/>
      <c r="BF1167" s="875"/>
      <c r="BG1167" s="875"/>
      <c r="BH1167" s="875"/>
      <c r="BI1167" s="875"/>
      <c r="BJ1167" s="875"/>
      <c r="BK1167" s="875"/>
      <c r="BL1167" s="875"/>
      <c r="BM1167" s="875"/>
      <c r="BN1167" s="875"/>
      <c r="BO1167" s="875"/>
      <c r="BP1167" s="875"/>
      <c r="BQ1167" s="875"/>
      <c r="BR1167" s="875"/>
      <c r="BS1167" s="875"/>
      <c r="BT1167" s="875"/>
      <c r="BU1167" s="875"/>
      <c r="BV1167" s="875"/>
      <c r="BW1167" s="875"/>
      <c r="BX1167" s="875"/>
      <c r="BY1167" s="875"/>
    </row>
    <row r="1168" s="235" customFormat="true" ht="15" customHeight="true" x14ac:dyDescent="0.2">
      <c r="BA1168" s="875"/>
      <c r="BB1168" s="268"/>
      <c r="BC1168" s="875"/>
      <c r="BD1168" s="875"/>
      <c r="BE1168" s="875"/>
      <c r="BF1168" s="875"/>
      <c r="BG1168" s="875"/>
      <c r="BH1168" s="875"/>
      <c r="BI1168" s="875"/>
      <c r="BJ1168" s="875"/>
      <c r="BK1168" s="875"/>
      <c r="BL1168" s="875"/>
      <c r="BM1168" s="875"/>
      <c r="BN1168" s="875"/>
      <c r="BO1168" s="875"/>
      <c r="BP1168" s="875"/>
      <c r="BQ1168" s="875"/>
      <c r="BR1168" s="875"/>
      <c r="BS1168" s="875"/>
      <c r="BT1168" s="875"/>
      <c r="BU1168" s="875"/>
      <c r="BV1168" s="875"/>
      <c r="BW1168" s="875"/>
      <c r="BX1168" s="875"/>
      <c r="BY1168" s="875"/>
    </row>
    <row r="1169" s="235" customFormat="true" ht="15" customHeight="true" x14ac:dyDescent="0.2">
      <c r="BA1169" s="875"/>
      <c r="BB1169" s="268"/>
      <c r="BC1169" s="875"/>
      <c r="BD1169" s="875"/>
      <c r="BE1169" s="875"/>
      <c r="BF1169" s="875"/>
      <c r="BG1169" s="875"/>
      <c r="BH1169" s="875"/>
      <c r="BI1169" s="875"/>
      <c r="BJ1169" s="875"/>
      <c r="BK1169" s="875"/>
      <c r="BL1169" s="875"/>
      <c r="BM1169" s="875"/>
      <c r="BN1169" s="875"/>
      <c r="BO1169" s="875"/>
      <c r="BP1169" s="875"/>
      <c r="BQ1169" s="875"/>
      <c r="BR1169" s="875"/>
      <c r="BS1169" s="875"/>
      <c r="BT1169" s="875"/>
      <c r="BU1169" s="875"/>
      <c r="BV1169" s="875"/>
      <c r="BW1169" s="875"/>
      <c r="BX1169" s="875"/>
      <c r="BY1169" s="875"/>
    </row>
    <row r="1170" s="235" customFormat="true" ht="15" customHeight="true" x14ac:dyDescent="0.2">
      <c r="A1170" s="450"/>
      <c r="B1170" s="1065"/>
      <c r="C1170" s="1066"/>
      <c r="D1170" s="1066"/>
      <c r="E1170" s="1066"/>
      <c r="F1170" s="1066"/>
      <c r="G1170" s="1066"/>
      <c r="H1170" s="1066"/>
      <c r="I1170" s="1066"/>
      <c r="J1170" s="1066"/>
      <c r="K1170" s="1066"/>
      <c r="L1170" s="1066"/>
      <c r="M1170" s="1066"/>
      <c r="N1170" s="1066"/>
      <c r="O1170" s="1066"/>
      <c r="P1170" s="1066"/>
      <c r="Q1170" s="1066"/>
      <c r="R1170" s="1066"/>
      <c r="S1170" s="1066"/>
      <c r="T1170" s="1066"/>
      <c r="U1170" s="1066"/>
      <c r="V1170" s="1066"/>
      <c r="W1170" s="1066"/>
      <c r="X1170" s="1066"/>
      <c r="Y1170" s="1066"/>
      <c r="Z1170" s="1066"/>
      <c r="BA1170" s="875"/>
      <c r="BB1170" s="268"/>
      <c r="BC1170" s="875"/>
      <c r="BD1170" s="875"/>
      <c r="BE1170" s="875"/>
      <c r="BF1170" s="875"/>
      <c r="BG1170" s="875"/>
      <c r="BH1170" s="875"/>
      <c r="BI1170" s="875"/>
      <c r="BJ1170" s="875"/>
      <c r="BK1170" s="875"/>
      <c r="BL1170" s="875"/>
      <c r="BM1170" s="875"/>
      <c r="BN1170" s="875"/>
      <c r="BO1170" s="875"/>
      <c r="BP1170" s="875"/>
      <c r="BQ1170" s="875"/>
      <c r="BR1170" s="875"/>
      <c r="BS1170" s="875"/>
      <c r="BT1170" s="875"/>
      <c r="BU1170" s="875"/>
      <c r="BV1170" s="875"/>
      <c r="BW1170" s="875"/>
      <c r="BX1170" s="875"/>
      <c r="BY1170" s="875"/>
    </row>
    <row r="1171" s="235" customFormat="true" ht="15" customHeight="true" x14ac:dyDescent="0.2">
      <c r="A1171" s="450"/>
      <c r="B1171" s="1065"/>
      <c r="C1171" s="1066"/>
      <c r="D1171" s="1066"/>
      <c r="E1171" s="1066"/>
      <c r="F1171" s="1066"/>
      <c r="G1171" s="1066"/>
      <c r="H1171" s="1066"/>
      <c r="I1171" s="1066"/>
      <c r="J1171" s="1066"/>
      <c r="K1171" s="1066"/>
      <c r="L1171" s="1066"/>
      <c r="M1171" s="1066"/>
      <c r="N1171" s="1066"/>
      <c r="O1171" s="1066"/>
      <c r="P1171" s="1066"/>
      <c r="Q1171" s="1066"/>
      <c r="R1171" s="1066"/>
      <c r="S1171" s="1066"/>
      <c r="T1171" s="1066"/>
      <c r="U1171" s="1066"/>
      <c r="V1171" s="1066"/>
      <c r="W1171" s="1066"/>
      <c r="X1171" s="1066"/>
      <c r="Y1171" s="1066"/>
      <c r="Z1171" s="1066"/>
      <c r="BA1171" s="875"/>
      <c r="BB1171" s="268"/>
      <c r="BC1171" s="875"/>
      <c r="BD1171" s="875"/>
      <c r="BE1171" s="875"/>
      <c r="BF1171" s="875"/>
      <c r="BG1171" s="875"/>
      <c r="BH1171" s="875"/>
      <c r="BI1171" s="875"/>
      <c r="BJ1171" s="875"/>
      <c r="BK1171" s="875"/>
      <c r="BL1171" s="875"/>
      <c r="BM1171" s="875"/>
      <c r="BN1171" s="875"/>
      <c r="BO1171" s="875"/>
      <c r="BP1171" s="875"/>
      <c r="BQ1171" s="875"/>
      <c r="BR1171" s="875"/>
      <c r="BS1171" s="875"/>
      <c r="BT1171" s="875"/>
      <c r="BU1171" s="875"/>
      <c r="BV1171" s="875"/>
      <c r="BW1171" s="875"/>
      <c r="BX1171" s="875"/>
      <c r="BY1171" s="875"/>
    </row>
    <row r="1172" s="235" customFormat="true" ht="15" customHeight="true" x14ac:dyDescent="0.2">
      <c r="A1172" s="450"/>
      <c r="B1172" s="1065"/>
      <c r="C1172" s="1066"/>
      <c r="D1172" s="1066"/>
      <c r="E1172" s="1066"/>
      <c r="F1172" s="1066"/>
      <c r="G1172" s="1066"/>
      <c r="H1172" s="1066"/>
      <c r="I1172" s="1066"/>
      <c r="J1172" s="1066"/>
      <c r="K1172" s="1066"/>
      <c r="L1172" s="1066"/>
      <c r="M1172" s="1066"/>
      <c r="N1172" s="1066"/>
      <c r="O1172" s="1066"/>
      <c r="P1172" s="1066"/>
      <c r="Q1172" s="1066"/>
      <c r="R1172" s="1066"/>
      <c r="S1172" s="1066"/>
      <c r="T1172" s="1066"/>
      <c r="U1172" s="1066"/>
      <c r="V1172" s="1066"/>
      <c r="W1172" s="1066"/>
      <c r="X1172" s="1066"/>
      <c r="Y1172" s="1066"/>
      <c r="Z1172" s="1066"/>
      <c r="BA1172" s="875"/>
      <c r="BB1172" s="268"/>
      <c r="BC1172" s="875"/>
      <c r="BD1172" s="875"/>
      <c r="BE1172" s="875"/>
      <c r="BF1172" s="875"/>
      <c r="BG1172" s="875"/>
      <c r="BH1172" s="875"/>
      <c r="BI1172" s="875"/>
      <c r="BJ1172" s="875"/>
      <c r="BK1172" s="875"/>
      <c r="BL1172" s="875"/>
      <c r="BM1172" s="875"/>
      <c r="BN1172" s="875"/>
      <c r="BO1172" s="875"/>
      <c r="BP1172" s="875"/>
      <c r="BQ1172" s="875"/>
      <c r="BR1172" s="875"/>
      <c r="BS1172" s="875"/>
      <c r="BT1172" s="875"/>
      <c r="BU1172" s="875"/>
      <c r="BV1172" s="875"/>
      <c r="BW1172" s="875"/>
      <c r="BX1172" s="875"/>
      <c r="BY1172" s="875"/>
    </row>
    <row r="1173" s="235" customFormat="true" ht="15" customHeight="true" x14ac:dyDescent="0.2">
      <c r="A1173" s="450"/>
      <c r="B1173" s="1065"/>
      <c r="C1173" s="1066"/>
      <c r="D1173" s="1066"/>
      <c r="E1173" s="1066"/>
      <c r="F1173" s="1066"/>
      <c r="G1173" s="1066"/>
      <c r="H1173" s="1066"/>
      <c r="I1173" s="1066"/>
      <c r="J1173" s="1066"/>
      <c r="K1173" s="1066"/>
      <c r="L1173" s="1066"/>
      <c r="M1173" s="1066"/>
      <c r="N1173" s="1066"/>
      <c r="O1173" s="1066"/>
      <c r="P1173" s="1066"/>
      <c r="Q1173" s="1066"/>
      <c r="R1173" s="1066"/>
      <c r="S1173" s="1066"/>
      <c r="T1173" s="1066"/>
      <c r="U1173" s="1066"/>
      <c r="V1173" s="1066"/>
      <c r="W1173" s="1066"/>
      <c r="X1173" s="1066"/>
      <c r="Y1173" s="1066"/>
      <c r="Z1173" s="1066"/>
      <c r="BA1173" s="875"/>
      <c r="BB1173" s="268"/>
      <c r="BC1173" s="875"/>
      <c r="BD1173" s="875"/>
      <c r="BE1173" s="875"/>
      <c r="BF1173" s="875"/>
      <c r="BG1173" s="875"/>
      <c r="BH1173" s="875"/>
      <c r="BI1173" s="875"/>
      <c r="BJ1173" s="875"/>
      <c r="BK1173" s="875"/>
      <c r="BL1173" s="875"/>
      <c r="BM1173" s="875"/>
      <c r="BN1173" s="875"/>
      <c r="BO1173" s="875"/>
      <c r="BP1173" s="875"/>
      <c r="BQ1173" s="875"/>
      <c r="BR1173" s="875"/>
      <c r="BS1173" s="875"/>
      <c r="BT1173" s="875"/>
      <c r="BU1173" s="875"/>
      <c r="BV1173" s="875"/>
      <c r="BW1173" s="875"/>
      <c r="BX1173" s="875"/>
      <c r="BY1173" s="875"/>
    </row>
    <row r="1174" s="235" customFormat="true" ht="15" customHeight="true" x14ac:dyDescent="0.2">
      <c r="A1174" s="450"/>
      <c r="B1174" s="1065"/>
      <c r="C1174" s="1066"/>
      <c r="D1174" s="1066"/>
      <c r="E1174" s="1066"/>
      <c r="F1174" s="1066"/>
      <c r="G1174" s="1066"/>
      <c r="H1174" s="1066"/>
      <c r="I1174" s="1066"/>
      <c r="J1174" s="1066"/>
      <c r="K1174" s="1066"/>
      <c r="L1174" s="1066"/>
      <c r="M1174" s="1066"/>
      <c r="N1174" s="1066"/>
      <c r="O1174" s="1066"/>
      <c r="P1174" s="1066"/>
      <c r="Q1174" s="1066"/>
      <c r="R1174" s="1066"/>
      <c r="S1174" s="1066"/>
      <c r="T1174" s="1066"/>
      <c r="U1174" s="1066"/>
      <c r="V1174" s="1066"/>
      <c r="W1174" s="1066"/>
      <c r="X1174" s="1066"/>
      <c r="Y1174" s="1066"/>
      <c r="Z1174" s="1066"/>
      <c r="BA1174" s="875"/>
      <c r="BB1174" s="268"/>
      <c r="BC1174" s="875"/>
      <c r="BD1174" s="875"/>
      <c r="BE1174" s="875"/>
      <c r="BF1174" s="875"/>
      <c r="BG1174" s="875"/>
      <c r="BH1174" s="875"/>
      <c r="BI1174" s="875"/>
      <c r="BJ1174" s="875"/>
      <c r="BK1174" s="875"/>
      <c r="BL1174" s="875"/>
      <c r="BM1174" s="875"/>
      <c r="BN1174" s="875"/>
      <c r="BO1174" s="875"/>
      <c r="BP1174" s="875"/>
      <c r="BQ1174" s="875"/>
      <c r="BR1174" s="875"/>
      <c r="BS1174" s="875"/>
      <c r="BT1174" s="875"/>
      <c r="BU1174" s="875"/>
      <c r="BV1174" s="875"/>
      <c r="BW1174" s="875"/>
      <c r="BX1174" s="875"/>
      <c r="BY1174" s="875"/>
    </row>
    <row r="1175" s="235" customFormat="true" ht="15" customHeight="true" x14ac:dyDescent="0.2">
      <c r="A1175" s="450"/>
      <c r="B1175" s="1065"/>
      <c r="C1175" s="1066"/>
      <c r="D1175" s="1066"/>
      <c r="E1175" s="1066"/>
      <c r="F1175" s="1066"/>
      <c r="G1175" s="1066"/>
      <c r="H1175" s="1066"/>
      <c r="I1175" s="1066"/>
      <c r="J1175" s="1066"/>
      <c r="K1175" s="1066"/>
      <c r="L1175" s="1066"/>
      <c r="M1175" s="1066"/>
      <c r="N1175" s="1066"/>
      <c r="O1175" s="1066"/>
      <c r="P1175" s="1066"/>
      <c r="Q1175" s="1066"/>
      <c r="R1175" s="1066"/>
      <c r="S1175" s="1066"/>
      <c r="T1175" s="1066"/>
      <c r="U1175" s="1066"/>
      <c r="V1175" s="1066"/>
      <c r="W1175" s="1066"/>
      <c r="X1175" s="1066"/>
      <c r="Y1175" s="1066"/>
      <c r="Z1175" s="1066"/>
      <c r="BA1175" s="875"/>
      <c r="BB1175" s="268"/>
      <c r="BC1175" s="875"/>
      <c r="BD1175" s="875"/>
      <c r="BE1175" s="875"/>
      <c r="BF1175" s="875"/>
      <c r="BG1175" s="875"/>
      <c r="BH1175" s="875"/>
      <c r="BI1175" s="875"/>
      <c r="BJ1175" s="875"/>
      <c r="BK1175" s="875"/>
      <c r="BL1175" s="875"/>
      <c r="BM1175" s="875"/>
      <c r="BN1175" s="875"/>
      <c r="BO1175" s="875"/>
      <c r="BP1175" s="875"/>
      <c r="BQ1175" s="875"/>
      <c r="BR1175" s="875"/>
      <c r="BS1175" s="875"/>
      <c r="BT1175" s="875"/>
      <c r="BU1175" s="875"/>
      <c r="BV1175" s="875"/>
      <c r="BW1175" s="875"/>
      <c r="BX1175" s="875"/>
      <c r="BY1175" s="875"/>
    </row>
    <row r="1176" s="235" customFormat="true" ht="15" customHeight="true" x14ac:dyDescent="0.2">
      <c r="A1176" s="1067"/>
      <c r="B1176" s="450"/>
      <c r="C1176" s="1068"/>
      <c r="D1176" s="1069"/>
      <c r="E1176" s="1069"/>
      <c r="F1176" s="1069"/>
      <c r="G1176" s="1069"/>
      <c r="H1176" s="1068"/>
      <c r="I1176" s="1069"/>
      <c r="J1176" s="1069"/>
      <c r="K1176" s="1069"/>
      <c r="L1176" s="1069"/>
      <c r="M1176" s="1068"/>
      <c r="N1176" s="1069"/>
      <c r="O1176" s="1069"/>
      <c r="P1176" s="1069"/>
      <c r="Q1176" s="1069"/>
      <c r="R1176" s="1068"/>
      <c r="S1176" s="1069"/>
      <c r="T1176" s="1069"/>
      <c r="U1176" s="1069"/>
      <c r="BA1176" s="875"/>
      <c r="BB1176" s="268"/>
      <c r="BC1176" s="875"/>
      <c r="BD1176" s="875"/>
      <c r="BE1176" s="875"/>
      <c r="BF1176" s="875"/>
      <c r="BG1176" s="875"/>
      <c r="BH1176" s="875"/>
      <c r="BI1176" s="875"/>
      <c r="BJ1176" s="875"/>
      <c r="BK1176" s="875"/>
      <c r="BL1176" s="875"/>
      <c r="BM1176" s="875"/>
      <c r="BN1176" s="875"/>
      <c r="BO1176" s="875"/>
      <c r="BP1176" s="875"/>
      <c r="BQ1176" s="875"/>
      <c r="BR1176" s="875"/>
      <c r="BS1176" s="875"/>
      <c r="BT1176" s="875"/>
      <c r="BU1176" s="875"/>
      <c r="BV1176" s="875"/>
      <c r="BW1176" s="875"/>
      <c r="BX1176" s="875"/>
      <c r="BY1176" s="875"/>
    </row>
    <row r="1177" s="235" customFormat="true" ht="15" customHeight="true" x14ac:dyDescent="0.2">
      <c r="A1177" s="1069"/>
      <c r="B1177" s="1069"/>
      <c r="C1177" s="1068"/>
      <c r="D1177" s="1068"/>
      <c r="E1177" s="1068"/>
      <c r="F1177" s="1068"/>
      <c r="G1177" s="1068"/>
      <c r="H1177" s="1068"/>
      <c r="I1177" s="1068"/>
      <c r="J1177" s="1068"/>
      <c r="K1177" s="1068"/>
      <c r="L1177" s="1068"/>
      <c r="M1177" s="1068"/>
      <c r="N1177" s="1068"/>
      <c r="O1177" s="1068"/>
      <c r="P1177" s="1068"/>
      <c r="Q1177" s="1068"/>
      <c r="R1177" s="1068"/>
      <c r="S1177" s="1068"/>
      <c r="T1177" s="1068"/>
      <c r="U1177" s="1068"/>
      <c r="BA1177" s="875"/>
      <c r="BB1177" s="268"/>
      <c r="BC1177" s="875"/>
      <c r="BD1177" s="875"/>
      <c r="BE1177" s="875"/>
      <c r="BF1177" s="875"/>
      <c r="BG1177" s="875"/>
      <c r="BH1177" s="875"/>
      <c r="BI1177" s="875"/>
      <c r="BJ1177" s="875"/>
      <c r="BK1177" s="875"/>
      <c r="BL1177" s="875"/>
      <c r="BM1177" s="875"/>
      <c r="BN1177" s="875"/>
      <c r="BO1177" s="875"/>
      <c r="BP1177" s="875"/>
      <c r="BQ1177" s="875"/>
      <c r="BR1177" s="875"/>
      <c r="BS1177" s="875"/>
      <c r="BT1177" s="875"/>
      <c r="BU1177" s="875"/>
      <c r="BV1177" s="875"/>
      <c r="BW1177" s="875"/>
      <c r="BX1177" s="875"/>
      <c r="BY1177" s="875"/>
    </row>
    <row r="1178" s="235" customFormat="true" ht="15" customHeight="true" x14ac:dyDescent="0.2">
      <c r="BA1178" s="875"/>
      <c r="BB1178" s="268"/>
      <c r="BC1178" s="875"/>
      <c r="BD1178" s="875"/>
      <c r="BE1178" s="875"/>
      <c r="BF1178" s="875"/>
      <c r="BG1178" s="875"/>
      <c r="BH1178" s="875"/>
      <c r="BI1178" s="875"/>
      <c r="BJ1178" s="875"/>
      <c r="BK1178" s="875"/>
      <c r="BL1178" s="875"/>
      <c r="BM1178" s="875"/>
      <c r="BN1178" s="875"/>
      <c r="BO1178" s="875"/>
      <c r="BP1178" s="875"/>
      <c r="BQ1178" s="875"/>
      <c r="BR1178" s="875"/>
      <c r="BS1178" s="875"/>
      <c r="BT1178" s="875"/>
      <c r="BU1178" s="875"/>
      <c r="BV1178" s="875"/>
      <c r="BW1178" s="875"/>
      <c r="BX1178" s="875"/>
      <c r="BY1178" s="875"/>
    </row>
    <row r="1179" s="235" customFormat="true" ht="15" customHeight="true" x14ac:dyDescent="0.2">
      <c r="BA1179" s="875"/>
      <c r="BB1179" s="268"/>
      <c r="BC1179" s="875"/>
      <c r="BD1179" s="875"/>
      <c r="BE1179" s="875"/>
      <c r="BF1179" s="875"/>
      <c r="BG1179" s="875"/>
      <c r="BH1179" s="875"/>
      <c r="BI1179" s="875"/>
      <c r="BJ1179" s="875"/>
      <c r="BK1179" s="875"/>
      <c r="BL1179" s="875"/>
      <c r="BM1179" s="875"/>
      <c r="BN1179" s="875"/>
      <c r="BO1179" s="875"/>
      <c r="BP1179" s="875"/>
      <c r="BQ1179" s="875"/>
      <c r="BR1179" s="875"/>
      <c r="BS1179" s="875"/>
      <c r="BT1179" s="875"/>
      <c r="BU1179" s="875"/>
      <c r="BV1179" s="875"/>
      <c r="BW1179" s="875"/>
      <c r="BX1179" s="875"/>
      <c r="BY1179" s="875"/>
    </row>
    <row r="1180" s="235" customFormat="true" ht="15" customHeight="true" x14ac:dyDescent="0.2">
      <c r="BA1180" s="875"/>
      <c r="BB1180" s="268"/>
      <c r="BC1180" s="875"/>
      <c r="BD1180" s="875"/>
      <c r="BE1180" s="875"/>
      <c r="BF1180" s="875"/>
      <c r="BG1180" s="875"/>
      <c r="BH1180" s="875"/>
      <c r="BI1180" s="875"/>
      <c r="BJ1180" s="875"/>
      <c r="BK1180" s="875"/>
      <c r="BL1180" s="875"/>
      <c r="BM1180" s="875"/>
      <c r="BN1180" s="875"/>
      <c r="BO1180" s="875"/>
      <c r="BP1180" s="875"/>
      <c r="BQ1180" s="875"/>
      <c r="BR1180" s="875"/>
      <c r="BS1180" s="875"/>
      <c r="BT1180" s="875"/>
      <c r="BU1180" s="875"/>
      <c r="BV1180" s="875"/>
      <c r="BW1180" s="875"/>
      <c r="BX1180" s="875"/>
      <c r="BY1180" s="875"/>
    </row>
    <row r="1181" s="235" customFormat="true" ht="15" customHeight="true" x14ac:dyDescent="0.2">
      <c r="BA1181" s="875"/>
      <c r="BB1181" s="268"/>
      <c r="BC1181" s="875"/>
      <c r="BD1181" s="875"/>
      <c r="BE1181" s="875"/>
      <c r="BF1181" s="875"/>
      <c r="BG1181" s="875"/>
      <c r="BH1181" s="875"/>
      <c r="BI1181" s="875"/>
      <c r="BJ1181" s="875"/>
      <c r="BK1181" s="875"/>
      <c r="BL1181" s="875"/>
      <c r="BM1181" s="875"/>
      <c r="BN1181" s="875"/>
      <c r="BO1181" s="875"/>
      <c r="BP1181" s="875"/>
      <c r="BQ1181" s="875"/>
      <c r="BR1181" s="875"/>
      <c r="BS1181" s="875"/>
      <c r="BT1181" s="875"/>
      <c r="BU1181" s="875"/>
      <c r="BV1181" s="875"/>
      <c r="BW1181" s="875"/>
      <c r="BX1181" s="875"/>
      <c r="BY1181" s="875"/>
    </row>
    <row r="1182" s="235" customFormat="true" ht="15" customHeight="true" x14ac:dyDescent="0.2">
      <c r="BA1182" s="875"/>
      <c r="BB1182" s="268"/>
      <c r="BC1182" s="875"/>
      <c r="BD1182" s="875"/>
      <c r="BE1182" s="875"/>
      <c r="BF1182" s="875"/>
      <c r="BG1182" s="875"/>
      <c r="BH1182" s="875"/>
      <c r="BI1182" s="875"/>
      <c r="BJ1182" s="875"/>
      <c r="BK1182" s="875"/>
      <c r="BL1182" s="875"/>
      <c r="BM1182" s="875"/>
      <c r="BN1182" s="875"/>
      <c r="BO1182" s="875"/>
      <c r="BP1182" s="875"/>
      <c r="BQ1182" s="875"/>
      <c r="BR1182" s="875"/>
      <c r="BS1182" s="875"/>
      <c r="BT1182" s="875"/>
      <c r="BU1182" s="875"/>
      <c r="BV1182" s="875"/>
      <c r="BW1182" s="875"/>
      <c r="BX1182" s="875"/>
      <c r="BY1182" s="875"/>
    </row>
    <row r="1183" s="235" customFormat="true" ht="15" customHeight="true" x14ac:dyDescent="0.2">
      <c r="BA1183" s="875"/>
      <c r="BB1183" s="268"/>
      <c r="BC1183" s="875"/>
      <c r="BD1183" s="875"/>
      <c r="BE1183" s="875"/>
      <c r="BF1183" s="875"/>
      <c r="BG1183" s="875"/>
      <c r="BH1183" s="875"/>
      <c r="BI1183" s="875"/>
      <c r="BJ1183" s="875"/>
      <c r="BK1183" s="875"/>
      <c r="BL1183" s="875"/>
      <c r="BM1183" s="875"/>
      <c r="BN1183" s="875"/>
      <c r="BO1183" s="875"/>
      <c r="BP1183" s="875"/>
      <c r="BQ1183" s="875"/>
      <c r="BR1183" s="875"/>
      <c r="BS1183" s="875"/>
      <c r="BT1183" s="875"/>
      <c r="BU1183" s="875"/>
      <c r="BV1183" s="875"/>
      <c r="BW1183" s="875"/>
      <c r="BX1183" s="875"/>
      <c r="BY1183" s="875"/>
    </row>
    <row r="1184" s="235" customFormat="true" ht="15" customHeight="true" x14ac:dyDescent="0.2">
      <c r="BA1184" s="875"/>
      <c r="BB1184" s="268"/>
      <c r="BC1184" s="875"/>
      <c r="BD1184" s="875"/>
      <c r="BE1184" s="875"/>
      <c r="BF1184" s="875"/>
      <c r="BG1184" s="875"/>
      <c r="BH1184" s="875"/>
      <c r="BI1184" s="875"/>
      <c r="BJ1184" s="875"/>
      <c r="BK1184" s="875"/>
      <c r="BL1184" s="875"/>
      <c r="BM1184" s="875"/>
      <c r="BN1184" s="875"/>
      <c r="BO1184" s="875"/>
      <c r="BP1184" s="875"/>
      <c r="BQ1184" s="875"/>
      <c r="BR1184" s="875"/>
      <c r="BS1184" s="875"/>
      <c r="BT1184" s="875"/>
      <c r="BU1184" s="875"/>
      <c r="BV1184" s="875"/>
      <c r="BW1184" s="875"/>
      <c r="BX1184" s="875"/>
      <c r="BY1184" s="875"/>
    </row>
    <row r="1185" s="235" customFormat="true" ht="15" customHeight="true" x14ac:dyDescent="0.2">
      <c r="BA1185" s="875"/>
      <c r="BB1185" s="268"/>
      <c r="BC1185" s="875"/>
      <c r="BD1185" s="875"/>
      <c r="BE1185" s="875"/>
      <c r="BF1185" s="875"/>
      <c r="BG1185" s="875"/>
      <c r="BH1185" s="875"/>
      <c r="BI1185" s="875"/>
      <c r="BJ1185" s="875"/>
      <c r="BK1185" s="875"/>
      <c r="BL1185" s="875"/>
      <c r="BM1185" s="875"/>
      <c r="BN1185" s="875"/>
      <c r="BO1185" s="875"/>
      <c r="BP1185" s="875"/>
      <c r="BQ1185" s="875"/>
      <c r="BR1185" s="875"/>
      <c r="BS1185" s="875"/>
      <c r="BT1185" s="875"/>
      <c r="BU1185" s="875"/>
      <c r="BV1185" s="875"/>
      <c r="BW1185" s="875"/>
      <c r="BX1185" s="875"/>
      <c r="BY1185" s="875"/>
    </row>
    <row r="1186" s="235" customFormat="true" ht="15" customHeight="true" x14ac:dyDescent="0.2">
      <c r="BA1186" s="875"/>
      <c r="BB1186" s="268"/>
      <c r="BC1186" s="875"/>
      <c r="BD1186" s="875"/>
      <c r="BE1186" s="875"/>
      <c r="BF1186" s="875"/>
      <c r="BG1186" s="875"/>
      <c r="BH1186" s="875"/>
      <c r="BI1186" s="875"/>
      <c r="BJ1186" s="875"/>
      <c r="BK1186" s="875"/>
      <c r="BL1186" s="875"/>
      <c r="BM1186" s="875"/>
      <c r="BN1186" s="875"/>
      <c r="BO1186" s="875"/>
      <c r="BP1186" s="875"/>
      <c r="BQ1186" s="875"/>
      <c r="BR1186" s="875"/>
      <c r="BS1186" s="875"/>
      <c r="BT1186" s="875"/>
      <c r="BU1186" s="875"/>
      <c r="BV1186" s="875"/>
      <c r="BW1186" s="875"/>
      <c r="BX1186" s="875"/>
      <c r="BY1186" s="875"/>
    </row>
    <row r="1187" s="235" customFormat="true" ht="15" customHeight="true" x14ac:dyDescent="0.2">
      <c r="BA1187" s="875"/>
      <c r="BB1187" s="268"/>
      <c r="BC1187" s="875"/>
      <c r="BD1187" s="875"/>
      <c r="BE1187" s="875"/>
      <c r="BF1187" s="875"/>
      <c r="BG1187" s="875"/>
      <c r="BH1187" s="875"/>
      <c r="BI1187" s="875"/>
      <c r="BJ1187" s="875"/>
      <c r="BK1187" s="875"/>
      <c r="BL1187" s="875"/>
      <c r="BM1187" s="875"/>
      <c r="BN1187" s="875"/>
      <c r="BO1187" s="875"/>
      <c r="BP1187" s="875"/>
      <c r="BQ1187" s="875"/>
      <c r="BR1187" s="875"/>
      <c r="BS1187" s="875"/>
      <c r="BT1187" s="875"/>
      <c r="BU1187" s="875"/>
      <c r="BV1187" s="875"/>
      <c r="BW1187" s="875"/>
      <c r="BX1187" s="875"/>
      <c r="BY1187" s="875"/>
    </row>
    <row r="1188" s="235" customFormat="true" ht="15" customHeight="true" x14ac:dyDescent="0.2">
      <c r="BA1188" s="875"/>
      <c r="BB1188" s="268"/>
      <c r="BC1188" s="875"/>
      <c r="BD1188" s="875"/>
      <c r="BE1188" s="875"/>
      <c r="BF1188" s="875"/>
      <c r="BG1188" s="875"/>
      <c r="BH1188" s="875"/>
      <c r="BI1188" s="875"/>
      <c r="BJ1188" s="875"/>
      <c r="BK1188" s="875"/>
      <c r="BL1188" s="875"/>
      <c r="BM1188" s="875"/>
      <c r="BN1188" s="875"/>
      <c r="BO1188" s="875"/>
      <c r="BP1188" s="875"/>
      <c r="BQ1188" s="875"/>
      <c r="BR1188" s="875"/>
      <c r="BS1188" s="875"/>
      <c r="BT1188" s="875"/>
      <c r="BU1188" s="875"/>
      <c r="BV1188" s="875"/>
      <c r="BW1188" s="875"/>
      <c r="BX1188" s="875"/>
      <c r="BY1188" s="875"/>
    </row>
    <row r="1189" s="235" customFormat="true" ht="15" customHeight="true" x14ac:dyDescent="0.2">
      <c r="BA1189" s="875"/>
      <c r="BB1189" s="268"/>
      <c r="BC1189" s="875"/>
      <c r="BD1189" s="875"/>
      <c r="BE1189" s="875"/>
      <c r="BF1189" s="875"/>
      <c r="BG1189" s="875"/>
      <c r="BH1189" s="875"/>
      <c r="BI1189" s="875"/>
      <c r="BJ1189" s="875"/>
      <c r="BK1189" s="875"/>
      <c r="BL1189" s="875"/>
      <c r="BM1189" s="875"/>
      <c r="BN1189" s="875"/>
      <c r="BO1189" s="875"/>
      <c r="BP1189" s="875"/>
      <c r="BQ1189" s="875"/>
      <c r="BR1189" s="875"/>
      <c r="BS1189" s="875"/>
      <c r="BT1189" s="875"/>
      <c r="BU1189" s="875"/>
      <c r="BV1189" s="875"/>
      <c r="BW1189" s="875"/>
      <c r="BX1189" s="875"/>
      <c r="BY1189" s="875"/>
    </row>
    <row r="1190" s="235" customFormat="true" ht="15" customHeight="true" x14ac:dyDescent="0.2">
      <c r="BA1190" s="875"/>
      <c r="BB1190" s="268"/>
      <c r="BC1190" s="875"/>
      <c r="BD1190" s="875"/>
      <c r="BE1190" s="875"/>
      <c r="BF1190" s="875"/>
      <c r="BG1190" s="875"/>
      <c r="BH1190" s="875"/>
      <c r="BI1190" s="875"/>
      <c r="BJ1190" s="875"/>
      <c r="BK1190" s="875"/>
      <c r="BL1190" s="875"/>
      <c r="BM1190" s="875"/>
      <c r="BN1190" s="875"/>
      <c r="BO1190" s="875"/>
      <c r="BP1190" s="875"/>
      <c r="BQ1190" s="875"/>
      <c r="BR1190" s="875"/>
      <c r="BS1190" s="875"/>
      <c r="BT1190" s="875"/>
      <c r="BU1190" s="875"/>
      <c r="BV1190" s="875"/>
      <c r="BW1190" s="875"/>
      <c r="BX1190" s="875"/>
      <c r="BY1190" s="875"/>
    </row>
    <row r="1191" s="235" customFormat="true" ht="15" customHeight="true" x14ac:dyDescent="0.2">
      <c r="BA1191" s="875"/>
      <c r="BB1191" s="268"/>
      <c r="BC1191" s="875"/>
      <c r="BD1191" s="875"/>
      <c r="BE1191" s="875"/>
      <c r="BF1191" s="875"/>
      <c r="BG1191" s="875"/>
      <c r="BH1191" s="875"/>
      <c r="BI1191" s="875"/>
      <c r="BJ1191" s="875"/>
      <c r="BK1191" s="875"/>
      <c r="BL1191" s="875"/>
      <c r="BM1191" s="875"/>
      <c r="BN1191" s="875"/>
      <c r="BO1191" s="875"/>
      <c r="BP1191" s="875"/>
      <c r="BQ1191" s="875"/>
      <c r="BR1191" s="875"/>
      <c r="BS1191" s="875"/>
      <c r="BT1191" s="875"/>
      <c r="BU1191" s="875"/>
      <c r="BV1191" s="875"/>
      <c r="BW1191" s="875"/>
      <c r="BX1191" s="875"/>
      <c r="BY1191" s="875"/>
    </row>
    <row r="1192" s="235" customFormat="true" ht="15" customHeight="true" x14ac:dyDescent="0.2">
      <c r="BA1192" s="875"/>
      <c r="BB1192" s="268"/>
      <c r="BC1192" s="875"/>
      <c r="BD1192" s="875"/>
      <c r="BE1192" s="875"/>
      <c r="BF1192" s="875"/>
      <c r="BG1192" s="875"/>
      <c r="BH1192" s="875"/>
      <c r="BI1192" s="875"/>
      <c r="BJ1192" s="875"/>
      <c r="BK1192" s="875"/>
      <c r="BL1192" s="875"/>
      <c r="BM1192" s="875"/>
      <c r="BN1192" s="875"/>
      <c r="BO1192" s="875"/>
      <c r="BP1192" s="875"/>
      <c r="BQ1192" s="875"/>
      <c r="BR1192" s="875"/>
      <c r="BS1192" s="875"/>
      <c r="BT1192" s="875"/>
      <c r="BU1192" s="875"/>
      <c r="BV1192" s="875"/>
      <c r="BW1192" s="875"/>
      <c r="BX1192" s="875"/>
      <c r="BY1192" s="875"/>
    </row>
    <row r="1193" s="235" customFormat="true" ht="15" customHeight="true" x14ac:dyDescent="0.2">
      <c r="BA1193" s="875"/>
      <c r="BB1193" s="268"/>
      <c r="BC1193" s="875"/>
      <c r="BD1193" s="875"/>
      <c r="BE1193" s="875"/>
      <c r="BF1193" s="875"/>
      <c r="BG1193" s="875"/>
      <c r="BH1193" s="875"/>
      <c r="BI1193" s="875"/>
      <c r="BJ1193" s="875"/>
      <c r="BK1193" s="875"/>
      <c r="BL1193" s="875"/>
      <c r="BM1193" s="875"/>
      <c r="BN1193" s="875"/>
      <c r="BO1193" s="875"/>
      <c r="BP1193" s="875"/>
      <c r="BQ1193" s="875"/>
      <c r="BR1193" s="875"/>
      <c r="BS1193" s="875"/>
      <c r="BT1193" s="875"/>
      <c r="BU1193" s="875"/>
      <c r="BV1193" s="875"/>
      <c r="BW1193" s="875"/>
      <c r="BX1193" s="875"/>
      <c r="BY1193" s="875"/>
    </row>
    <row r="1194" s="235" customFormat="true" ht="15" customHeight="true" x14ac:dyDescent="0.2">
      <c r="BA1194" s="875"/>
      <c r="BB1194" s="268"/>
      <c r="BC1194" s="875"/>
      <c r="BD1194" s="875"/>
      <c r="BE1194" s="875"/>
      <c r="BF1194" s="875"/>
      <c r="BG1194" s="875"/>
      <c r="BH1194" s="875"/>
      <c r="BI1194" s="875"/>
      <c r="BJ1194" s="875"/>
      <c r="BK1194" s="875"/>
      <c r="BL1194" s="875"/>
      <c r="BM1194" s="875"/>
      <c r="BN1194" s="875"/>
      <c r="BO1194" s="875"/>
      <c r="BP1194" s="875"/>
      <c r="BQ1194" s="875"/>
      <c r="BR1194" s="875"/>
      <c r="BS1194" s="875"/>
      <c r="BT1194" s="875"/>
      <c r="BU1194" s="875"/>
      <c r="BV1194" s="875"/>
      <c r="BW1194" s="875"/>
      <c r="BX1194" s="875"/>
      <c r="BY1194" s="875"/>
    </row>
    <row r="1195" s="235" customFormat="true" ht="15" customHeight="true" x14ac:dyDescent="0.2">
      <c r="BA1195" s="875"/>
      <c r="BB1195" s="268"/>
      <c r="BC1195" s="875"/>
      <c r="BD1195" s="875"/>
      <c r="BE1195" s="875"/>
      <c r="BF1195" s="875"/>
      <c r="BG1195" s="875"/>
      <c r="BH1195" s="875"/>
      <c r="BI1195" s="875"/>
      <c r="BJ1195" s="875"/>
      <c r="BK1195" s="875"/>
      <c r="BL1195" s="875"/>
      <c r="BM1195" s="875"/>
      <c r="BN1195" s="875"/>
      <c r="BO1195" s="875"/>
      <c r="BP1195" s="875"/>
      <c r="BQ1195" s="875"/>
      <c r="BR1195" s="875"/>
      <c r="BS1195" s="875"/>
      <c r="BT1195" s="875"/>
      <c r="BU1195" s="875"/>
      <c r="BV1195" s="875"/>
      <c r="BW1195" s="875"/>
      <c r="BX1195" s="875"/>
      <c r="BY1195" s="875"/>
    </row>
    <row r="1196" s="235" customFormat="true" ht="15" customHeight="true" x14ac:dyDescent="0.2">
      <c r="BA1196" s="875"/>
      <c r="BB1196" s="268"/>
      <c r="BC1196" s="875"/>
      <c r="BD1196" s="875"/>
      <c r="BE1196" s="875"/>
      <c r="BF1196" s="875"/>
      <c r="BG1196" s="875"/>
      <c r="BH1196" s="875"/>
      <c r="BI1196" s="875"/>
      <c r="BJ1196" s="875"/>
      <c r="BK1196" s="875"/>
      <c r="BL1196" s="875"/>
      <c r="BM1196" s="875"/>
      <c r="BN1196" s="875"/>
      <c r="BO1196" s="875"/>
      <c r="BP1196" s="875"/>
      <c r="BQ1196" s="875"/>
      <c r="BR1196" s="875"/>
      <c r="BS1196" s="875"/>
      <c r="BT1196" s="875"/>
      <c r="BU1196" s="875"/>
      <c r="BV1196" s="875"/>
      <c r="BW1196" s="875"/>
      <c r="BX1196" s="875"/>
      <c r="BY1196" s="875"/>
    </row>
    <row r="1197" s="235" customFormat="true" ht="15" customHeight="true" x14ac:dyDescent="0.2">
      <c r="BA1197" s="875"/>
      <c r="BB1197" s="268"/>
      <c r="BC1197" s="875"/>
      <c r="BD1197" s="875"/>
      <c r="BE1197" s="875"/>
      <c r="BF1197" s="875"/>
      <c r="BG1197" s="875"/>
      <c r="BH1197" s="875"/>
      <c r="BI1197" s="875"/>
      <c r="BJ1197" s="875"/>
      <c r="BK1197" s="875"/>
      <c r="BL1197" s="875"/>
      <c r="BM1197" s="875"/>
      <c r="BN1197" s="875"/>
      <c r="BO1197" s="875"/>
      <c r="BP1197" s="875"/>
      <c r="BQ1197" s="875"/>
      <c r="BR1197" s="875"/>
      <c r="BS1197" s="875"/>
      <c r="BT1197" s="875"/>
      <c r="BU1197" s="875"/>
      <c r="BV1197" s="875"/>
      <c r="BW1197" s="875"/>
      <c r="BX1197" s="875"/>
      <c r="BY1197" s="875"/>
    </row>
    <row r="1198" s="235" customFormat="true" ht="15" customHeight="true" x14ac:dyDescent="0.2">
      <c r="BA1198" s="875"/>
      <c r="BB1198" s="268"/>
      <c r="BC1198" s="875"/>
      <c r="BD1198" s="875"/>
      <c r="BE1198" s="875"/>
      <c r="BF1198" s="875"/>
      <c r="BG1198" s="875"/>
      <c r="BH1198" s="875"/>
      <c r="BI1198" s="875"/>
      <c r="BJ1198" s="875"/>
      <c r="BK1198" s="875"/>
      <c r="BL1198" s="875"/>
      <c r="BM1198" s="875"/>
      <c r="BN1198" s="875"/>
      <c r="BO1198" s="875"/>
      <c r="BP1198" s="875"/>
      <c r="BQ1198" s="875"/>
      <c r="BR1198" s="875"/>
      <c r="BS1198" s="875"/>
      <c r="BT1198" s="875"/>
      <c r="BU1198" s="875"/>
      <c r="BV1198" s="875"/>
      <c r="BW1198" s="875"/>
      <c r="BX1198" s="875"/>
      <c r="BY1198" s="875"/>
    </row>
    <row r="1199" s="235" customFormat="true" ht="15" customHeight="true" x14ac:dyDescent="0.2">
      <c r="BA1199" s="875"/>
      <c r="BB1199" s="268"/>
      <c r="BC1199" s="875"/>
      <c r="BD1199" s="875"/>
      <c r="BE1199" s="875"/>
      <c r="BF1199" s="875"/>
      <c r="BG1199" s="875"/>
      <c r="BH1199" s="875"/>
      <c r="BI1199" s="875"/>
      <c r="BJ1199" s="875"/>
      <c r="BK1199" s="875"/>
      <c r="BL1199" s="875"/>
      <c r="BM1199" s="875"/>
      <c r="BN1199" s="875"/>
      <c r="BO1199" s="875"/>
      <c r="BP1199" s="875"/>
      <c r="BQ1199" s="875"/>
      <c r="BR1199" s="875"/>
      <c r="BS1199" s="875"/>
      <c r="BT1199" s="875"/>
      <c r="BU1199" s="875"/>
      <c r="BV1199" s="875"/>
      <c r="BW1199" s="875"/>
      <c r="BX1199" s="875"/>
      <c r="BY1199" s="875"/>
    </row>
    <row r="1200" s="235" customFormat="true" ht="15" customHeight="true" x14ac:dyDescent="0.2">
      <c r="BA1200" s="875"/>
      <c r="BB1200" s="268"/>
      <c r="BC1200" s="875"/>
      <c r="BD1200" s="875"/>
      <c r="BE1200" s="875"/>
      <c r="BF1200" s="875"/>
      <c r="BG1200" s="875"/>
      <c r="BH1200" s="875"/>
      <c r="BI1200" s="875"/>
      <c r="BJ1200" s="875"/>
      <c r="BK1200" s="875"/>
      <c r="BL1200" s="875"/>
      <c r="BM1200" s="875"/>
      <c r="BN1200" s="875"/>
      <c r="BO1200" s="875"/>
      <c r="BP1200" s="875"/>
      <c r="BQ1200" s="875"/>
      <c r="BR1200" s="875"/>
      <c r="BS1200" s="875"/>
      <c r="BT1200" s="875"/>
      <c r="BU1200" s="875"/>
      <c r="BV1200" s="875"/>
      <c r="BW1200" s="875"/>
      <c r="BX1200" s="875"/>
      <c r="BY1200" s="875"/>
    </row>
  </sheetData>
  <mergeCells count="1314">
    <mergeCell ref="A58:A69"/>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47:A49"/>
    <mergeCell ref="A153:A160"/>
    <mergeCell ref="C133:G133"/>
    <mergeCell ref="H133:L133"/>
    <mergeCell ref="M133:Q133"/>
    <mergeCell ref="A135:A139"/>
    <mergeCell ref="M120:Q120"/>
    <mergeCell ref="A122:A123"/>
    <mergeCell ref="A124:A127"/>
    <mergeCell ref="A128:A129"/>
    <mergeCell ref="A130:A132"/>
    <mergeCell ref="A108:B108"/>
    <mergeCell ref="C120:G120"/>
    <mergeCell ref="H120:L120"/>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O434"/>
    <mergeCell ref="C435:D435"/>
    <mergeCell ref="H435:J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E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1:D472"/>
    <mergeCell ref="E471:G471"/>
    <mergeCell ref="H471:I471"/>
    <mergeCell ref="M471:N471"/>
    <mergeCell ref="H472:I472"/>
    <mergeCell ref="M472:O472"/>
    <mergeCell ref="C469:D469"/>
    <mergeCell ref="H469:I470"/>
    <mergeCell ref="J469:L469"/>
    <mergeCell ref="M469:N469"/>
    <mergeCell ref="C470:G470"/>
    <mergeCell ref="M470:N470"/>
    <mergeCell ref="C466:D466"/>
    <mergeCell ref="H466:I466"/>
    <mergeCell ref="M466:Q466"/>
    <mergeCell ref="C467:D467"/>
    <mergeCell ref="H467:I467"/>
    <mergeCell ref="M467:N468"/>
    <mergeCell ref="O467:Q467"/>
    <mergeCell ref="C468:D468"/>
    <mergeCell ref="H468:L468"/>
    <mergeCell ref="C477:D478"/>
    <mergeCell ref="H477:I477"/>
    <mergeCell ref="M477:N477"/>
    <mergeCell ref="H478:I478"/>
    <mergeCell ref="M478:N478"/>
    <mergeCell ref="C479:D479"/>
    <mergeCell ref="H479:I479"/>
    <mergeCell ref="M479:N479"/>
    <mergeCell ref="C473:D473"/>
    <mergeCell ref="H473:I473"/>
    <mergeCell ref="M473:N474"/>
    <mergeCell ref="C474:D474"/>
    <mergeCell ref="H474:J474"/>
    <mergeCell ref="C475:D475"/>
    <mergeCell ref="H475:I476"/>
    <mergeCell ref="M475:N475"/>
    <mergeCell ref="C476:E476"/>
    <mergeCell ref="M476:N476"/>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D508"/>
    <mergeCell ref="H508:J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O50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E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BA29:BA30"/>
    <mergeCell ref="A31:A32"/>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8AD19-828A-4FC3-B165-C380CFBCC0B6}">
  <sheetPr codeName="Feuil8"/>
  <dimension ref="A1:CZ1200"/>
  <sheetViews>
    <sheetView showGridLines="false" workbookViewId="0"/>
  </sheetViews>
  <sheetFormatPr defaultColWidth="9.140625" defaultRowHeight="15" customHeight="true" x14ac:dyDescent="0.2"/>
  <cols>
    <col min="1" max="1" width="31.5703125" style="796" customWidth="true"/>
    <col min="2" max="2" width="41.5703125" style="796" customWidth="true"/>
    <col min="3" max="17" width="10.7109375" style="796" customWidth="true"/>
    <col min="18" max="26" width="12.5703125" style="796" customWidth="true"/>
    <col min="27" max="52" width="12.5703125" style="235" customWidth="true"/>
    <col min="53" max="53" width="31.5703125" style="875" customWidth="true"/>
    <col min="54" max="54" width="41.5703125" style="268" customWidth="true"/>
    <col min="55" max="69" width="9.140625" style="875"/>
    <col min="70" max="77" width="12.5703125" style="875" customWidth="true"/>
    <col min="78" max="104" width="12.5703125" style="235" customWidth="true"/>
    <col min="105" max="16384" width="9.140625" style="796"/>
  </cols>
  <sheetData>
    <row r="1" s="111" customFormat="true" ht="18" customHeight="true" x14ac:dyDescent="0.2">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Guinea-Bissau</v>
      </c>
      <c r="B2" s="256"/>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2006</v>
      </c>
      <c r="B3" s="258"/>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MICS06</v>
      </c>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111" t="str">
        <f>B1028</f>
        <v/>
      </c>
      <c r="B10" s="1112"/>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111" t="str">
        <f>B1027</f>
        <v/>
      </c>
      <c r="B11" s="1113"/>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114"/>
      <c r="B12" s="1112"/>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115"/>
      <c r="B13" s="1116"/>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3106" t="s">
        <v>115</v>
      </c>
      <c r="D14" s="3107"/>
      <c r="E14" s="3107"/>
      <c r="F14" s="3107"/>
      <c r="G14" s="3108"/>
      <c r="H14" s="3168" t="s">
        <v>39</v>
      </c>
      <c r="I14" s="3169"/>
      <c r="J14" s="3169"/>
      <c r="K14" s="3169"/>
      <c r="L14" s="3170"/>
      <c r="M14" s="3191" t="s">
        <v>38</v>
      </c>
      <c r="N14" s="3192"/>
      <c r="O14" s="3192"/>
      <c r="P14" s="3192"/>
      <c r="Q14" s="3193"/>
      <c r="R14" s="2623" t="s">
        <v>143</v>
      </c>
      <c r="S14" s="2629"/>
      <c r="T14" s="2629"/>
      <c r="U14" s="2629"/>
      <c r="V14" s="2629"/>
      <c r="W14" s="2629"/>
      <c r="X14" s="2629"/>
      <c r="Y14" s="2629"/>
      <c r="Z14" s="263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108"/>
      <c r="BA14" s="241" t="s">
        <v>131</v>
      </c>
      <c r="BB14" s="115" t="s">
        <v>96</v>
      </c>
      <c r="BC14" s="3001" t="s">
        <v>115</v>
      </c>
      <c r="BD14" s="3002"/>
      <c r="BE14" s="3002"/>
      <c r="BF14" s="3002"/>
      <c r="BG14" s="3003"/>
      <c r="BH14" s="3004" t="s">
        <v>39</v>
      </c>
      <c r="BI14" s="3002"/>
      <c r="BJ14" s="3002"/>
      <c r="BK14" s="3002"/>
      <c r="BL14" s="3003"/>
      <c r="BM14" s="3004" t="s">
        <v>38</v>
      </c>
      <c r="BN14" s="3002"/>
      <c r="BO14" s="3002"/>
      <c r="BP14" s="3002"/>
      <c r="BQ14" s="3005"/>
      <c r="BR14" s="2516" t="s">
        <v>143</v>
      </c>
      <c r="BS14" s="2517"/>
      <c r="BT14" s="2517"/>
      <c r="BU14" s="2517"/>
      <c r="BV14" s="2517"/>
      <c r="BW14" s="2517"/>
      <c r="BX14" s="2517"/>
      <c r="BY14" s="2518"/>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12.75" x14ac:dyDescent="0.2">
      <c r="A15" s="201" t="s">
        <v>87</v>
      </c>
      <c r="B15" s="276"/>
      <c r="C15" s="401" t="s">
        <v>0</v>
      </c>
      <c r="D15" s="402" t="s">
        <v>1</v>
      </c>
      <c r="E15" s="402" t="s">
        <v>2</v>
      </c>
      <c r="F15" s="402" t="s">
        <v>3</v>
      </c>
      <c r="G15" s="403" t="s">
        <v>4</v>
      </c>
      <c r="H15" s="1706" t="s">
        <v>0</v>
      </c>
      <c r="I15" s="1666" t="s">
        <v>1</v>
      </c>
      <c r="J15" s="1666" t="s">
        <v>2</v>
      </c>
      <c r="K15" s="1666" t="s">
        <v>3</v>
      </c>
      <c r="L15" s="1667" t="s">
        <v>4</v>
      </c>
      <c r="M15" s="1696" t="s">
        <v>0</v>
      </c>
      <c r="N15" s="1666" t="s">
        <v>1</v>
      </c>
      <c r="O15" s="1666" t="s">
        <v>2</v>
      </c>
      <c r="P15" s="1666" t="s">
        <v>3</v>
      </c>
      <c r="Q15" s="1716" t="s">
        <v>4</v>
      </c>
      <c r="R15" s="1706" t="s">
        <v>249</v>
      </c>
      <c r="S15" s="1666" t="s">
        <v>159</v>
      </c>
      <c r="T15" s="1666" t="s">
        <v>250</v>
      </c>
      <c r="U15" s="1666" t="s">
        <v>161</v>
      </c>
      <c r="V15" s="1666" t="s">
        <v>251</v>
      </c>
      <c r="W15" s="1666" t="s">
        <v>163</v>
      </c>
      <c r="X15" s="1666" t="s">
        <v>252</v>
      </c>
      <c r="Y15" s="1666" t="s">
        <v>165</v>
      </c>
      <c r="Z15" s="1668" t="s">
        <v>166</v>
      </c>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108"/>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249</v>
      </c>
      <c r="BS15" s="180" t="s">
        <v>159</v>
      </c>
      <c r="BT15" s="180" t="s">
        <v>250</v>
      </c>
      <c r="BU15" s="180" t="s">
        <v>161</v>
      </c>
      <c r="BV15" s="180" t="s">
        <v>251</v>
      </c>
      <c r="BW15" s="180" t="s">
        <v>163</v>
      </c>
      <c r="BX15" s="180" t="s">
        <v>252</v>
      </c>
      <c r="BY15" s="181" t="s">
        <v>165</v>
      </c>
      <c r="BZ15" s="181" t="s">
        <v>166</v>
      </c>
      <c r="CA15" s="2588"/>
      <c r="CB15" s="2588"/>
      <c r="CC15" s="2588"/>
      <c r="CD15" s="2588"/>
      <c r="CE15" s="2588"/>
      <c r="CF15" s="2588"/>
      <c r="CG15" s="2588"/>
      <c r="CH15" s="2588"/>
      <c r="CI15" s="2588"/>
      <c r="CJ15" s="2588"/>
      <c r="CK15" s="2588"/>
      <c r="CL15" s="2588"/>
      <c r="CM15" s="2588"/>
      <c r="CN15" s="2588"/>
      <c r="CO15" s="2588"/>
      <c r="CP15" s="2588"/>
      <c r="CQ15" s="2588"/>
      <c r="CR15" s="2588"/>
      <c r="CS15" s="2588"/>
      <c r="CT15" s="2588"/>
      <c r="CU15" s="2588"/>
      <c r="CV15" s="2588"/>
      <c r="CW15" s="2588"/>
      <c r="CX15" s="2588"/>
      <c r="CY15" s="2588"/>
      <c r="CZ15" s="2588"/>
    </row>
    <row r="16" s="135" customFormat="true" ht="15" customHeight="true" x14ac:dyDescent="0.2">
      <c r="A16" s="3194" t="s">
        <v>13</v>
      </c>
      <c r="B16" s="1872" t="s">
        <v>14</v>
      </c>
      <c r="C16" s="1741">
        <v>48.031582491364091</v>
      </c>
      <c r="D16" s="1742">
        <v>42.780747724998619</v>
      </c>
      <c r="E16" s="1742">
        <v>49.897532184428592</v>
      </c>
      <c r="F16" s="1742">
        <v>68.883841089943076</v>
      </c>
      <c r="G16" s="1743">
        <v>89.838676620477443</v>
      </c>
      <c r="H16" s="1744">
        <v>61.065519160208289</v>
      </c>
      <c r="I16" s="1742">
        <v>81.936450915655641</v>
      </c>
      <c r="J16" s="1742">
        <v>88.40479383473469</v>
      </c>
      <c r="K16" s="1742">
        <v>89.280629498737312</v>
      </c>
      <c r="L16" s="1745">
        <v>90.680120281978887</v>
      </c>
      <c r="M16" s="1746">
        <v>49.868486194152119</v>
      </c>
      <c r="N16" s="1742">
        <v>42.048519764533715</v>
      </c>
      <c r="O16" s="1742">
        <v>42.249059716080978</v>
      </c>
      <c r="P16" s="1742">
        <v>52.363838715629221</v>
      </c>
      <c r="Q16" s="1743">
        <v>51.35097832703498</v>
      </c>
      <c r="R16" s="1744">
        <v>67.321195110932337</v>
      </c>
      <c r="S16" s="1742">
        <v>59.798616486006836</v>
      </c>
      <c r="T16" s="1742">
        <v>47.444146469824553</v>
      </c>
      <c r="U16" s="1742">
        <v>49.379009587891154</v>
      </c>
      <c r="V16" s="1742">
        <v>58.628382437039875</v>
      </c>
      <c r="W16" s="1742">
        <v>23.86523961356302</v>
      </c>
      <c r="X16" s="1742">
        <v>70.906609427815354</v>
      </c>
      <c r="Y16" s="1742">
        <v>92.115147884153174</v>
      </c>
      <c r="Z16" s="2641">
        <v>49.418552361035701</v>
      </c>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108"/>
      <c r="BA16" s="3006" t="s">
        <v>13</v>
      </c>
      <c r="BB16" s="161" t="s">
        <v>14</v>
      </c>
      <c r="BC16" s="1562" t="s">
        <v>36</v>
      </c>
      <c r="BD16" s="1582" t="s">
        <v>36</v>
      </c>
      <c r="BE16" s="1582" t="s">
        <v>36</v>
      </c>
      <c r="BF16" s="1582" t="s">
        <v>36</v>
      </c>
      <c r="BG16" s="1603" t="s">
        <v>36</v>
      </c>
      <c r="BH16" s="1624" t="s">
        <v>36</v>
      </c>
      <c r="BI16" s="1582" t="s">
        <v>36</v>
      </c>
      <c r="BJ16" s="1582" t="s">
        <v>36</v>
      </c>
      <c r="BK16" s="1582" t="s">
        <v>36</v>
      </c>
      <c r="BL16" s="1603" t="s">
        <v>36</v>
      </c>
      <c r="BM16" s="1624" t="s">
        <v>36</v>
      </c>
      <c r="BN16" s="1582" t="s">
        <v>36</v>
      </c>
      <c r="BO16" s="1582" t="s">
        <v>36</v>
      </c>
      <c r="BP16" s="1582" t="s">
        <v>36</v>
      </c>
      <c r="BQ16" s="1603" t="s">
        <v>36</v>
      </c>
      <c r="BR16" s="1624" t="s">
        <v>36</v>
      </c>
      <c r="BS16" s="1582" t="s">
        <v>36</v>
      </c>
      <c r="BT16" s="1582" t="s">
        <v>36</v>
      </c>
      <c r="BU16" s="1582" t="s">
        <v>36</v>
      </c>
      <c r="BV16" s="1582" t="s">
        <v>36</v>
      </c>
      <c r="BW16" s="1582" t="s">
        <v>36</v>
      </c>
      <c r="BX16" s="1582" t="s">
        <v>36</v>
      </c>
      <c r="BY16" s="1644" t="s">
        <v>36</v>
      </c>
      <c r="BZ16" s="1644" t="s">
        <v>36</v>
      </c>
      <c r="CA16" s="2589"/>
      <c r="CB16" s="2589"/>
      <c r="CC16" s="2589"/>
      <c r="CD16" s="2589"/>
      <c r="CE16" s="2589"/>
      <c r="CF16" s="2589"/>
      <c r="CG16" s="2589"/>
      <c r="CH16" s="2589"/>
      <c r="CI16" s="2589"/>
      <c r="CJ16" s="2589"/>
      <c r="CK16" s="2589"/>
      <c r="CL16" s="2589"/>
      <c r="CM16" s="2589"/>
      <c r="CN16" s="2589"/>
      <c r="CO16" s="2589"/>
      <c r="CP16" s="2589"/>
      <c r="CQ16" s="2589"/>
      <c r="CR16" s="2589"/>
      <c r="CS16" s="2589"/>
      <c r="CT16" s="2589"/>
      <c r="CU16" s="2589"/>
      <c r="CV16" s="2589"/>
      <c r="CW16" s="2589"/>
      <c r="CX16" s="2589"/>
      <c r="CY16" s="2589"/>
      <c r="CZ16" s="2589"/>
    </row>
    <row r="17" s="135" customFormat="true" ht="15" customHeight="true" x14ac:dyDescent="0.2">
      <c r="A17" s="3195"/>
      <c r="B17" s="1873" t="s">
        <v>52</v>
      </c>
      <c r="C17" s="1747">
        <v>51.968417508635987</v>
      </c>
      <c r="D17" s="1748">
        <v>57.219252275001232</v>
      </c>
      <c r="E17" s="1748">
        <v>50.102467815571359</v>
      </c>
      <c r="F17" s="1748">
        <v>31.11615891005685</v>
      </c>
      <c r="G17" s="1749">
        <v>10.161323379522536</v>
      </c>
      <c r="H17" s="1750">
        <v>38.934480839791732</v>
      </c>
      <c r="I17" s="1748">
        <v>18.063549084344324</v>
      </c>
      <c r="J17" s="1748">
        <v>11.595206165265354</v>
      </c>
      <c r="K17" s="1748">
        <v>10.719370501262677</v>
      </c>
      <c r="L17" s="1751">
        <v>9.3198797180211006</v>
      </c>
      <c r="M17" s="1752">
        <v>50.131513805847931</v>
      </c>
      <c r="N17" s="1748">
        <v>57.951480235466079</v>
      </c>
      <c r="O17" s="1748">
        <v>57.75094028391883</v>
      </c>
      <c r="P17" s="1748">
        <v>47.636161284370658</v>
      </c>
      <c r="Q17" s="1749">
        <v>48.64902167296502</v>
      </c>
      <c r="R17" s="1750">
        <v>32.678804889067699</v>
      </c>
      <c r="S17" s="1748">
        <v>40.201383513993235</v>
      </c>
      <c r="T17" s="1748">
        <v>52.555853530175447</v>
      </c>
      <c r="U17" s="1748">
        <v>50.620990412108846</v>
      </c>
      <c r="V17" s="1748">
        <v>41.371617562960147</v>
      </c>
      <c r="W17" s="1748">
        <v>76.134760386436824</v>
      </c>
      <c r="X17" s="1748">
        <v>29.093390572184735</v>
      </c>
      <c r="Y17" s="1748">
        <v>7.8848521158467477</v>
      </c>
      <c r="Z17" s="2642">
        <v>50.581447638964285</v>
      </c>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108"/>
      <c r="BA17" s="3007"/>
      <c r="BB17" s="162" t="s">
        <v>52</v>
      </c>
      <c r="BC17" s="1563" t="s">
        <v>36</v>
      </c>
      <c r="BD17" s="1583" t="s">
        <v>36</v>
      </c>
      <c r="BE17" s="1583" t="s">
        <v>36</v>
      </c>
      <c r="BF17" s="1583" t="s">
        <v>36</v>
      </c>
      <c r="BG17" s="1604" t="s">
        <v>36</v>
      </c>
      <c r="BH17" s="1625" t="s">
        <v>36</v>
      </c>
      <c r="BI17" s="1583" t="s">
        <v>36</v>
      </c>
      <c r="BJ17" s="1583" t="s">
        <v>36</v>
      </c>
      <c r="BK17" s="1583" t="s">
        <v>36</v>
      </c>
      <c r="BL17" s="1604" t="s">
        <v>36</v>
      </c>
      <c r="BM17" s="1625" t="s">
        <v>36</v>
      </c>
      <c r="BN17" s="1583" t="s">
        <v>36</v>
      </c>
      <c r="BO17" s="1583" t="s">
        <v>36</v>
      </c>
      <c r="BP17" s="1583" t="s">
        <v>36</v>
      </c>
      <c r="BQ17" s="1604" t="s">
        <v>36</v>
      </c>
      <c r="BR17" s="1625" t="s">
        <v>36</v>
      </c>
      <c r="BS17" s="1583" t="s">
        <v>36</v>
      </c>
      <c r="BT17" s="1583" t="s">
        <v>36</v>
      </c>
      <c r="BU17" s="1583" t="s">
        <v>36</v>
      </c>
      <c r="BV17" s="1583" t="s">
        <v>36</v>
      </c>
      <c r="BW17" s="1583" t="s">
        <v>36</v>
      </c>
      <c r="BX17" s="1583" t="s">
        <v>36</v>
      </c>
      <c r="BY17" s="1645" t="s">
        <v>36</v>
      </c>
      <c r="BZ17" s="1645" t="s">
        <v>36</v>
      </c>
      <c r="CA17" s="2590"/>
      <c r="CB17" s="2590"/>
      <c r="CC17" s="2590"/>
      <c r="CD17" s="2590"/>
      <c r="CE17" s="2590"/>
      <c r="CF17" s="2590"/>
      <c r="CG17" s="2590"/>
      <c r="CH17" s="2590"/>
      <c r="CI17" s="2590"/>
      <c r="CJ17" s="2590"/>
      <c r="CK17" s="2590"/>
      <c r="CL17" s="2590"/>
      <c r="CM17" s="2590"/>
      <c r="CN17" s="2590"/>
      <c r="CO17" s="2590"/>
      <c r="CP17" s="2590"/>
      <c r="CQ17" s="2590"/>
      <c r="CR17" s="2590"/>
      <c r="CS17" s="2590"/>
      <c r="CT17" s="2590"/>
      <c r="CU17" s="2590"/>
      <c r="CV17" s="2590"/>
      <c r="CW17" s="2590"/>
      <c r="CX17" s="2590"/>
      <c r="CY17" s="2590"/>
      <c r="CZ17" s="2590"/>
    </row>
    <row r="18" s="135" customFormat="true" ht="15" customHeight="true" x14ac:dyDescent="0.2">
      <c r="A18" s="3195" t="s">
        <v>61</v>
      </c>
      <c r="B18" s="1873" t="s">
        <v>15</v>
      </c>
      <c r="C18" s="1295">
        <f>C16*C23/100</f>
        <v>42.17372303697649</v>
      </c>
      <c r="D18" s="1296">
        <f>D16*D23/100</f>
        <v>37.886367022812941</v>
      </c>
      <c r="E18" s="1296">
        <f t="shared" ref="E18:Z18" si="0">E16*E23/100</f>
        <v>42.703057821117909</v>
      </c>
      <c r="F18" s="1296">
        <f t="shared" si="0"/>
        <v>62.598625548311482</v>
      </c>
      <c r="G18" s="1297">
        <f t="shared" si="0"/>
        <v>88.255833419756087</v>
      </c>
      <c r="H18" s="1298">
        <f t="shared" si="0"/>
        <v>57.111039159284289</v>
      </c>
      <c r="I18" s="1296">
        <f t="shared" si="0"/>
        <v>77.056561690341653</v>
      </c>
      <c r="J18" s="1296">
        <f t="shared" si="0"/>
        <v>85.207720507055384</v>
      </c>
      <c r="K18" s="1296">
        <f t="shared" si="0"/>
        <v>87.793435691852082</v>
      </c>
      <c r="L18" s="1299">
        <f t="shared" si="0"/>
        <v>89.863195192223259</v>
      </c>
      <c r="M18" s="1295">
        <f t="shared" si="0"/>
        <v>43.612437525935711</v>
      </c>
      <c r="N18" s="1296">
        <f t="shared" si="0"/>
        <v>34.893759300926419</v>
      </c>
      <c r="O18" s="1296">
        <f t="shared" si="0"/>
        <v>38.981602983080847</v>
      </c>
      <c r="P18" s="1296">
        <f t="shared" si="0"/>
        <v>45.909869010253757</v>
      </c>
      <c r="Q18" s="1297">
        <f t="shared" si="0"/>
        <v>42.354891733434016</v>
      </c>
      <c r="R18" s="1298">
        <f t="shared" si="0"/>
        <v>56.272114516958851</v>
      </c>
      <c r="S18" s="1296">
        <f t="shared" si="0"/>
        <v>52.723091056914811</v>
      </c>
      <c r="T18" s="1296">
        <f t="shared" si="0"/>
        <v>42.604976708758592</v>
      </c>
      <c r="U18" s="1296">
        <f t="shared" si="0"/>
        <v>45.214775102947215</v>
      </c>
      <c r="V18" s="1296">
        <f t="shared" si="0"/>
        <v>49.627308709494891</v>
      </c>
      <c r="W18" s="1296">
        <f t="shared" si="0"/>
        <v>22.023652622830294</v>
      </c>
      <c r="X18" s="1296">
        <f t="shared" si="0"/>
        <v>61.940527938264623</v>
      </c>
      <c r="Y18" s="1296">
        <f t="shared" si="0"/>
        <v>90.019166645258551</v>
      </c>
      <c r="Z18" s="1299">
        <f t="shared" si="0"/>
        <v>42.73332920906639</v>
      </c>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108"/>
      <c r="BA18" s="3007" t="s">
        <v>61</v>
      </c>
      <c r="BB18" s="162" t="s">
        <v>15</v>
      </c>
      <c r="BC18" s="1563" t="s">
        <v>36</v>
      </c>
      <c r="BD18" s="1583" t="s">
        <v>36</v>
      </c>
      <c r="BE18" s="1583" t="s">
        <v>36</v>
      </c>
      <c r="BF18" s="1583" t="s">
        <v>36</v>
      </c>
      <c r="BG18" s="1604" t="s">
        <v>36</v>
      </c>
      <c r="BH18" s="1625" t="s">
        <v>36</v>
      </c>
      <c r="BI18" s="1583" t="s">
        <v>36</v>
      </c>
      <c r="BJ18" s="1583" t="s">
        <v>36</v>
      </c>
      <c r="BK18" s="1583" t="s">
        <v>36</v>
      </c>
      <c r="BL18" s="1604" t="s">
        <v>36</v>
      </c>
      <c r="BM18" s="1625" t="s">
        <v>36</v>
      </c>
      <c r="BN18" s="1583" t="s">
        <v>36</v>
      </c>
      <c r="BO18" s="1583" t="s">
        <v>36</v>
      </c>
      <c r="BP18" s="1583" t="s">
        <v>36</v>
      </c>
      <c r="BQ18" s="1604" t="s">
        <v>36</v>
      </c>
      <c r="BR18" s="1625" t="s">
        <v>36</v>
      </c>
      <c r="BS18" s="1583" t="s">
        <v>36</v>
      </c>
      <c r="BT18" s="1583" t="s">
        <v>36</v>
      </c>
      <c r="BU18" s="1583" t="s">
        <v>36</v>
      </c>
      <c r="BV18" s="1583" t="s">
        <v>36</v>
      </c>
      <c r="BW18" s="1583" t="s">
        <v>36</v>
      </c>
      <c r="BX18" s="1583" t="s">
        <v>36</v>
      </c>
      <c r="BY18" s="1645" t="s">
        <v>36</v>
      </c>
      <c r="BZ18" s="1645" t="s">
        <v>36</v>
      </c>
      <c r="CA18" s="2590"/>
      <c r="CB18" s="2590"/>
      <c r="CC18" s="2590"/>
      <c r="CD18" s="2590"/>
      <c r="CE18" s="2590"/>
      <c r="CF18" s="2590"/>
      <c r="CG18" s="2590"/>
      <c r="CH18" s="2590"/>
      <c r="CI18" s="2590"/>
      <c r="CJ18" s="2590"/>
      <c r="CK18" s="2590"/>
      <c r="CL18" s="2590"/>
      <c r="CM18" s="2590"/>
      <c r="CN18" s="2590"/>
      <c r="CO18" s="2590"/>
      <c r="CP18" s="2590"/>
      <c r="CQ18" s="2590"/>
      <c r="CR18" s="2590"/>
      <c r="CS18" s="2590"/>
      <c r="CT18" s="2590"/>
      <c r="CU18" s="2590"/>
      <c r="CV18" s="2590"/>
      <c r="CW18" s="2590"/>
      <c r="CX18" s="2590"/>
      <c r="CY18" s="2590"/>
      <c r="CZ18" s="2590"/>
    </row>
    <row r="19" s="135" customFormat="true" ht="15" customHeight="true" x14ac:dyDescent="0.2">
      <c r="A19" s="3195"/>
      <c r="B19" s="1873" t="s">
        <v>16</v>
      </c>
      <c r="C19" s="1295">
        <f>C16*C22/100</f>
        <v>5.8578594543875919</v>
      </c>
      <c r="D19" s="1296">
        <f>D16*D22/100</f>
        <v>4.8943807021856438</v>
      </c>
      <c r="E19" s="1296">
        <f t="shared" ref="E19:Z19" si="1">E16*E22/100</f>
        <v>7.1944743633106816</v>
      </c>
      <c r="F19" s="1296">
        <f t="shared" si="1"/>
        <v>6.2852155416315796</v>
      </c>
      <c r="G19" s="1297">
        <f t="shared" si="1"/>
        <v>1.5828432007213358</v>
      </c>
      <c r="H19" s="1298">
        <f t="shared" si="1"/>
        <v>3.9544800009240122</v>
      </c>
      <c r="I19" s="1296">
        <f t="shared" si="1"/>
        <v>4.8798892253139829</v>
      </c>
      <c r="J19" s="1296">
        <f t="shared" si="1"/>
        <v>3.1970733276793029</v>
      </c>
      <c r="K19" s="1296">
        <f t="shared" si="1"/>
        <v>1.4871938068852417</v>
      </c>
      <c r="L19" s="1299">
        <f t="shared" si="1"/>
        <v>0.81692508975561429</v>
      </c>
      <c r="M19" s="1295">
        <f t="shared" si="1"/>
        <v>6.2560486682164074</v>
      </c>
      <c r="N19" s="1296">
        <f t="shared" si="1"/>
        <v>7.1547604636072819</v>
      </c>
      <c r="O19" s="1296">
        <f t="shared" si="1"/>
        <v>3.2674567330001354</v>
      </c>
      <c r="P19" s="1296">
        <f t="shared" si="1"/>
        <v>6.4539697053754477</v>
      </c>
      <c r="Q19" s="1297">
        <f t="shared" si="1"/>
        <v>8.9960865936009764</v>
      </c>
      <c r="R19" s="1298">
        <f t="shared" si="1"/>
        <v>11.049080593973517</v>
      </c>
      <c r="S19" s="1296">
        <f t="shared" si="1"/>
        <v>7.0755254290920275</v>
      </c>
      <c r="T19" s="1296">
        <f t="shared" si="1"/>
        <v>4.8391697610659339</v>
      </c>
      <c r="U19" s="1296">
        <f t="shared" si="1"/>
        <v>4.1642344849439494</v>
      </c>
      <c r="V19" s="1296">
        <f t="shared" si="1"/>
        <v>9.0010737275450001</v>
      </c>
      <c r="W19" s="1296">
        <f t="shared" si="1"/>
        <v>1.8415869907327278</v>
      </c>
      <c r="X19" s="1296">
        <f t="shared" si="1"/>
        <v>8.9660814895507794</v>
      </c>
      <c r="Y19" s="1296">
        <f t="shared" si="1"/>
        <v>2.0959812388947028</v>
      </c>
      <c r="Z19" s="1299">
        <f t="shared" si="1"/>
        <v>6.6852231519693142</v>
      </c>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108"/>
      <c r="BA19" s="3007"/>
      <c r="BB19" s="162" t="s">
        <v>16</v>
      </c>
      <c r="BC19" s="1563" t="s">
        <v>36</v>
      </c>
      <c r="BD19" s="1583" t="s">
        <v>36</v>
      </c>
      <c r="BE19" s="1583" t="s">
        <v>36</v>
      </c>
      <c r="BF19" s="1583" t="s">
        <v>36</v>
      </c>
      <c r="BG19" s="1604" t="s">
        <v>36</v>
      </c>
      <c r="BH19" s="1625" t="s">
        <v>36</v>
      </c>
      <c r="BI19" s="1583" t="s">
        <v>36</v>
      </c>
      <c r="BJ19" s="1583" t="s">
        <v>36</v>
      </c>
      <c r="BK19" s="1583" t="s">
        <v>36</v>
      </c>
      <c r="BL19" s="1604" t="s">
        <v>36</v>
      </c>
      <c r="BM19" s="1625" t="s">
        <v>36</v>
      </c>
      <c r="BN19" s="1583" t="s">
        <v>36</v>
      </c>
      <c r="BO19" s="1583" t="s">
        <v>36</v>
      </c>
      <c r="BP19" s="1583" t="s">
        <v>36</v>
      </c>
      <c r="BQ19" s="1604" t="s">
        <v>36</v>
      </c>
      <c r="BR19" s="1625" t="s">
        <v>36</v>
      </c>
      <c r="BS19" s="1583" t="s">
        <v>36</v>
      </c>
      <c r="BT19" s="1583" t="s">
        <v>36</v>
      </c>
      <c r="BU19" s="1583" t="s">
        <v>36</v>
      </c>
      <c r="BV19" s="1583" t="s">
        <v>36</v>
      </c>
      <c r="BW19" s="1583" t="s">
        <v>36</v>
      </c>
      <c r="BX19" s="1583" t="s">
        <v>36</v>
      </c>
      <c r="BY19" s="1645" t="s">
        <v>36</v>
      </c>
      <c r="BZ19" s="1645" t="s">
        <v>36</v>
      </c>
      <c r="CA19" s="2590"/>
      <c r="CB19" s="2590"/>
      <c r="CC19" s="2590"/>
      <c r="CD19" s="2590"/>
      <c r="CE19" s="2590"/>
      <c r="CF19" s="2590"/>
      <c r="CG19" s="2590"/>
      <c r="CH19" s="2590"/>
      <c r="CI19" s="2590"/>
      <c r="CJ19" s="2590"/>
      <c r="CK19" s="2590"/>
      <c r="CL19" s="2590"/>
      <c r="CM19" s="2590"/>
      <c r="CN19" s="2590"/>
      <c r="CO19" s="2590"/>
      <c r="CP19" s="2590"/>
      <c r="CQ19" s="2590"/>
      <c r="CR19" s="2590"/>
      <c r="CS19" s="2590"/>
      <c r="CT19" s="2590"/>
      <c r="CU19" s="2590"/>
      <c r="CV19" s="2590"/>
      <c r="CW19" s="2590"/>
      <c r="CX19" s="2590"/>
      <c r="CY19" s="2590"/>
      <c r="CZ19" s="2590"/>
    </row>
    <row r="20" s="135" customFormat="true" ht="15" customHeight="true" x14ac:dyDescent="0.2">
      <c r="A20" s="3195"/>
      <c r="B20" s="1873" t="s">
        <v>22</v>
      </c>
      <c r="C20" s="1295">
        <f>100-C18-C19-C21</f>
        <v>51.46536528482379</v>
      </c>
      <c r="D20" s="1296">
        <f>100-D18-D19-D21</f>
        <v>55.407510611643943</v>
      </c>
      <c r="E20" s="1296">
        <f t="shared" ref="E20:Z20" si="2">100-E18-E19-E21</f>
        <v>48.50590731357866</v>
      </c>
      <c r="F20" s="1296">
        <f t="shared" si="2"/>
        <v>30.450866608667287</v>
      </c>
      <c r="G20" s="1297">
        <f t="shared" si="2"/>
        <v>10.161323379522578</v>
      </c>
      <c r="H20" s="1298">
        <f t="shared" si="2"/>
        <v>38.170076473690784</v>
      </c>
      <c r="I20" s="1296">
        <f t="shared" si="2"/>
        <v>18.063549084344366</v>
      </c>
      <c r="J20" s="1296">
        <f t="shared" si="2"/>
        <v>11.527095854070188</v>
      </c>
      <c r="K20" s="1296">
        <f t="shared" si="2"/>
        <v>10.719370501262677</v>
      </c>
      <c r="L20" s="1299">
        <f t="shared" si="2"/>
        <v>9.3198797180211272</v>
      </c>
      <c r="M20" s="1295">
        <f t="shared" si="2"/>
        <v>49.596645391010682</v>
      </c>
      <c r="N20" s="1296">
        <f t="shared" si="2"/>
        <v>57.187613073960712</v>
      </c>
      <c r="O20" s="1296">
        <f t="shared" si="2"/>
        <v>55.418838096650177</v>
      </c>
      <c r="P20" s="1296">
        <f t="shared" si="2"/>
        <v>45.817370967783653</v>
      </c>
      <c r="Q20" s="1297">
        <f t="shared" si="2"/>
        <v>47.467220020163246</v>
      </c>
      <c r="R20" s="1298">
        <f t="shared" si="2"/>
        <v>30.514751620386939</v>
      </c>
      <c r="S20" s="1296">
        <f t="shared" si="2"/>
        <v>37.839732805912732</v>
      </c>
      <c r="T20" s="1296">
        <f t="shared" si="2"/>
        <v>47.256504331173034</v>
      </c>
      <c r="U20" s="1296">
        <f t="shared" si="2"/>
        <v>50.182990728981764</v>
      </c>
      <c r="V20" s="1296">
        <f t="shared" si="2"/>
        <v>39.795562974695301</v>
      </c>
      <c r="W20" s="1296">
        <f t="shared" si="2"/>
        <v>75.880360059263779</v>
      </c>
      <c r="X20" s="1296">
        <f t="shared" si="2"/>
        <v>29.093390572184596</v>
      </c>
      <c r="Y20" s="1296">
        <f t="shared" si="2"/>
        <v>7.8848521158467459</v>
      </c>
      <c r="Z20" s="1299">
        <f t="shared" si="2"/>
        <v>50.581447638964292</v>
      </c>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108"/>
      <c r="BA20" s="3007"/>
      <c r="BB20" s="162" t="s">
        <v>22</v>
      </c>
      <c r="BC20" s="1563" t="s">
        <v>36</v>
      </c>
      <c r="BD20" s="1583" t="s">
        <v>36</v>
      </c>
      <c r="BE20" s="1583" t="s">
        <v>36</v>
      </c>
      <c r="BF20" s="1583" t="s">
        <v>36</v>
      </c>
      <c r="BG20" s="1604" t="s">
        <v>36</v>
      </c>
      <c r="BH20" s="1625" t="s">
        <v>36</v>
      </c>
      <c r="BI20" s="1583" t="s">
        <v>36</v>
      </c>
      <c r="BJ20" s="1583" t="s">
        <v>36</v>
      </c>
      <c r="BK20" s="1583" t="s">
        <v>36</v>
      </c>
      <c r="BL20" s="1604" t="s">
        <v>36</v>
      </c>
      <c r="BM20" s="1625" t="s">
        <v>36</v>
      </c>
      <c r="BN20" s="1583" t="s">
        <v>36</v>
      </c>
      <c r="BO20" s="1583" t="s">
        <v>36</v>
      </c>
      <c r="BP20" s="1583" t="s">
        <v>36</v>
      </c>
      <c r="BQ20" s="1604" t="s">
        <v>36</v>
      </c>
      <c r="BR20" s="1625" t="s">
        <v>36</v>
      </c>
      <c r="BS20" s="1583" t="s">
        <v>36</v>
      </c>
      <c r="BT20" s="1583" t="s">
        <v>36</v>
      </c>
      <c r="BU20" s="1583" t="s">
        <v>36</v>
      </c>
      <c r="BV20" s="1583" t="s">
        <v>36</v>
      </c>
      <c r="BW20" s="1583" t="s">
        <v>36</v>
      </c>
      <c r="BX20" s="1583" t="s">
        <v>36</v>
      </c>
      <c r="BY20" s="1645" t="s">
        <v>36</v>
      </c>
      <c r="BZ20" s="1645" t="s">
        <v>36</v>
      </c>
      <c r="CA20" s="2590"/>
      <c r="CB20" s="2590"/>
      <c r="CC20" s="2590"/>
      <c r="CD20" s="2590"/>
      <c r="CE20" s="2590"/>
      <c r="CF20" s="2590"/>
      <c r="CG20" s="2590"/>
      <c r="CH20" s="2590"/>
      <c r="CI20" s="2590"/>
      <c r="CJ20" s="2590"/>
      <c r="CK20" s="2590"/>
      <c r="CL20" s="2590"/>
      <c r="CM20" s="2590"/>
      <c r="CN20" s="2590"/>
      <c r="CO20" s="2590"/>
      <c r="CP20" s="2590"/>
      <c r="CQ20" s="2590"/>
      <c r="CR20" s="2590"/>
      <c r="CS20" s="2590"/>
      <c r="CT20" s="2590"/>
      <c r="CU20" s="2590"/>
      <c r="CV20" s="2590"/>
      <c r="CW20" s="2590"/>
      <c r="CX20" s="2590"/>
      <c r="CY20" s="2590"/>
      <c r="CZ20" s="2590"/>
    </row>
    <row r="21" s="135" customFormat="true" ht="15" customHeight="true" x14ac:dyDescent="0.2">
      <c r="A21" s="3195"/>
      <c r="B21" s="1873" t="s">
        <v>17</v>
      </c>
      <c r="C21" s="1747">
        <v>0.50305222381212333</v>
      </c>
      <c r="D21" s="1748">
        <v>1.8117416633574726</v>
      </c>
      <c r="E21" s="1748">
        <v>1.596560501992748</v>
      </c>
      <c r="F21" s="1748">
        <v>0.66529230138965179</v>
      </c>
      <c r="G21" s="1749">
        <v>0</v>
      </c>
      <c r="H21" s="1750">
        <v>0.76440436610091367</v>
      </c>
      <c r="I21" s="1748">
        <v>0</v>
      </c>
      <c r="J21" s="1748">
        <v>6.8110311195125589E-2</v>
      </c>
      <c r="K21" s="1748">
        <v>0</v>
      </c>
      <c r="L21" s="1751">
        <v>0</v>
      </c>
      <c r="M21" s="1752">
        <v>0.53486841483719649</v>
      </c>
      <c r="N21" s="1748">
        <v>0.76386716150559042</v>
      </c>
      <c r="O21" s="1748">
        <v>2.3321021872688368</v>
      </c>
      <c r="P21" s="1748">
        <v>1.8187903165871413</v>
      </c>
      <c r="Q21" s="1749">
        <v>1.1818016528017616</v>
      </c>
      <c r="R21" s="1750">
        <v>2.1640532686806959</v>
      </c>
      <c r="S21" s="1748">
        <v>2.3616507080804303</v>
      </c>
      <c r="T21" s="1748">
        <v>5.2993491990024433</v>
      </c>
      <c r="U21" s="1748">
        <v>0.43799968312707421</v>
      </c>
      <c r="V21" s="1748">
        <v>1.5760545882648094</v>
      </c>
      <c r="W21" s="1748">
        <v>0.25440032717320049</v>
      </c>
      <c r="X21" s="1748">
        <v>0</v>
      </c>
      <c r="Y21" s="1748">
        <v>0</v>
      </c>
      <c r="Z21" s="2642">
        <v>0</v>
      </c>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108"/>
      <c r="BA21" s="3007"/>
      <c r="BB21" s="162" t="s">
        <v>17</v>
      </c>
      <c r="BC21" s="1563" t="s">
        <v>36</v>
      </c>
      <c r="BD21" s="1583" t="s">
        <v>36</v>
      </c>
      <c r="BE21" s="1583" t="s">
        <v>36</v>
      </c>
      <c r="BF21" s="1583" t="s">
        <v>36</v>
      </c>
      <c r="BG21" s="1604" t="s">
        <v>36</v>
      </c>
      <c r="BH21" s="1625" t="s">
        <v>36</v>
      </c>
      <c r="BI21" s="1583" t="s">
        <v>36</v>
      </c>
      <c r="BJ21" s="1583" t="s">
        <v>36</v>
      </c>
      <c r="BK21" s="1583" t="s">
        <v>36</v>
      </c>
      <c r="BL21" s="1604" t="s">
        <v>36</v>
      </c>
      <c r="BM21" s="1625" t="s">
        <v>36</v>
      </c>
      <c r="BN21" s="1583" t="s">
        <v>36</v>
      </c>
      <c r="BO21" s="1583" t="s">
        <v>36</v>
      </c>
      <c r="BP21" s="1583" t="s">
        <v>36</v>
      </c>
      <c r="BQ21" s="1604" t="s">
        <v>36</v>
      </c>
      <c r="BR21" s="1625" t="s">
        <v>36</v>
      </c>
      <c r="BS21" s="1583" t="s">
        <v>36</v>
      </c>
      <c r="BT21" s="1583" t="s">
        <v>36</v>
      </c>
      <c r="BU21" s="1583" t="s">
        <v>36</v>
      </c>
      <c r="BV21" s="1583" t="s">
        <v>36</v>
      </c>
      <c r="BW21" s="1583" t="s">
        <v>36</v>
      </c>
      <c r="BX21" s="1583" t="s">
        <v>36</v>
      </c>
      <c r="BY21" s="1645" t="s">
        <v>36</v>
      </c>
      <c r="BZ21" s="1645" t="s">
        <v>36</v>
      </c>
      <c r="CA21" s="2590"/>
      <c r="CB21" s="2590"/>
      <c r="CC21" s="2590"/>
      <c r="CD21" s="2590"/>
      <c r="CE21" s="2590"/>
      <c r="CF21" s="2590"/>
      <c r="CG21" s="2590"/>
      <c r="CH21" s="2590"/>
      <c r="CI21" s="2590"/>
      <c r="CJ21" s="2590"/>
      <c r="CK21" s="2590"/>
      <c r="CL21" s="2590"/>
      <c r="CM21" s="2590"/>
      <c r="CN21" s="2590"/>
      <c r="CO21" s="2590"/>
      <c r="CP21" s="2590"/>
      <c r="CQ21" s="2590"/>
      <c r="CR21" s="2590"/>
      <c r="CS21" s="2590"/>
      <c r="CT21" s="2590"/>
      <c r="CU21" s="2590"/>
      <c r="CV21" s="2590"/>
      <c r="CW21" s="2590"/>
      <c r="CX21" s="2590"/>
      <c r="CY21" s="2590"/>
      <c r="CZ21" s="2590"/>
    </row>
    <row r="22" s="135" customFormat="true" ht="15" customHeight="true" x14ac:dyDescent="0.2">
      <c r="A22" s="3195" t="s">
        <v>55</v>
      </c>
      <c r="B22" s="1873" t="s">
        <v>50</v>
      </c>
      <c r="C22" s="1747">
        <v>12.195849377731443</v>
      </c>
      <c r="D22" s="1748">
        <v>11.44061514223055</v>
      </c>
      <c r="E22" s="1748">
        <v>14.418497365198043</v>
      </c>
      <c r="F22" s="1748">
        <v>9.1243685633396101</v>
      </c>
      <c r="G22" s="1749">
        <v>1.7618727927260553</v>
      </c>
      <c r="H22" s="1750">
        <v>6.4757985444277422</v>
      </c>
      <c r="I22" s="1748">
        <v>5.955700022127246</v>
      </c>
      <c r="J22" s="1748">
        <v>3.6164026734296355</v>
      </c>
      <c r="K22" s="1748">
        <v>1.6657519276410064</v>
      </c>
      <c r="L22" s="1751">
        <v>0.90088664110204542</v>
      </c>
      <c r="M22" s="1752">
        <v>12.545094398614468</v>
      </c>
      <c r="N22" s="1748">
        <v>17.015487117437232</v>
      </c>
      <c r="O22" s="1748">
        <v>7.7337975210758723</v>
      </c>
      <c r="P22" s="1748">
        <v>12.325241738721322</v>
      </c>
      <c r="Q22" s="1749">
        <v>17.518822204921396</v>
      </c>
      <c r="R22" s="1750">
        <v>16.412484323498365</v>
      </c>
      <c r="S22" s="1748">
        <v>11.832256070251617</v>
      </c>
      <c r="T22" s="1748">
        <v>10.199719293387952</v>
      </c>
      <c r="U22" s="1748">
        <v>8.4332077935502241</v>
      </c>
      <c r="V22" s="1748">
        <v>15.352758089840046</v>
      </c>
      <c r="W22" s="1748">
        <v>7.7166080062574469</v>
      </c>
      <c r="X22" s="1748">
        <v>12.644916407515533</v>
      </c>
      <c r="Y22" s="1748">
        <v>2.2753925787870122</v>
      </c>
      <c r="Z22" s="2642">
        <v>13.527759986025636</v>
      </c>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108"/>
      <c r="BA22" s="3007" t="s">
        <v>55</v>
      </c>
      <c r="BB22" s="162" t="s">
        <v>50</v>
      </c>
      <c r="BC22" s="1563" t="s">
        <v>36</v>
      </c>
      <c r="BD22" s="1583" t="s">
        <v>36</v>
      </c>
      <c r="BE22" s="1583" t="s">
        <v>36</v>
      </c>
      <c r="BF22" s="1583" t="s">
        <v>36</v>
      </c>
      <c r="BG22" s="1604" t="s">
        <v>36</v>
      </c>
      <c r="BH22" s="1625" t="s">
        <v>36</v>
      </c>
      <c r="BI22" s="1583" t="s">
        <v>36</v>
      </c>
      <c r="BJ22" s="1583" t="s">
        <v>36</v>
      </c>
      <c r="BK22" s="1583" t="s">
        <v>36</v>
      </c>
      <c r="BL22" s="1604" t="s">
        <v>36</v>
      </c>
      <c r="BM22" s="1625" t="s">
        <v>36</v>
      </c>
      <c r="BN22" s="1583" t="s">
        <v>36</v>
      </c>
      <c r="BO22" s="1583" t="s">
        <v>36</v>
      </c>
      <c r="BP22" s="1583" t="s">
        <v>36</v>
      </c>
      <c r="BQ22" s="1604" t="s">
        <v>36</v>
      </c>
      <c r="BR22" s="1625" t="s">
        <v>36</v>
      </c>
      <c r="BS22" s="1583" t="s">
        <v>36</v>
      </c>
      <c r="BT22" s="1583" t="s">
        <v>36</v>
      </c>
      <c r="BU22" s="1583" t="s">
        <v>36</v>
      </c>
      <c r="BV22" s="1583" t="s">
        <v>36</v>
      </c>
      <c r="BW22" s="1583" t="s">
        <v>36</v>
      </c>
      <c r="BX22" s="1583" t="s">
        <v>36</v>
      </c>
      <c r="BY22" s="1645" t="s">
        <v>36</v>
      </c>
      <c r="BZ22" s="1645" t="s">
        <v>36</v>
      </c>
      <c r="CA22" s="2590"/>
      <c r="CB22" s="2590"/>
      <c r="CC22" s="2590"/>
      <c r="CD22" s="2590"/>
      <c r="CE22" s="2590"/>
      <c r="CF22" s="2590"/>
      <c r="CG22" s="2590"/>
      <c r="CH22" s="2590"/>
      <c r="CI22" s="2590"/>
      <c r="CJ22" s="2590"/>
      <c r="CK22" s="2590"/>
      <c r="CL22" s="2590"/>
      <c r="CM22" s="2590"/>
      <c r="CN22" s="2590"/>
      <c r="CO22" s="2590"/>
      <c r="CP22" s="2590"/>
      <c r="CQ22" s="2590"/>
      <c r="CR22" s="2590"/>
      <c r="CS22" s="2590"/>
      <c r="CT22" s="2590"/>
      <c r="CU22" s="2590"/>
      <c r="CV22" s="2590"/>
      <c r="CW22" s="2590"/>
      <c r="CX22" s="2590"/>
      <c r="CY22" s="2590"/>
      <c r="CZ22" s="2590"/>
    </row>
    <row r="23" s="135" customFormat="true" ht="15" customHeight="true" x14ac:dyDescent="0.2">
      <c r="A23" s="3196"/>
      <c r="B23" s="1874" t="s">
        <v>49</v>
      </c>
      <c r="C23" s="1753">
        <v>87.804150622268537</v>
      </c>
      <c r="D23" s="1754">
        <v>88.559384857769373</v>
      </c>
      <c r="E23" s="1754">
        <v>85.581502634801964</v>
      </c>
      <c r="F23" s="1754">
        <v>90.87563143666037</v>
      </c>
      <c r="G23" s="1755">
        <v>98.238127207273934</v>
      </c>
      <c r="H23" s="1756">
        <v>93.524201455572282</v>
      </c>
      <c r="I23" s="1754">
        <v>94.04429997787274</v>
      </c>
      <c r="J23" s="1754">
        <v>96.383597326570367</v>
      </c>
      <c r="K23" s="1754">
        <v>98.334248072359003</v>
      </c>
      <c r="L23" s="1757">
        <v>99.099113358897952</v>
      </c>
      <c r="M23" s="1758">
        <v>87.454905601385533</v>
      </c>
      <c r="N23" s="1754">
        <v>82.98451288256274</v>
      </c>
      <c r="O23" s="1754">
        <v>92.266202478924143</v>
      </c>
      <c r="P23" s="1754">
        <v>87.674758261278654</v>
      </c>
      <c r="Q23" s="1755">
        <v>82.481177795078622</v>
      </c>
      <c r="R23" s="1756">
        <v>83.587515676501681</v>
      </c>
      <c r="S23" s="1754">
        <v>88.167743929748383</v>
      </c>
      <c r="T23" s="1754">
        <v>89.800280706612</v>
      </c>
      <c r="U23" s="1754">
        <v>91.566792206449804</v>
      </c>
      <c r="V23" s="1754">
        <v>84.647241910159977</v>
      </c>
      <c r="W23" s="1754">
        <v>92.283391993742569</v>
      </c>
      <c r="X23" s="1754">
        <v>87.355083592484533</v>
      </c>
      <c r="Y23" s="1754">
        <v>97.724607421213079</v>
      </c>
      <c r="Z23" s="2643">
        <v>86.472240013974357</v>
      </c>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108"/>
      <c r="BA23" s="3008"/>
      <c r="BB23" s="163" t="s">
        <v>49</v>
      </c>
      <c r="BC23" s="1564" t="s">
        <v>36</v>
      </c>
      <c r="BD23" s="1584" t="s">
        <v>36</v>
      </c>
      <c r="BE23" s="1584" t="s">
        <v>36</v>
      </c>
      <c r="BF23" s="1584" t="s">
        <v>36</v>
      </c>
      <c r="BG23" s="1605" t="s">
        <v>36</v>
      </c>
      <c r="BH23" s="1626" t="s">
        <v>36</v>
      </c>
      <c r="BI23" s="1584" t="s">
        <v>36</v>
      </c>
      <c r="BJ23" s="1584" t="s">
        <v>36</v>
      </c>
      <c r="BK23" s="1584" t="s">
        <v>36</v>
      </c>
      <c r="BL23" s="1605" t="s">
        <v>36</v>
      </c>
      <c r="BM23" s="1626" t="s">
        <v>36</v>
      </c>
      <c r="BN23" s="1584" t="s">
        <v>36</v>
      </c>
      <c r="BO23" s="1584" t="s">
        <v>36</v>
      </c>
      <c r="BP23" s="1584" t="s">
        <v>36</v>
      </c>
      <c r="BQ23" s="1605" t="s">
        <v>36</v>
      </c>
      <c r="BR23" s="1626" t="s">
        <v>36</v>
      </c>
      <c r="BS23" s="1584" t="s">
        <v>36</v>
      </c>
      <c r="BT23" s="1584" t="s">
        <v>36</v>
      </c>
      <c r="BU23" s="1584" t="s">
        <v>36</v>
      </c>
      <c r="BV23" s="1584" t="s">
        <v>36</v>
      </c>
      <c r="BW23" s="1584" t="s">
        <v>36</v>
      </c>
      <c r="BX23" s="1584" t="s">
        <v>36</v>
      </c>
      <c r="BY23" s="1646" t="s">
        <v>36</v>
      </c>
      <c r="BZ23" s="1646" t="s">
        <v>36</v>
      </c>
      <c r="CA23" s="2591"/>
      <c r="CB23" s="2591"/>
      <c r="CC23" s="2591"/>
      <c r="CD23" s="2591"/>
      <c r="CE23" s="2591"/>
      <c r="CF23" s="2591"/>
      <c r="CG23" s="2591"/>
      <c r="CH23" s="2591"/>
      <c r="CI23" s="2591"/>
      <c r="CJ23" s="2591"/>
      <c r="CK23" s="2591"/>
      <c r="CL23" s="2591"/>
      <c r="CM23" s="2591"/>
      <c r="CN23" s="2591"/>
      <c r="CO23" s="2591"/>
      <c r="CP23" s="2591"/>
      <c r="CQ23" s="2591"/>
      <c r="CR23" s="2591"/>
      <c r="CS23" s="2591"/>
      <c r="CT23" s="2591"/>
      <c r="CU23" s="2591"/>
      <c r="CV23" s="2591"/>
      <c r="CW23" s="2591"/>
      <c r="CX23" s="2591"/>
      <c r="CY23" s="2591"/>
      <c r="CZ23" s="2591"/>
    </row>
    <row r="24" s="131" customFormat="true" ht="15" hidden="true" customHeight="true" x14ac:dyDescent="0.2">
      <c r="A24" s="3061"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1069"/>
      <c r="AB24" s="1069"/>
      <c r="AC24" s="1069"/>
      <c r="AD24" s="1069"/>
      <c r="AE24" s="1069"/>
      <c r="AF24" s="1069"/>
      <c r="AG24" s="1069"/>
      <c r="AH24" s="1069"/>
      <c r="AI24" s="1069"/>
      <c r="AJ24" s="1069"/>
      <c r="AK24" s="1069"/>
      <c r="AL24" s="1069"/>
      <c r="AM24" s="1069"/>
      <c r="AN24" s="1069"/>
      <c r="AO24" s="1069"/>
      <c r="AP24" s="1069"/>
      <c r="AQ24" s="1069"/>
      <c r="AR24" s="1069"/>
      <c r="AS24" s="1069"/>
      <c r="AT24" s="1069"/>
      <c r="AU24" s="1069"/>
      <c r="AV24" s="1069"/>
      <c r="AW24" s="1069"/>
      <c r="AX24" s="1069"/>
      <c r="AY24" s="1069"/>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62"/>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1069"/>
      <c r="AB25" s="1069"/>
      <c r="AC25" s="1069"/>
      <c r="AD25" s="1069"/>
      <c r="AE25" s="1069"/>
      <c r="AF25" s="1069"/>
      <c r="AG25" s="1069"/>
      <c r="AH25" s="1069"/>
      <c r="AI25" s="1069"/>
      <c r="AJ25" s="1069"/>
      <c r="AK25" s="1069"/>
      <c r="AL25" s="1069"/>
      <c r="AM25" s="1069"/>
      <c r="AN25" s="1069"/>
      <c r="AO25" s="1069"/>
      <c r="AP25" s="1069"/>
      <c r="AQ25" s="1069"/>
      <c r="AR25" s="1069"/>
      <c r="AS25" s="1069"/>
      <c r="AT25" s="1069"/>
      <c r="AU25" s="1069"/>
      <c r="AV25" s="1069"/>
      <c r="AW25" s="1069"/>
      <c r="AX25" s="1069"/>
      <c r="AY25" s="1069"/>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63"/>
      <c r="B26" s="274" t="s">
        <v>47</v>
      </c>
      <c r="C26" s="345"/>
      <c r="D26" s="346"/>
      <c r="E26" s="346"/>
      <c r="F26" s="346"/>
      <c r="G26" s="347"/>
      <c r="H26" s="348"/>
      <c r="I26" s="346"/>
      <c r="J26" s="346"/>
      <c r="K26" s="346"/>
      <c r="L26" s="349"/>
      <c r="M26" s="345"/>
      <c r="N26" s="346"/>
      <c r="O26" s="346"/>
      <c r="P26" s="346"/>
      <c r="Q26" s="347"/>
      <c r="R26" s="2510"/>
      <c r="S26" s="2511"/>
      <c r="T26" s="2511"/>
      <c r="U26" s="2511"/>
      <c r="V26" s="2511"/>
      <c r="W26" s="2511"/>
      <c r="X26" s="2511"/>
      <c r="Y26" s="2511"/>
      <c r="Z26" s="2552"/>
      <c r="AA26" s="1069"/>
      <c r="AB26" s="1069"/>
      <c r="AC26" s="1069"/>
      <c r="AD26" s="1069"/>
      <c r="AE26" s="1069"/>
      <c r="AF26" s="1069"/>
      <c r="AG26" s="1069"/>
      <c r="AH26" s="1069"/>
      <c r="AI26" s="1069"/>
      <c r="AJ26" s="1069"/>
      <c r="AK26" s="1069"/>
      <c r="AL26" s="1069"/>
      <c r="AM26" s="1069"/>
      <c r="AN26" s="1069"/>
      <c r="AO26" s="1069"/>
      <c r="AP26" s="1069"/>
      <c r="AQ26" s="1069"/>
      <c r="AR26" s="1069"/>
      <c r="AS26" s="1069"/>
      <c r="AT26" s="1069"/>
      <c r="AU26" s="1069"/>
      <c r="AV26" s="1069"/>
      <c r="AW26" s="1069"/>
      <c r="AX26" s="1069"/>
      <c r="AY26" s="1069"/>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114" t="s">
        <v>115</v>
      </c>
      <c r="D27" s="3115"/>
      <c r="E27" s="3115"/>
      <c r="F27" s="3115"/>
      <c r="G27" s="3116"/>
      <c r="H27" s="3177" t="s">
        <v>39</v>
      </c>
      <c r="I27" s="3178"/>
      <c r="J27" s="3178"/>
      <c r="K27" s="3178"/>
      <c r="L27" s="3179"/>
      <c r="M27" s="3180" t="s">
        <v>38</v>
      </c>
      <c r="N27" s="3178"/>
      <c r="O27" s="3178"/>
      <c r="P27" s="3178"/>
      <c r="Q27" s="3179"/>
      <c r="R27" s="2624" t="s">
        <v>143</v>
      </c>
      <c r="S27" s="2631"/>
      <c r="T27" s="2631"/>
      <c r="U27" s="2631"/>
      <c r="V27" s="2631"/>
      <c r="W27" s="2631"/>
      <c r="X27" s="2631"/>
      <c r="Y27" s="2631"/>
      <c r="Z27" s="2632"/>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108"/>
      <c r="BA27" s="241" t="s">
        <v>131</v>
      </c>
      <c r="BB27" s="115" t="s">
        <v>96</v>
      </c>
      <c r="BC27" s="3009" t="s">
        <v>115</v>
      </c>
      <c r="BD27" s="3010"/>
      <c r="BE27" s="3010"/>
      <c r="BF27" s="3010"/>
      <c r="BG27" s="3011"/>
      <c r="BH27" s="3012" t="s">
        <v>39</v>
      </c>
      <c r="BI27" s="3010"/>
      <c r="BJ27" s="3010"/>
      <c r="BK27" s="3010"/>
      <c r="BL27" s="3011"/>
      <c r="BM27" s="3012" t="s">
        <v>38</v>
      </c>
      <c r="BN27" s="3010"/>
      <c r="BO27" s="3010"/>
      <c r="BP27" s="3010"/>
      <c r="BQ27" s="3013"/>
      <c r="BR27" s="2519" t="s">
        <v>143</v>
      </c>
      <c r="BS27" s="2520"/>
      <c r="BT27" s="2520"/>
      <c r="BU27" s="2520"/>
      <c r="BV27" s="2520"/>
      <c r="BW27" s="2520"/>
      <c r="BX27" s="2520"/>
      <c r="BY27" s="2521"/>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1707" t="s">
        <v>0</v>
      </c>
      <c r="I28" s="1669" t="s">
        <v>1</v>
      </c>
      <c r="J28" s="1669" t="s">
        <v>2</v>
      </c>
      <c r="K28" s="1669" t="s">
        <v>3</v>
      </c>
      <c r="L28" s="1670" t="s">
        <v>4</v>
      </c>
      <c r="M28" s="1697" t="s">
        <v>0</v>
      </c>
      <c r="N28" s="1669" t="s">
        <v>1</v>
      </c>
      <c r="O28" s="1669" t="s">
        <v>2</v>
      </c>
      <c r="P28" s="1669" t="s">
        <v>3</v>
      </c>
      <c r="Q28" s="1717" t="s">
        <v>4</v>
      </c>
      <c r="R28" s="1707" t="s">
        <v>249</v>
      </c>
      <c r="S28" s="1669" t="s">
        <v>159</v>
      </c>
      <c r="T28" s="1669" t="s">
        <v>250</v>
      </c>
      <c r="U28" s="1669" t="s">
        <v>161</v>
      </c>
      <c r="V28" s="1669" t="s">
        <v>251</v>
      </c>
      <c r="W28" s="1669" t="s">
        <v>163</v>
      </c>
      <c r="X28" s="1669" t="s">
        <v>252</v>
      </c>
      <c r="Y28" s="1669" t="s">
        <v>165</v>
      </c>
      <c r="Z28" s="1671" t="s">
        <v>166</v>
      </c>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108"/>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249</v>
      </c>
      <c r="BS28" s="182" t="s">
        <v>159</v>
      </c>
      <c r="BT28" s="182" t="s">
        <v>250</v>
      </c>
      <c r="BU28" s="182" t="s">
        <v>161</v>
      </c>
      <c r="BV28" s="182" t="s">
        <v>251</v>
      </c>
      <c r="BW28" s="182" t="s">
        <v>163</v>
      </c>
      <c r="BX28" s="182" t="s">
        <v>252</v>
      </c>
      <c r="BY28" s="183" t="s">
        <v>165</v>
      </c>
      <c r="BZ28" s="183" t="s">
        <v>166</v>
      </c>
      <c r="CA28" s="2592"/>
      <c r="CB28" s="2592"/>
      <c r="CC28" s="2592"/>
      <c r="CD28" s="2592"/>
      <c r="CE28" s="2592"/>
      <c r="CF28" s="2592"/>
      <c r="CG28" s="2592"/>
      <c r="CH28" s="2592"/>
      <c r="CI28" s="2592"/>
      <c r="CJ28" s="2592"/>
      <c r="CK28" s="2592"/>
      <c r="CL28" s="2592"/>
      <c r="CM28" s="2592"/>
      <c r="CN28" s="2592"/>
      <c r="CO28" s="2592"/>
      <c r="CP28" s="2592"/>
      <c r="CQ28" s="2592"/>
      <c r="CR28" s="2592"/>
      <c r="CS28" s="2592"/>
      <c r="CT28" s="2592"/>
      <c r="CU28" s="2592"/>
      <c r="CV28" s="2592"/>
      <c r="CW28" s="2592"/>
      <c r="CX28" s="2592"/>
      <c r="CY28" s="2592"/>
      <c r="CZ28" s="2592"/>
    </row>
    <row r="29" s="135" customFormat="true" ht="15" customHeight="true" x14ac:dyDescent="0.2">
      <c r="A29" s="3175" t="s">
        <v>58</v>
      </c>
      <c r="B29" s="1875" t="s">
        <v>50</v>
      </c>
      <c r="C29" s="1759">
        <v>9.4743597489536651</v>
      </c>
      <c r="D29" s="1760">
        <v>3.7227470175506561</v>
      </c>
      <c r="E29" s="1760">
        <v>4.9923179590146711</v>
      </c>
      <c r="F29" s="1760">
        <v>23.855853063470285</v>
      </c>
      <c r="G29" s="1761">
        <v>57.825355247050958</v>
      </c>
      <c r="H29" s="1762">
        <v>17.490719394205861</v>
      </c>
      <c r="I29" s="1760">
        <v>37.97170185869075</v>
      </c>
      <c r="J29" s="1760">
        <v>49.986727963949122</v>
      </c>
      <c r="K29" s="1760">
        <v>52.519235915777273</v>
      </c>
      <c r="L29" s="1763">
        <v>70.843163891341803</v>
      </c>
      <c r="M29" s="1764">
        <v>10.17243458570865</v>
      </c>
      <c r="N29" s="1760">
        <v>4.5199943854449911</v>
      </c>
      <c r="O29" s="1760">
        <v>3.1749204353348501</v>
      </c>
      <c r="P29" s="1760">
        <v>4.6315280752882853</v>
      </c>
      <c r="Q29" s="1761">
        <v>6.4367912320556888</v>
      </c>
      <c r="R29" s="1762">
        <v>9.5805814246024799</v>
      </c>
      <c r="S29" s="1760">
        <v>7.9419862361865174</v>
      </c>
      <c r="T29" s="1760">
        <v>7.6475062250146273</v>
      </c>
      <c r="U29" s="1760">
        <v>6.1648238820442076</v>
      </c>
      <c r="V29" s="1760">
        <v>8.5360044023626269</v>
      </c>
      <c r="W29" s="1760">
        <v>7.7698622712066125</v>
      </c>
      <c r="X29" s="1760">
        <v>0.47221668805071149</v>
      </c>
      <c r="Y29" s="1760">
        <v>59.657130207897616</v>
      </c>
      <c r="Z29" s="2644">
        <v>1.9814129386758843</v>
      </c>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108"/>
      <c r="BA29" s="3028" t="s">
        <v>58</v>
      </c>
      <c r="BB29" s="164" t="s">
        <v>50</v>
      </c>
      <c r="BC29" s="1565" t="s">
        <v>36</v>
      </c>
      <c r="BD29" s="1585" t="s">
        <v>36</v>
      </c>
      <c r="BE29" s="1585" t="s">
        <v>36</v>
      </c>
      <c r="BF29" s="1585" t="s">
        <v>36</v>
      </c>
      <c r="BG29" s="1606" t="s">
        <v>36</v>
      </c>
      <c r="BH29" s="1627" t="s">
        <v>36</v>
      </c>
      <c r="BI29" s="1585" t="s">
        <v>36</v>
      </c>
      <c r="BJ29" s="1585" t="s">
        <v>36</v>
      </c>
      <c r="BK29" s="1585" t="s">
        <v>36</v>
      </c>
      <c r="BL29" s="1606" t="s">
        <v>36</v>
      </c>
      <c r="BM29" s="1627" t="s">
        <v>36</v>
      </c>
      <c r="BN29" s="1585" t="s">
        <v>36</v>
      </c>
      <c r="BO29" s="1585" t="s">
        <v>36</v>
      </c>
      <c r="BP29" s="1585" t="s">
        <v>36</v>
      </c>
      <c r="BQ29" s="1606" t="s">
        <v>36</v>
      </c>
      <c r="BR29" s="1627" t="s">
        <v>36</v>
      </c>
      <c r="BS29" s="1585" t="s">
        <v>36</v>
      </c>
      <c r="BT29" s="1585" t="s">
        <v>36</v>
      </c>
      <c r="BU29" s="1585" t="s">
        <v>36</v>
      </c>
      <c r="BV29" s="1585" t="s">
        <v>36</v>
      </c>
      <c r="BW29" s="1585" t="s">
        <v>36</v>
      </c>
      <c r="BX29" s="1585" t="s">
        <v>36</v>
      </c>
      <c r="BY29" s="1647" t="s">
        <v>36</v>
      </c>
      <c r="BZ29" s="1647" t="s">
        <v>36</v>
      </c>
      <c r="CA29" s="2593"/>
      <c r="CB29" s="2593"/>
      <c r="CC29" s="2593"/>
      <c r="CD29" s="2593"/>
      <c r="CE29" s="2593"/>
      <c r="CF29" s="2593"/>
      <c r="CG29" s="2593"/>
      <c r="CH29" s="2593"/>
      <c r="CI29" s="2593"/>
      <c r="CJ29" s="2593"/>
      <c r="CK29" s="2593"/>
      <c r="CL29" s="2593"/>
      <c r="CM29" s="2593"/>
      <c r="CN29" s="2593"/>
      <c r="CO29" s="2593"/>
      <c r="CP29" s="2593"/>
      <c r="CQ29" s="2593"/>
      <c r="CR29" s="2593"/>
      <c r="CS29" s="2593"/>
      <c r="CT29" s="2593"/>
      <c r="CU29" s="2593"/>
      <c r="CV29" s="2593"/>
      <c r="CW29" s="2593"/>
      <c r="CX29" s="2593"/>
      <c r="CY29" s="2593"/>
      <c r="CZ29" s="2593"/>
    </row>
    <row r="30" s="135" customFormat="true" ht="15" customHeight="true" x14ac:dyDescent="0.2">
      <c r="A30" s="3176"/>
      <c r="B30" s="1876" t="s">
        <v>49</v>
      </c>
      <c r="C30" s="1765">
        <v>90.525640251046426</v>
      </c>
      <c r="D30" s="1766">
        <v>96.277252982449369</v>
      </c>
      <c r="E30" s="1766">
        <v>95.007682040985358</v>
      </c>
      <c r="F30" s="1766">
        <v>76.144146936529538</v>
      </c>
      <c r="G30" s="1767">
        <v>42.174644752948929</v>
      </c>
      <c r="H30" s="1768">
        <v>82.509280605794103</v>
      </c>
      <c r="I30" s="1766">
        <v>62.0282981413092</v>
      </c>
      <c r="J30" s="1766">
        <v>50.01327203605095</v>
      </c>
      <c r="K30" s="1766">
        <v>47.480764084222685</v>
      </c>
      <c r="L30" s="1769">
        <v>29.156836108658261</v>
      </c>
      <c r="M30" s="1770">
        <v>89.827565414291357</v>
      </c>
      <c r="N30" s="1766">
        <v>95.48000561455504</v>
      </c>
      <c r="O30" s="1766">
        <v>96.825079564665103</v>
      </c>
      <c r="P30" s="1766">
        <v>95.368471924711656</v>
      </c>
      <c r="Q30" s="1767">
        <v>93.563208767944332</v>
      </c>
      <c r="R30" s="1768">
        <v>90.419418575397472</v>
      </c>
      <c r="S30" s="1766">
        <v>92.058013763813463</v>
      </c>
      <c r="T30" s="1766">
        <v>92.352493774985362</v>
      </c>
      <c r="U30" s="1766">
        <v>93.835176117955825</v>
      </c>
      <c r="V30" s="1766">
        <v>91.463995597637407</v>
      </c>
      <c r="W30" s="1766">
        <v>92.230137728793338</v>
      </c>
      <c r="X30" s="1766">
        <v>99.527783311949307</v>
      </c>
      <c r="Y30" s="1766">
        <v>40.342869792102441</v>
      </c>
      <c r="Z30" s="2645">
        <v>98.018587061324112</v>
      </c>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108"/>
      <c r="BA30" s="2994"/>
      <c r="BB30" s="165" t="s">
        <v>49</v>
      </c>
      <c r="BC30" s="1566" t="s">
        <v>36</v>
      </c>
      <c r="BD30" s="1586" t="s">
        <v>36</v>
      </c>
      <c r="BE30" s="1586" t="s">
        <v>36</v>
      </c>
      <c r="BF30" s="1586" t="s">
        <v>36</v>
      </c>
      <c r="BG30" s="1607" t="s">
        <v>36</v>
      </c>
      <c r="BH30" s="1628" t="s">
        <v>36</v>
      </c>
      <c r="BI30" s="1586" t="s">
        <v>36</v>
      </c>
      <c r="BJ30" s="1586" t="s">
        <v>36</v>
      </c>
      <c r="BK30" s="1586" t="s">
        <v>36</v>
      </c>
      <c r="BL30" s="1607" t="s">
        <v>36</v>
      </c>
      <c r="BM30" s="1628" t="s">
        <v>36</v>
      </c>
      <c r="BN30" s="1586" t="s">
        <v>36</v>
      </c>
      <c r="BO30" s="1586" t="s">
        <v>36</v>
      </c>
      <c r="BP30" s="1586" t="s">
        <v>36</v>
      </c>
      <c r="BQ30" s="1607" t="s">
        <v>36</v>
      </c>
      <c r="BR30" s="1628" t="s">
        <v>36</v>
      </c>
      <c r="BS30" s="1586" t="s">
        <v>36</v>
      </c>
      <c r="BT30" s="1586" t="s">
        <v>36</v>
      </c>
      <c r="BU30" s="1586" t="s">
        <v>36</v>
      </c>
      <c r="BV30" s="1586" t="s">
        <v>36</v>
      </c>
      <c r="BW30" s="1586" t="s">
        <v>36</v>
      </c>
      <c r="BX30" s="1586" t="s">
        <v>36</v>
      </c>
      <c r="BY30" s="1648" t="s">
        <v>36</v>
      </c>
      <c r="BZ30" s="1648" t="s">
        <v>36</v>
      </c>
      <c r="CA30" s="2594"/>
      <c r="CB30" s="2594"/>
      <c r="CC30" s="2594"/>
      <c r="CD30" s="2594"/>
      <c r="CE30" s="2594"/>
      <c r="CF30" s="2594"/>
      <c r="CG30" s="2594"/>
      <c r="CH30" s="2594"/>
      <c r="CI30" s="2594"/>
      <c r="CJ30" s="2594"/>
      <c r="CK30" s="2594"/>
      <c r="CL30" s="2594"/>
      <c r="CM30" s="2594"/>
      <c r="CN30" s="2594"/>
      <c r="CO30" s="2594"/>
      <c r="CP30" s="2594"/>
      <c r="CQ30" s="2594"/>
      <c r="CR30" s="2594"/>
      <c r="CS30" s="2594"/>
      <c r="CT30" s="2594"/>
      <c r="CU30" s="2594"/>
      <c r="CV30" s="2594"/>
      <c r="CW30" s="2594"/>
      <c r="CX30" s="2594"/>
      <c r="CY30" s="2594"/>
      <c r="CZ30" s="2594"/>
    </row>
    <row r="31" s="130" customFormat="true" ht="15" customHeight="true" x14ac:dyDescent="0.2">
      <c r="A31" s="2995" t="s">
        <v>104</v>
      </c>
      <c r="B31" s="290" t="s">
        <v>50</v>
      </c>
      <c r="C31" s="1771">
        <v>1.2309651380507567</v>
      </c>
      <c r="D31" s="1772">
        <v>0.37739000046009302</v>
      </c>
      <c r="E31" s="1772">
        <v>0.57802154956638274</v>
      </c>
      <c r="F31" s="1772">
        <v>11.0223948316209</v>
      </c>
      <c r="G31" s="1773">
        <v>41.484297949167448</v>
      </c>
      <c r="H31" s="1774">
        <v>5.2778298178366496</v>
      </c>
      <c r="I31" s="1772">
        <v>20.103280765196189</v>
      </c>
      <c r="J31" s="1772">
        <v>28.178377927875076</v>
      </c>
      <c r="K31" s="1772">
        <v>33.564826374710648</v>
      </c>
      <c r="L31" s="1775">
        <v>61.117030432126498</v>
      </c>
      <c r="M31" s="1776">
        <v>1.3769827333591751</v>
      </c>
      <c r="N31" s="1772">
        <v>0.34751992962405076</v>
      </c>
      <c r="O31" s="1772">
        <v>0.2370165417963937</v>
      </c>
      <c r="P31" s="1772">
        <v>0.63611526307727029</v>
      </c>
      <c r="Q31" s="1773">
        <v>0.61847915369468354</v>
      </c>
      <c r="R31" s="1774">
        <v>0</v>
      </c>
      <c r="S31" s="1772">
        <v>0</v>
      </c>
      <c r="T31" s="1772">
        <v>0.80574631006572572</v>
      </c>
      <c r="U31" s="1772">
        <v>1.3266984452446366</v>
      </c>
      <c r="V31" s="1772">
        <v>0.15071139613180581</v>
      </c>
      <c r="W31" s="1772">
        <v>2.9035386417487792</v>
      </c>
      <c r="X31" s="1772">
        <v>0</v>
      </c>
      <c r="Y31" s="1772">
        <v>41.863493163008542</v>
      </c>
      <c r="Z31" s="2646">
        <v>0</v>
      </c>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108"/>
      <c r="BA31" s="2994" t="s">
        <v>104</v>
      </c>
      <c r="BB31" s="165" t="s">
        <v>50</v>
      </c>
      <c r="BC31" s="1566" t="s">
        <v>36</v>
      </c>
      <c r="BD31" s="1586" t="s">
        <v>36</v>
      </c>
      <c r="BE31" s="1586" t="s">
        <v>36</v>
      </c>
      <c r="BF31" s="1586" t="s">
        <v>36</v>
      </c>
      <c r="BG31" s="1607" t="s">
        <v>36</v>
      </c>
      <c r="BH31" s="1628" t="s">
        <v>36</v>
      </c>
      <c r="BI31" s="1586" t="s">
        <v>36</v>
      </c>
      <c r="BJ31" s="1586" t="s">
        <v>36</v>
      </c>
      <c r="BK31" s="1586" t="s">
        <v>36</v>
      </c>
      <c r="BL31" s="1607" t="s">
        <v>36</v>
      </c>
      <c r="BM31" s="1628" t="s">
        <v>36</v>
      </c>
      <c r="BN31" s="1586" t="s">
        <v>36</v>
      </c>
      <c r="BO31" s="1586" t="s">
        <v>36</v>
      </c>
      <c r="BP31" s="1586" t="s">
        <v>36</v>
      </c>
      <c r="BQ31" s="1607" t="s">
        <v>36</v>
      </c>
      <c r="BR31" s="1628" t="s">
        <v>36</v>
      </c>
      <c r="BS31" s="1586" t="s">
        <v>36</v>
      </c>
      <c r="BT31" s="1586" t="s">
        <v>36</v>
      </c>
      <c r="BU31" s="1586" t="s">
        <v>36</v>
      </c>
      <c r="BV31" s="1586" t="s">
        <v>36</v>
      </c>
      <c r="BW31" s="1586" t="s">
        <v>36</v>
      </c>
      <c r="BX31" s="1586" t="s">
        <v>36</v>
      </c>
      <c r="BY31" s="1648" t="s">
        <v>36</v>
      </c>
      <c r="BZ31" s="1648" t="s">
        <v>36</v>
      </c>
      <c r="CA31" s="2594"/>
      <c r="CB31" s="2594"/>
      <c r="CC31" s="2594"/>
      <c r="CD31" s="2594"/>
      <c r="CE31" s="2594"/>
      <c r="CF31" s="2594"/>
      <c r="CG31" s="2594"/>
      <c r="CH31" s="2594"/>
      <c r="CI31" s="2594"/>
      <c r="CJ31" s="2594"/>
      <c r="CK31" s="2594"/>
      <c r="CL31" s="2594"/>
      <c r="CM31" s="2594"/>
      <c r="CN31" s="2594"/>
      <c r="CO31" s="2594"/>
      <c r="CP31" s="2594"/>
      <c r="CQ31" s="2594"/>
      <c r="CR31" s="2594"/>
      <c r="CS31" s="2594"/>
      <c r="CT31" s="2594"/>
      <c r="CU31" s="2594"/>
      <c r="CV31" s="2594"/>
      <c r="CW31" s="2594"/>
      <c r="CX31" s="2594"/>
      <c r="CY31" s="2594"/>
      <c r="CZ31" s="2594"/>
    </row>
    <row r="32" s="130" customFormat="true" ht="15" customHeight="true" x14ac:dyDescent="0.2">
      <c r="A32" s="2995"/>
      <c r="B32" s="290" t="s">
        <v>49</v>
      </c>
      <c r="C32" s="1765">
        <v>98.769034861949308</v>
      </c>
      <c r="D32" s="1766">
        <v>99.622609999539904</v>
      </c>
      <c r="E32" s="1766">
        <v>99.421978450433599</v>
      </c>
      <c r="F32" s="1766">
        <v>88.977605168378986</v>
      </c>
      <c r="G32" s="1767">
        <v>58.515702050832353</v>
      </c>
      <c r="H32" s="1768">
        <v>94.722170182163396</v>
      </c>
      <c r="I32" s="1766">
        <v>79.896719234803712</v>
      </c>
      <c r="J32" s="1766">
        <v>71.82162207212501</v>
      </c>
      <c r="K32" s="1766">
        <v>66.435173625289394</v>
      </c>
      <c r="L32" s="1769">
        <v>38.882969567873566</v>
      </c>
      <c r="M32" s="1770">
        <v>98.623017266640829</v>
      </c>
      <c r="N32" s="1766">
        <v>99.652480070375958</v>
      </c>
      <c r="O32" s="1766">
        <v>99.762983458203593</v>
      </c>
      <c r="P32" s="1766">
        <v>99.363884736922685</v>
      </c>
      <c r="Q32" s="1767">
        <v>99.381520846305321</v>
      </c>
      <c r="R32" s="1768">
        <v>100</v>
      </c>
      <c r="S32" s="1766">
        <v>100</v>
      </c>
      <c r="T32" s="1766">
        <v>99.194253689934257</v>
      </c>
      <c r="U32" s="1766">
        <v>98.673301554755383</v>
      </c>
      <c r="V32" s="1766">
        <v>99.849288603868203</v>
      </c>
      <c r="W32" s="1766">
        <v>97.09646135825119</v>
      </c>
      <c r="X32" s="1766">
        <v>100</v>
      </c>
      <c r="Y32" s="1766">
        <v>58.136506836991465</v>
      </c>
      <c r="Z32" s="2645">
        <v>100</v>
      </c>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108"/>
      <c r="BA32" s="2994"/>
      <c r="BB32" s="165" t="s">
        <v>49</v>
      </c>
      <c r="BC32" s="1566" t="s">
        <v>36</v>
      </c>
      <c r="BD32" s="1586" t="s">
        <v>36</v>
      </c>
      <c r="BE32" s="1586" t="s">
        <v>36</v>
      </c>
      <c r="BF32" s="1586" t="s">
        <v>36</v>
      </c>
      <c r="BG32" s="1607" t="s">
        <v>36</v>
      </c>
      <c r="BH32" s="1628" t="s">
        <v>36</v>
      </c>
      <c r="BI32" s="1586" t="s">
        <v>36</v>
      </c>
      <c r="BJ32" s="1586" t="s">
        <v>36</v>
      </c>
      <c r="BK32" s="1586" t="s">
        <v>36</v>
      </c>
      <c r="BL32" s="1607" t="s">
        <v>36</v>
      </c>
      <c r="BM32" s="1628" t="s">
        <v>36</v>
      </c>
      <c r="BN32" s="1586" t="s">
        <v>36</v>
      </c>
      <c r="BO32" s="1586" t="s">
        <v>36</v>
      </c>
      <c r="BP32" s="1586" t="s">
        <v>36</v>
      </c>
      <c r="BQ32" s="1607" t="s">
        <v>36</v>
      </c>
      <c r="BR32" s="1628" t="s">
        <v>36</v>
      </c>
      <c r="BS32" s="1586" t="s">
        <v>36</v>
      </c>
      <c r="BT32" s="1586" t="s">
        <v>36</v>
      </c>
      <c r="BU32" s="1586" t="s">
        <v>36</v>
      </c>
      <c r="BV32" s="1586" t="s">
        <v>36</v>
      </c>
      <c r="BW32" s="1586" t="s">
        <v>36</v>
      </c>
      <c r="BX32" s="1586" t="s">
        <v>36</v>
      </c>
      <c r="BY32" s="1648" t="s">
        <v>36</v>
      </c>
      <c r="BZ32" s="1648" t="s">
        <v>36</v>
      </c>
      <c r="CA32" s="2594"/>
      <c r="CB32" s="2594"/>
      <c r="CC32" s="2594"/>
      <c r="CD32" s="2594"/>
      <c r="CE32" s="2594"/>
      <c r="CF32" s="2594"/>
      <c r="CG32" s="2594"/>
      <c r="CH32" s="2594"/>
      <c r="CI32" s="2594"/>
      <c r="CJ32" s="2594"/>
      <c r="CK32" s="2594"/>
      <c r="CL32" s="2594"/>
      <c r="CM32" s="2594"/>
      <c r="CN32" s="2594"/>
      <c r="CO32" s="2594"/>
      <c r="CP32" s="2594"/>
      <c r="CQ32" s="2594"/>
      <c r="CR32" s="2594"/>
      <c r="CS32" s="2594"/>
      <c r="CT32" s="2594"/>
      <c r="CU32" s="2594"/>
      <c r="CV32" s="2594"/>
      <c r="CW32" s="2594"/>
      <c r="CX32" s="2594"/>
      <c r="CY32" s="2594"/>
      <c r="CZ32" s="2594"/>
    </row>
    <row r="33" s="130" customFormat="true" ht="15" customHeight="true" x14ac:dyDescent="0.2">
      <c r="A33" s="2995" t="s">
        <v>105</v>
      </c>
      <c r="B33" s="290" t="s">
        <v>50</v>
      </c>
      <c r="C33" s="1489" t="s">
        <v>36</v>
      </c>
      <c r="D33" s="1501" t="s">
        <v>36</v>
      </c>
      <c r="E33" s="1501" t="s">
        <v>36</v>
      </c>
      <c r="F33" s="1501" t="s">
        <v>36</v>
      </c>
      <c r="G33" s="1513" t="s">
        <v>36</v>
      </c>
      <c r="H33" s="1525" t="s">
        <v>36</v>
      </c>
      <c r="I33" s="1501" t="s">
        <v>36</v>
      </c>
      <c r="J33" s="1501" t="s">
        <v>36</v>
      </c>
      <c r="K33" s="1501" t="s">
        <v>36</v>
      </c>
      <c r="L33" s="1537" t="s">
        <v>36</v>
      </c>
      <c r="M33" s="1549" t="s">
        <v>36</v>
      </c>
      <c r="N33" s="1501" t="s">
        <v>36</v>
      </c>
      <c r="O33" s="1501" t="s">
        <v>36</v>
      </c>
      <c r="P33" s="1501" t="s">
        <v>36</v>
      </c>
      <c r="Q33" s="1513" t="s">
        <v>36</v>
      </c>
      <c r="R33" s="1525" t="s">
        <v>36</v>
      </c>
      <c r="S33" s="1501" t="s">
        <v>36</v>
      </c>
      <c r="T33" s="1501" t="s">
        <v>36</v>
      </c>
      <c r="U33" s="1501" t="s">
        <v>36</v>
      </c>
      <c r="V33" s="1501" t="s">
        <v>36</v>
      </c>
      <c r="W33" s="1501" t="s">
        <v>36</v>
      </c>
      <c r="X33" s="1501" t="s">
        <v>36</v>
      </c>
      <c r="Y33" s="1559" t="s">
        <v>36</v>
      </c>
      <c r="Z33" s="2556" t="s">
        <v>36</v>
      </c>
      <c r="AA33" s="2584"/>
      <c r="AB33" s="2584"/>
      <c r="AC33" s="2584"/>
      <c r="AD33" s="2584"/>
      <c r="AE33" s="2584"/>
      <c r="AF33" s="2584"/>
      <c r="AG33" s="2584"/>
      <c r="AH33" s="2584"/>
      <c r="AI33" s="2584"/>
      <c r="AJ33" s="2584"/>
      <c r="AK33" s="2584"/>
      <c r="AL33" s="2584"/>
      <c r="AM33" s="2584"/>
      <c r="AN33" s="2584"/>
      <c r="AO33" s="2584"/>
      <c r="AP33" s="2584"/>
      <c r="AQ33" s="2584"/>
      <c r="AR33" s="2584"/>
      <c r="AS33" s="2584"/>
      <c r="AT33" s="2584"/>
      <c r="AU33" s="2584"/>
      <c r="AV33" s="2584"/>
      <c r="AW33" s="2584"/>
      <c r="AX33" s="2584"/>
      <c r="AY33" s="2584"/>
      <c r="AZ33" s="239"/>
      <c r="BA33" s="2994" t="s">
        <v>105</v>
      </c>
      <c r="BB33" s="165" t="s">
        <v>50</v>
      </c>
      <c r="BC33" s="1566" t="s">
        <v>36</v>
      </c>
      <c r="BD33" s="1586" t="s">
        <v>36</v>
      </c>
      <c r="BE33" s="1586" t="s">
        <v>36</v>
      </c>
      <c r="BF33" s="1586" t="s">
        <v>36</v>
      </c>
      <c r="BG33" s="1607" t="s">
        <v>36</v>
      </c>
      <c r="BH33" s="1628" t="s">
        <v>36</v>
      </c>
      <c r="BI33" s="1586" t="s">
        <v>36</v>
      </c>
      <c r="BJ33" s="1586" t="s">
        <v>36</v>
      </c>
      <c r="BK33" s="1586" t="s">
        <v>36</v>
      </c>
      <c r="BL33" s="1607" t="s">
        <v>36</v>
      </c>
      <c r="BM33" s="1628" t="s">
        <v>36</v>
      </c>
      <c r="BN33" s="1586" t="s">
        <v>36</v>
      </c>
      <c r="BO33" s="1586" t="s">
        <v>36</v>
      </c>
      <c r="BP33" s="1586" t="s">
        <v>36</v>
      </c>
      <c r="BQ33" s="1607" t="s">
        <v>36</v>
      </c>
      <c r="BR33" s="1628" t="s">
        <v>36</v>
      </c>
      <c r="BS33" s="1586" t="s">
        <v>36</v>
      </c>
      <c r="BT33" s="1586" t="s">
        <v>36</v>
      </c>
      <c r="BU33" s="1586" t="s">
        <v>36</v>
      </c>
      <c r="BV33" s="1586" t="s">
        <v>36</v>
      </c>
      <c r="BW33" s="1586" t="s">
        <v>36</v>
      </c>
      <c r="BX33" s="1586" t="s">
        <v>36</v>
      </c>
      <c r="BY33" s="1648" t="s">
        <v>36</v>
      </c>
      <c r="BZ33" s="1648" t="s">
        <v>36</v>
      </c>
      <c r="CA33" s="2594"/>
      <c r="CB33" s="2594"/>
      <c r="CC33" s="2594"/>
      <c r="CD33" s="2594"/>
      <c r="CE33" s="2594"/>
      <c r="CF33" s="2594"/>
      <c r="CG33" s="2594"/>
      <c r="CH33" s="2594"/>
      <c r="CI33" s="2594"/>
      <c r="CJ33" s="2594"/>
      <c r="CK33" s="2594"/>
      <c r="CL33" s="2594"/>
      <c r="CM33" s="2594"/>
      <c r="CN33" s="2594"/>
      <c r="CO33" s="2594"/>
      <c r="CP33" s="2594"/>
      <c r="CQ33" s="2594"/>
      <c r="CR33" s="2594"/>
      <c r="CS33" s="2594"/>
      <c r="CT33" s="2594"/>
      <c r="CU33" s="2594"/>
      <c r="CV33" s="2594"/>
      <c r="CW33" s="2594"/>
      <c r="CX33" s="2594"/>
      <c r="CY33" s="2594"/>
      <c r="CZ33" s="2594"/>
    </row>
    <row r="34" s="130" customFormat="true" ht="15" customHeight="true" x14ac:dyDescent="0.2">
      <c r="A34" s="2995"/>
      <c r="B34" s="290" t="s">
        <v>49</v>
      </c>
      <c r="C34" s="1489" t="s">
        <v>36</v>
      </c>
      <c r="D34" s="1501" t="s">
        <v>36</v>
      </c>
      <c r="E34" s="1501" t="s">
        <v>36</v>
      </c>
      <c r="F34" s="1501" t="s">
        <v>36</v>
      </c>
      <c r="G34" s="1513" t="s">
        <v>36</v>
      </c>
      <c r="H34" s="1525" t="s">
        <v>36</v>
      </c>
      <c r="I34" s="1501" t="s">
        <v>36</v>
      </c>
      <c r="J34" s="1501" t="s">
        <v>36</v>
      </c>
      <c r="K34" s="1501" t="s">
        <v>36</v>
      </c>
      <c r="L34" s="1537" t="s">
        <v>36</v>
      </c>
      <c r="M34" s="1549" t="s">
        <v>36</v>
      </c>
      <c r="N34" s="1501" t="s">
        <v>36</v>
      </c>
      <c r="O34" s="1501" t="s">
        <v>36</v>
      </c>
      <c r="P34" s="1501" t="s">
        <v>36</v>
      </c>
      <c r="Q34" s="1513" t="s">
        <v>36</v>
      </c>
      <c r="R34" s="1525" t="s">
        <v>36</v>
      </c>
      <c r="S34" s="1501" t="s">
        <v>36</v>
      </c>
      <c r="T34" s="1501" t="s">
        <v>36</v>
      </c>
      <c r="U34" s="1501" t="s">
        <v>36</v>
      </c>
      <c r="V34" s="1501" t="s">
        <v>36</v>
      </c>
      <c r="W34" s="1501" t="s">
        <v>36</v>
      </c>
      <c r="X34" s="1501" t="s">
        <v>36</v>
      </c>
      <c r="Y34" s="1559" t="s">
        <v>36</v>
      </c>
      <c r="Z34" s="2556" t="s">
        <v>36</v>
      </c>
      <c r="AA34" s="2584"/>
      <c r="AB34" s="2584"/>
      <c r="AC34" s="2584"/>
      <c r="AD34" s="2584"/>
      <c r="AE34" s="2584"/>
      <c r="AF34" s="2584"/>
      <c r="AG34" s="2584"/>
      <c r="AH34" s="2584"/>
      <c r="AI34" s="2584"/>
      <c r="AJ34" s="2584"/>
      <c r="AK34" s="2584"/>
      <c r="AL34" s="2584"/>
      <c r="AM34" s="2584"/>
      <c r="AN34" s="2584"/>
      <c r="AO34" s="2584"/>
      <c r="AP34" s="2584"/>
      <c r="AQ34" s="2584"/>
      <c r="AR34" s="2584"/>
      <c r="AS34" s="2584"/>
      <c r="AT34" s="2584"/>
      <c r="AU34" s="2584"/>
      <c r="AV34" s="2584"/>
      <c r="AW34" s="2584"/>
      <c r="AX34" s="2584"/>
      <c r="AY34" s="2584"/>
      <c r="AZ34" s="239"/>
      <c r="BA34" s="2994"/>
      <c r="BB34" s="165" t="s">
        <v>49</v>
      </c>
      <c r="BC34" s="1566" t="s">
        <v>36</v>
      </c>
      <c r="BD34" s="1586" t="s">
        <v>36</v>
      </c>
      <c r="BE34" s="1586" t="s">
        <v>36</v>
      </c>
      <c r="BF34" s="1586" t="s">
        <v>36</v>
      </c>
      <c r="BG34" s="1607" t="s">
        <v>36</v>
      </c>
      <c r="BH34" s="1628" t="s">
        <v>36</v>
      </c>
      <c r="BI34" s="1586" t="s">
        <v>36</v>
      </c>
      <c r="BJ34" s="1586" t="s">
        <v>36</v>
      </c>
      <c r="BK34" s="1586" t="s">
        <v>36</v>
      </c>
      <c r="BL34" s="1607" t="s">
        <v>36</v>
      </c>
      <c r="BM34" s="1628" t="s">
        <v>36</v>
      </c>
      <c r="BN34" s="1586" t="s">
        <v>36</v>
      </c>
      <c r="BO34" s="1586" t="s">
        <v>36</v>
      </c>
      <c r="BP34" s="1586" t="s">
        <v>36</v>
      </c>
      <c r="BQ34" s="1607" t="s">
        <v>36</v>
      </c>
      <c r="BR34" s="1628" t="s">
        <v>36</v>
      </c>
      <c r="BS34" s="1586" t="s">
        <v>36</v>
      </c>
      <c r="BT34" s="1586" t="s">
        <v>36</v>
      </c>
      <c r="BU34" s="1586" t="s">
        <v>36</v>
      </c>
      <c r="BV34" s="1586" t="s">
        <v>36</v>
      </c>
      <c r="BW34" s="1586" t="s">
        <v>36</v>
      </c>
      <c r="BX34" s="1586" t="s">
        <v>36</v>
      </c>
      <c r="BY34" s="1648" t="s">
        <v>36</v>
      </c>
      <c r="BZ34" s="1648" t="s">
        <v>36</v>
      </c>
      <c r="CA34" s="2594"/>
      <c r="CB34" s="2594"/>
      <c r="CC34" s="2594"/>
      <c r="CD34" s="2594"/>
      <c r="CE34" s="2594"/>
      <c r="CF34" s="2594"/>
      <c r="CG34" s="2594"/>
      <c r="CH34" s="2594"/>
      <c r="CI34" s="2594"/>
      <c r="CJ34" s="2594"/>
      <c r="CK34" s="2594"/>
      <c r="CL34" s="2594"/>
      <c r="CM34" s="2594"/>
      <c r="CN34" s="2594"/>
      <c r="CO34" s="2594"/>
      <c r="CP34" s="2594"/>
      <c r="CQ34" s="2594"/>
      <c r="CR34" s="2594"/>
      <c r="CS34" s="2594"/>
      <c r="CT34" s="2594"/>
      <c r="CU34" s="2594"/>
      <c r="CV34" s="2594"/>
      <c r="CW34" s="2594"/>
      <c r="CX34" s="2594"/>
      <c r="CY34" s="2594"/>
      <c r="CZ34" s="2594"/>
    </row>
    <row r="35" s="135" customFormat="true" ht="15" customHeight="true" x14ac:dyDescent="0.2">
      <c r="A35" s="3176" t="s">
        <v>56</v>
      </c>
      <c r="B35" s="1876" t="s">
        <v>50</v>
      </c>
      <c r="C35" s="1765">
        <v>12.059416611151493</v>
      </c>
      <c r="D35" s="1766">
        <v>11.904317109331018</v>
      </c>
      <c r="E35" s="1766">
        <v>12.754499365445545</v>
      </c>
      <c r="F35" s="1766">
        <v>24.464850227405766</v>
      </c>
      <c r="G35" s="1767">
        <v>53.388093505744372</v>
      </c>
      <c r="H35" s="1768">
        <v>20.830192598434913</v>
      </c>
      <c r="I35" s="1766">
        <v>31.306816405162323</v>
      </c>
      <c r="J35" s="1766">
        <v>40.567509806223569</v>
      </c>
      <c r="K35" s="1766">
        <v>46.249779252608207</v>
      </c>
      <c r="L35" s="1769">
        <v>70.366679115613977</v>
      </c>
      <c r="M35" s="1770">
        <v>10.996718413045697</v>
      </c>
      <c r="N35" s="1766">
        <v>11.688335526870256</v>
      </c>
      <c r="O35" s="1766">
        <v>12.70464062261164</v>
      </c>
      <c r="P35" s="1766">
        <v>12.471577623348487</v>
      </c>
      <c r="Q35" s="1767">
        <v>14.576939825430893</v>
      </c>
      <c r="R35" s="1768">
        <v>7.3751147067274907</v>
      </c>
      <c r="S35" s="1766">
        <v>2.0600378632783367</v>
      </c>
      <c r="T35" s="1766">
        <v>5.1070004671137879</v>
      </c>
      <c r="U35" s="1766">
        <v>19.814866163168059</v>
      </c>
      <c r="V35" s="1766">
        <v>7.9590016225567553</v>
      </c>
      <c r="W35" s="1766">
        <v>24.68714541600621</v>
      </c>
      <c r="X35" s="1766">
        <v>6.1439086764607049</v>
      </c>
      <c r="Y35" s="1766">
        <v>52.670878529189793</v>
      </c>
      <c r="Z35" s="2645">
        <v>6.7811944826484201</v>
      </c>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108"/>
      <c r="BA35" s="2994" t="s">
        <v>56</v>
      </c>
      <c r="BB35" s="165" t="s">
        <v>50</v>
      </c>
      <c r="BC35" s="1566" t="s">
        <v>36</v>
      </c>
      <c r="BD35" s="1586" t="s">
        <v>36</v>
      </c>
      <c r="BE35" s="1586" t="s">
        <v>36</v>
      </c>
      <c r="BF35" s="1586" t="s">
        <v>36</v>
      </c>
      <c r="BG35" s="1607" t="s">
        <v>36</v>
      </c>
      <c r="BH35" s="1628" t="s">
        <v>36</v>
      </c>
      <c r="BI35" s="1586" t="s">
        <v>36</v>
      </c>
      <c r="BJ35" s="1586" t="s">
        <v>36</v>
      </c>
      <c r="BK35" s="1586" t="s">
        <v>36</v>
      </c>
      <c r="BL35" s="1607" t="s">
        <v>36</v>
      </c>
      <c r="BM35" s="1628" t="s">
        <v>36</v>
      </c>
      <c r="BN35" s="1586" t="s">
        <v>36</v>
      </c>
      <c r="BO35" s="1586" t="s">
        <v>36</v>
      </c>
      <c r="BP35" s="1586" t="s">
        <v>36</v>
      </c>
      <c r="BQ35" s="1607" t="s">
        <v>36</v>
      </c>
      <c r="BR35" s="1628" t="s">
        <v>36</v>
      </c>
      <c r="BS35" s="1586" t="s">
        <v>36</v>
      </c>
      <c r="BT35" s="1586" t="s">
        <v>36</v>
      </c>
      <c r="BU35" s="1586" t="s">
        <v>36</v>
      </c>
      <c r="BV35" s="1586" t="s">
        <v>36</v>
      </c>
      <c r="BW35" s="1586" t="s">
        <v>36</v>
      </c>
      <c r="BX35" s="1586" t="s">
        <v>36</v>
      </c>
      <c r="BY35" s="1648" t="s">
        <v>36</v>
      </c>
      <c r="BZ35" s="1648" t="s">
        <v>36</v>
      </c>
      <c r="CA35" s="2594"/>
      <c r="CB35" s="2594"/>
      <c r="CC35" s="2594"/>
      <c r="CD35" s="2594"/>
      <c r="CE35" s="2594"/>
      <c r="CF35" s="2594"/>
      <c r="CG35" s="2594"/>
      <c r="CH35" s="2594"/>
      <c r="CI35" s="2594"/>
      <c r="CJ35" s="2594"/>
      <c r="CK35" s="2594"/>
      <c r="CL35" s="2594"/>
      <c r="CM35" s="2594"/>
      <c r="CN35" s="2594"/>
      <c r="CO35" s="2594"/>
      <c r="CP35" s="2594"/>
      <c r="CQ35" s="2594"/>
      <c r="CR35" s="2594"/>
      <c r="CS35" s="2594"/>
      <c r="CT35" s="2594"/>
      <c r="CU35" s="2594"/>
      <c r="CV35" s="2594"/>
      <c r="CW35" s="2594"/>
      <c r="CX35" s="2594"/>
      <c r="CY35" s="2594"/>
      <c r="CZ35" s="2594"/>
    </row>
    <row r="36" s="135" customFormat="true" ht="15" customHeight="true" x14ac:dyDescent="0.2">
      <c r="A36" s="3176"/>
      <c r="B36" s="1876" t="s">
        <v>49</v>
      </c>
      <c r="C36" s="1765">
        <v>87.940583388848523</v>
      </c>
      <c r="D36" s="1766">
        <v>88.095682890668968</v>
      </c>
      <c r="E36" s="1766">
        <v>87.245500634554503</v>
      </c>
      <c r="F36" s="1766">
        <v>75.535149772594139</v>
      </c>
      <c r="G36" s="1767">
        <v>46.611906494255422</v>
      </c>
      <c r="H36" s="1768">
        <v>79.169807401565095</v>
      </c>
      <c r="I36" s="1766">
        <v>68.693183594837592</v>
      </c>
      <c r="J36" s="1766">
        <v>59.432490193776523</v>
      </c>
      <c r="K36" s="1766">
        <v>53.750220747391822</v>
      </c>
      <c r="L36" s="1769">
        <v>29.633320884386105</v>
      </c>
      <c r="M36" s="1770">
        <v>89.003281586954245</v>
      </c>
      <c r="N36" s="1766">
        <v>88.311664473129611</v>
      </c>
      <c r="O36" s="1766">
        <v>87.295359377388209</v>
      </c>
      <c r="P36" s="1766">
        <v>87.528422376651463</v>
      </c>
      <c r="Q36" s="1767">
        <v>85.423060174569088</v>
      </c>
      <c r="R36" s="1768">
        <v>92.624885293272527</v>
      </c>
      <c r="S36" s="1766">
        <v>97.939962136721675</v>
      </c>
      <c r="T36" s="1766">
        <v>94.892999532886208</v>
      </c>
      <c r="U36" s="1766">
        <v>80.185133836831994</v>
      </c>
      <c r="V36" s="1766">
        <v>92.040998377443287</v>
      </c>
      <c r="W36" s="1766">
        <v>75.312854583993655</v>
      </c>
      <c r="X36" s="1766">
        <v>93.856091323539331</v>
      </c>
      <c r="Y36" s="1766">
        <v>47.32912147081025</v>
      </c>
      <c r="Z36" s="2645">
        <v>93.218805517351541</v>
      </c>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108"/>
      <c r="BA36" s="2994"/>
      <c r="BB36" s="165" t="s">
        <v>49</v>
      </c>
      <c r="BC36" s="1566" t="s">
        <v>36</v>
      </c>
      <c r="BD36" s="1586" t="s">
        <v>36</v>
      </c>
      <c r="BE36" s="1586" t="s">
        <v>36</v>
      </c>
      <c r="BF36" s="1586" t="s">
        <v>36</v>
      </c>
      <c r="BG36" s="1607" t="s">
        <v>36</v>
      </c>
      <c r="BH36" s="1628" t="s">
        <v>36</v>
      </c>
      <c r="BI36" s="1586" t="s">
        <v>36</v>
      </c>
      <c r="BJ36" s="1586" t="s">
        <v>36</v>
      </c>
      <c r="BK36" s="1586" t="s">
        <v>36</v>
      </c>
      <c r="BL36" s="1607" t="s">
        <v>36</v>
      </c>
      <c r="BM36" s="1628" t="s">
        <v>36</v>
      </c>
      <c r="BN36" s="1586" t="s">
        <v>36</v>
      </c>
      <c r="BO36" s="1586" t="s">
        <v>36</v>
      </c>
      <c r="BP36" s="1586" t="s">
        <v>36</v>
      </c>
      <c r="BQ36" s="1607" t="s">
        <v>36</v>
      </c>
      <c r="BR36" s="1628" t="s">
        <v>36</v>
      </c>
      <c r="BS36" s="1586" t="s">
        <v>36</v>
      </c>
      <c r="BT36" s="1586" t="s">
        <v>36</v>
      </c>
      <c r="BU36" s="1586" t="s">
        <v>36</v>
      </c>
      <c r="BV36" s="1586" t="s">
        <v>36</v>
      </c>
      <c r="BW36" s="1586" t="s">
        <v>36</v>
      </c>
      <c r="BX36" s="1586" t="s">
        <v>36</v>
      </c>
      <c r="BY36" s="1648" t="s">
        <v>36</v>
      </c>
      <c r="BZ36" s="1648" t="s">
        <v>36</v>
      </c>
      <c r="CA36" s="2594"/>
      <c r="CB36" s="2594"/>
      <c r="CC36" s="2594"/>
      <c r="CD36" s="2594"/>
      <c r="CE36" s="2594"/>
      <c r="CF36" s="2594"/>
      <c r="CG36" s="2594"/>
      <c r="CH36" s="2594"/>
      <c r="CI36" s="2594"/>
      <c r="CJ36" s="2594"/>
      <c r="CK36" s="2594"/>
      <c r="CL36" s="2594"/>
      <c r="CM36" s="2594"/>
      <c r="CN36" s="2594"/>
      <c r="CO36" s="2594"/>
      <c r="CP36" s="2594"/>
      <c r="CQ36" s="2594"/>
      <c r="CR36" s="2594"/>
      <c r="CS36" s="2594"/>
      <c r="CT36" s="2594"/>
      <c r="CU36" s="2594"/>
      <c r="CV36" s="2594"/>
      <c r="CW36" s="2594"/>
      <c r="CX36" s="2594"/>
      <c r="CY36" s="2594"/>
      <c r="CZ36" s="2594"/>
    </row>
    <row r="37" s="135" customFormat="true" ht="15" customHeight="true" x14ac:dyDescent="0.2">
      <c r="A37" s="3176" t="s">
        <v>167</v>
      </c>
      <c r="B37" s="1876" t="s">
        <v>50</v>
      </c>
      <c r="C37" s="1765">
        <v>7.873050639903588</v>
      </c>
      <c r="D37" s="1766">
        <v>8.3647478061524598</v>
      </c>
      <c r="E37" s="1766">
        <v>6.912945345392167</v>
      </c>
      <c r="F37" s="1766">
        <v>27.627241647164151</v>
      </c>
      <c r="G37" s="1767">
        <v>56.55382244184738</v>
      </c>
      <c r="H37" s="1768">
        <v>21.627446105157656</v>
      </c>
      <c r="I37" s="1766">
        <v>34.894100169264405</v>
      </c>
      <c r="J37" s="1766">
        <v>43.553245215508127</v>
      </c>
      <c r="K37" s="1766">
        <v>48.118736049466165</v>
      </c>
      <c r="L37" s="1769">
        <v>75.33788137198276</v>
      </c>
      <c r="M37" s="1770">
        <v>6.9187359691350814</v>
      </c>
      <c r="N37" s="1766">
        <v>7.041071866187659</v>
      </c>
      <c r="O37" s="1766">
        <v>9.2444349963446104</v>
      </c>
      <c r="P37" s="1766">
        <v>6.8617591699088516</v>
      </c>
      <c r="Q37" s="1767">
        <v>11.110738895551975</v>
      </c>
      <c r="R37" s="1768">
        <v>5.5879447084982683</v>
      </c>
      <c r="S37" s="1766">
        <v>0.66846215728330605</v>
      </c>
      <c r="T37" s="1766">
        <v>5.7909911236077614</v>
      </c>
      <c r="U37" s="1766">
        <v>16.541360652681028</v>
      </c>
      <c r="V37" s="1766">
        <v>5.6534300905815096</v>
      </c>
      <c r="W37" s="1766">
        <v>25.713786479027696</v>
      </c>
      <c r="X37" s="1766">
        <v>6.8745293171299267</v>
      </c>
      <c r="Y37" s="1766">
        <v>55.560676519855022</v>
      </c>
      <c r="Z37" s="2645">
        <v>9.0626512450843197</v>
      </c>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108"/>
      <c r="BA37" s="2994" t="s">
        <v>126</v>
      </c>
      <c r="BB37" s="165" t="s">
        <v>50</v>
      </c>
      <c r="BC37" s="1566" t="s">
        <v>36</v>
      </c>
      <c r="BD37" s="1586" t="s">
        <v>36</v>
      </c>
      <c r="BE37" s="1586" t="s">
        <v>36</v>
      </c>
      <c r="BF37" s="1586" t="s">
        <v>36</v>
      </c>
      <c r="BG37" s="1607" t="s">
        <v>36</v>
      </c>
      <c r="BH37" s="1628" t="s">
        <v>36</v>
      </c>
      <c r="BI37" s="1586" t="s">
        <v>36</v>
      </c>
      <c r="BJ37" s="1586" t="s">
        <v>36</v>
      </c>
      <c r="BK37" s="1586" t="s">
        <v>36</v>
      </c>
      <c r="BL37" s="1607" t="s">
        <v>36</v>
      </c>
      <c r="BM37" s="1628" t="s">
        <v>36</v>
      </c>
      <c r="BN37" s="1586" t="s">
        <v>36</v>
      </c>
      <c r="BO37" s="1586" t="s">
        <v>36</v>
      </c>
      <c r="BP37" s="1586" t="s">
        <v>36</v>
      </c>
      <c r="BQ37" s="1607" t="s">
        <v>36</v>
      </c>
      <c r="BR37" s="1628" t="s">
        <v>36</v>
      </c>
      <c r="BS37" s="1586" t="s">
        <v>36</v>
      </c>
      <c r="BT37" s="1586" t="s">
        <v>36</v>
      </c>
      <c r="BU37" s="1586" t="s">
        <v>36</v>
      </c>
      <c r="BV37" s="1586" t="s">
        <v>36</v>
      </c>
      <c r="BW37" s="1586" t="s">
        <v>36</v>
      </c>
      <c r="BX37" s="1586" t="s">
        <v>36</v>
      </c>
      <c r="BY37" s="1648" t="s">
        <v>36</v>
      </c>
      <c r="BZ37" s="1648" t="s">
        <v>36</v>
      </c>
      <c r="CA37" s="2594"/>
      <c r="CB37" s="2594"/>
      <c r="CC37" s="2594"/>
      <c r="CD37" s="2594"/>
      <c r="CE37" s="2594"/>
      <c r="CF37" s="2594"/>
      <c r="CG37" s="2594"/>
      <c r="CH37" s="2594"/>
      <c r="CI37" s="2594"/>
      <c r="CJ37" s="2594"/>
      <c r="CK37" s="2594"/>
      <c r="CL37" s="2594"/>
      <c r="CM37" s="2594"/>
      <c r="CN37" s="2594"/>
      <c r="CO37" s="2594"/>
      <c r="CP37" s="2594"/>
      <c r="CQ37" s="2594"/>
      <c r="CR37" s="2594"/>
      <c r="CS37" s="2594"/>
      <c r="CT37" s="2594"/>
      <c r="CU37" s="2594"/>
      <c r="CV37" s="2594"/>
      <c r="CW37" s="2594"/>
      <c r="CX37" s="2594"/>
      <c r="CY37" s="2594"/>
      <c r="CZ37" s="2594"/>
    </row>
    <row r="38" s="135" customFormat="true" ht="15" customHeight="true" x14ac:dyDescent="0.2">
      <c r="A38" s="3176"/>
      <c r="B38" s="1876" t="s">
        <v>49</v>
      </c>
      <c r="C38" s="1765">
        <v>92.126949360096404</v>
      </c>
      <c r="D38" s="1766">
        <v>91.635252193847478</v>
      </c>
      <c r="E38" s="1766">
        <v>93.08705465460784</v>
      </c>
      <c r="F38" s="1766">
        <v>72.37275835283566</v>
      </c>
      <c r="G38" s="1767">
        <v>43.446177558152485</v>
      </c>
      <c r="H38" s="1768">
        <v>78.372553894842312</v>
      </c>
      <c r="I38" s="1766">
        <v>65.105899830735538</v>
      </c>
      <c r="J38" s="1766">
        <v>56.446754784491858</v>
      </c>
      <c r="K38" s="1766">
        <v>51.881263950533871</v>
      </c>
      <c r="L38" s="1769">
        <v>24.662118628017325</v>
      </c>
      <c r="M38" s="1770">
        <v>93.081264030864929</v>
      </c>
      <c r="N38" s="1766">
        <v>92.958928133812364</v>
      </c>
      <c r="O38" s="1766">
        <v>90.755565003655406</v>
      </c>
      <c r="P38" s="1766">
        <v>93.138240830091164</v>
      </c>
      <c r="Q38" s="1767">
        <v>88.889261104448039</v>
      </c>
      <c r="R38" s="1768">
        <v>94.412055291501758</v>
      </c>
      <c r="S38" s="1766">
        <v>99.331537842716685</v>
      </c>
      <c r="T38" s="1766">
        <v>94.20900887639219</v>
      </c>
      <c r="U38" s="1766">
        <v>83.458639347319078</v>
      </c>
      <c r="V38" s="1766">
        <v>94.346569909418491</v>
      </c>
      <c r="W38" s="1766">
        <v>74.286213520972296</v>
      </c>
      <c r="X38" s="1766">
        <v>93.125470682870088</v>
      </c>
      <c r="Y38" s="1766">
        <v>44.439323480145113</v>
      </c>
      <c r="Z38" s="2645">
        <v>90.937348754915675</v>
      </c>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108"/>
      <c r="BA38" s="2994"/>
      <c r="BB38" s="165" t="s">
        <v>49</v>
      </c>
      <c r="BC38" s="1566" t="s">
        <v>36</v>
      </c>
      <c r="BD38" s="1586" t="s">
        <v>36</v>
      </c>
      <c r="BE38" s="1586" t="s">
        <v>36</v>
      </c>
      <c r="BF38" s="1586" t="s">
        <v>36</v>
      </c>
      <c r="BG38" s="1607" t="s">
        <v>36</v>
      </c>
      <c r="BH38" s="1628" t="s">
        <v>36</v>
      </c>
      <c r="BI38" s="1586" t="s">
        <v>36</v>
      </c>
      <c r="BJ38" s="1586" t="s">
        <v>36</v>
      </c>
      <c r="BK38" s="1586" t="s">
        <v>36</v>
      </c>
      <c r="BL38" s="1607" t="s">
        <v>36</v>
      </c>
      <c r="BM38" s="1628" t="s">
        <v>36</v>
      </c>
      <c r="BN38" s="1586" t="s">
        <v>36</v>
      </c>
      <c r="BO38" s="1586" t="s">
        <v>36</v>
      </c>
      <c r="BP38" s="1586" t="s">
        <v>36</v>
      </c>
      <c r="BQ38" s="1607" t="s">
        <v>36</v>
      </c>
      <c r="BR38" s="1628" t="s">
        <v>36</v>
      </c>
      <c r="BS38" s="1586" t="s">
        <v>36</v>
      </c>
      <c r="BT38" s="1586" t="s">
        <v>36</v>
      </c>
      <c r="BU38" s="1586" t="s">
        <v>36</v>
      </c>
      <c r="BV38" s="1586" t="s">
        <v>36</v>
      </c>
      <c r="BW38" s="1586" t="s">
        <v>36</v>
      </c>
      <c r="BX38" s="1586" t="s">
        <v>36</v>
      </c>
      <c r="BY38" s="1648" t="s">
        <v>36</v>
      </c>
      <c r="BZ38" s="1648" t="s">
        <v>36</v>
      </c>
      <c r="CA38" s="2594"/>
      <c r="CB38" s="2594"/>
      <c r="CC38" s="2594"/>
      <c r="CD38" s="2594"/>
      <c r="CE38" s="2594"/>
      <c r="CF38" s="2594"/>
      <c r="CG38" s="2594"/>
      <c r="CH38" s="2594"/>
      <c r="CI38" s="2594"/>
      <c r="CJ38" s="2594"/>
      <c r="CK38" s="2594"/>
      <c r="CL38" s="2594"/>
      <c r="CM38" s="2594"/>
      <c r="CN38" s="2594"/>
      <c r="CO38" s="2594"/>
      <c r="CP38" s="2594"/>
      <c r="CQ38" s="2594"/>
      <c r="CR38" s="2594"/>
      <c r="CS38" s="2594"/>
      <c r="CT38" s="2594"/>
      <c r="CU38" s="2594"/>
      <c r="CV38" s="2594"/>
      <c r="CW38" s="2594"/>
      <c r="CX38" s="2594"/>
      <c r="CY38" s="2594"/>
      <c r="CZ38" s="2594"/>
    </row>
    <row r="39" s="130" customFormat="true" ht="15" customHeight="true" x14ac:dyDescent="0.2">
      <c r="A39" s="2995" t="s">
        <v>123</v>
      </c>
      <c r="B39" s="290" t="s">
        <v>50</v>
      </c>
      <c r="C39" s="1489" t="s">
        <v>36</v>
      </c>
      <c r="D39" s="1501" t="s">
        <v>36</v>
      </c>
      <c r="E39" s="1501" t="s">
        <v>36</v>
      </c>
      <c r="F39" s="1501" t="s">
        <v>36</v>
      </c>
      <c r="G39" s="1513" t="s">
        <v>36</v>
      </c>
      <c r="H39" s="1525" t="s">
        <v>36</v>
      </c>
      <c r="I39" s="1501" t="s">
        <v>36</v>
      </c>
      <c r="J39" s="1501" t="s">
        <v>36</v>
      </c>
      <c r="K39" s="1501" t="s">
        <v>36</v>
      </c>
      <c r="L39" s="1537" t="s">
        <v>36</v>
      </c>
      <c r="M39" s="1549" t="s">
        <v>36</v>
      </c>
      <c r="N39" s="1501" t="s">
        <v>36</v>
      </c>
      <c r="O39" s="1501" t="s">
        <v>36</v>
      </c>
      <c r="P39" s="1501" t="s">
        <v>36</v>
      </c>
      <c r="Q39" s="1513" t="s">
        <v>36</v>
      </c>
      <c r="R39" s="1525" t="s">
        <v>36</v>
      </c>
      <c r="S39" s="1501" t="s">
        <v>36</v>
      </c>
      <c r="T39" s="1501" t="s">
        <v>36</v>
      </c>
      <c r="U39" s="1501" t="s">
        <v>36</v>
      </c>
      <c r="V39" s="1501" t="s">
        <v>36</v>
      </c>
      <c r="W39" s="1501" t="s">
        <v>36</v>
      </c>
      <c r="X39" s="1501" t="s">
        <v>36</v>
      </c>
      <c r="Y39" s="1559" t="s">
        <v>36</v>
      </c>
      <c r="Z39" s="2556" t="s">
        <v>36</v>
      </c>
      <c r="AA39" s="2584"/>
      <c r="AB39" s="2584"/>
      <c r="AC39" s="2584"/>
      <c r="AD39" s="2584"/>
      <c r="AE39" s="2584"/>
      <c r="AF39" s="2584"/>
      <c r="AG39" s="2584"/>
      <c r="AH39" s="2584"/>
      <c r="AI39" s="2584"/>
      <c r="AJ39" s="2584"/>
      <c r="AK39" s="2584"/>
      <c r="AL39" s="2584"/>
      <c r="AM39" s="2584"/>
      <c r="AN39" s="2584"/>
      <c r="AO39" s="2584"/>
      <c r="AP39" s="2584"/>
      <c r="AQ39" s="2584"/>
      <c r="AR39" s="2584"/>
      <c r="AS39" s="2584"/>
      <c r="AT39" s="2584"/>
      <c r="AU39" s="2584"/>
      <c r="AV39" s="2584"/>
      <c r="AW39" s="2584"/>
      <c r="AX39" s="2584"/>
      <c r="AY39" s="2584"/>
      <c r="AZ39" s="239"/>
      <c r="BA39" s="2994" t="s">
        <v>123</v>
      </c>
      <c r="BB39" s="165" t="s">
        <v>50</v>
      </c>
      <c r="BC39" s="1566" t="s">
        <v>36</v>
      </c>
      <c r="BD39" s="1586" t="s">
        <v>36</v>
      </c>
      <c r="BE39" s="1586" t="s">
        <v>36</v>
      </c>
      <c r="BF39" s="1586" t="s">
        <v>36</v>
      </c>
      <c r="BG39" s="1607" t="s">
        <v>36</v>
      </c>
      <c r="BH39" s="1628" t="s">
        <v>36</v>
      </c>
      <c r="BI39" s="1586" t="s">
        <v>36</v>
      </c>
      <c r="BJ39" s="1586" t="s">
        <v>36</v>
      </c>
      <c r="BK39" s="1586" t="s">
        <v>36</v>
      </c>
      <c r="BL39" s="1607" t="s">
        <v>36</v>
      </c>
      <c r="BM39" s="1628" t="s">
        <v>36</v>
      </c>
      <c r="BN39" s="1586" t="s">
        <v>36</v>
      </c>
      <c r="BO39" s="1586" t="s">
        <v>36</v>
      </c>
      <c r="BP39" s="1586" t="s">
        <v>36</v>
      </c>
      <c r="BQ39" s="1607" t="s">
        <v>36</v>
      </c>
      <c r="BR39" s="1628" t="s">
        <v>36</v>
      </c>
      <c r="BS39" s="1586" t="s">
        <v>36</v>
      </c>
      <c r="BT39" s="1586" t="s">
        <v>36</v>
      </c>
      <c r="BU39" s="1586" t="s">
        <v>36</v>
      </c>
      <c r="BV39" s="1586" t="s">
        <v>36</v>
      </c>
      <c r="BW39" s="1586" t="s">
        <v>36</v>
      </c>
      <c r="BX39" s="1586" t="s">
        <v>36</v>
      </c>
      <c r="BY39" s="1648" t="s">
        <v>36</v>
      </c>
      <c r="BZ39" s="1648" t="s">
        <v>36</v>
      </c>
      <c r="CA39" s="2594"/>
      <c r="CB39" s="2594"/>
      <c r="CC39" s="2594"/>
      <c r="CD39" s="2594"/>
      <c r="CE39" s="2594"/>
      <c r="CF39" s="2594"/>
      <c r="CG39" s="2594"/>
      <c r="CH39" s="2594"/>
      <c r="CI39" s="2594"/>
      <c r="CJ39" s="2594"/>
      <c r="CK39" s="2594"/>
      <c r="CL39" s="2594"/>
      <c r="CM39" s="2594"/>
      <c r="CN39" s="2594"/>
      <c r="CO39" s="2594"/>
      <c r="CP39" s="2594"/>
      <c r="CQ39" s="2594"/>
      <c r="CR39" s="2594"/>
      <c r="CS39" s="2594"/>
      <c r="CT39" s="2594"/>
      <c r="CU39" s="2594"/>
      <c r="CV39" s="2594"/>
      <c r="CW39" s="2594"/>
      <c r="CX39" s="2594"/>
      <c r="CY39" s="2594"/>
      <c r="CZ39" s="2594"/>
    </row>
    <row r="40" s="130" customFormat="true" ht="15" customHeight="true" x14ac:dyDescent="0.2">
      <c r="A40" s="2995"/>
      <c r="B40" s="290" t="s">
        <v>49</v>
      </c>
      <c r="C40" s="1489" t="s">
        <v>36</v>
      </c>
      <c r="D40" s="1501" t="s">
        <v>36</v>
      </c>
      <c r="E40" s="1501" t="s">
        <v>36</v>
      </c>
      <c r="F40" s="1501" t="s">
        <v>36</v>
      </c>
      <c r="G40" s="1513" t="s">
        <v>36</v>
      </c>
      <c r="H40" s="1525" t="s">
        <v>36</v>
      </c>
      <c r="I40" s="1501" t="s">
        <v>36</v>
      </c>
      <c r="J40" s="1501" t="s">
        <v>36</v>
      </c>
      <c r="K40" s="1501" t="s">
        <v>36</v>
      </c>
      <c r="L40" s="1537" t="s">
        <v>36</v>
      </c>
      <c r="M40" s="1549" t="s">
        <v>36</v>
      </c>
      <c r="N40" s="1501" t="s">
        <v>36</v>
      </c>
      <c r="O40" s="1501" t="s">
        <v>36</v>
      </c>
      <c r="P40" s="1501" t="s">
        <v>36</v>
      </c>
      <c r="Q40" s="1513" t="s">
        <v>36</v>
      </c>
      <c r="R40" s="1525" t="s">
        <v>36</v>
      </c>
      <c r="S40" s="1501" t="s">
        <v>36</v>
      </c>
      <c r="T40" s="1501" t="s">
        <v>36</v>
      </c>
      <c r="U40" s="1501" t="s">
        <v>36</v>
      </c>
      <c r="V40" s="1501" t="s">
        <v>36</v>
      </c>
      <c r="W40" s="1501" t="s">
        <v>36</v>
      </c>
      <c r="X40" s="1501" t="s">
        <v>36</v>
      </c>
      <c r="Y40" s="1559" t="s">
        <v>36</v>
      </c>
      <c r="Z40" s="2556" t="s">
        <v>36</v>
      </c>
      <c r="AA40" s="2584"/>
      <c r="AB40" s="2584"/>
      <c r="AC40" s="2584"/>
      <c r="AD40" s="2584"/>
      <c r="AE40" s="2584"/>
      <c r="AF40" s="2584"/>
      <c r="AG40" s="2584"/>
      <c r="AH40" s="2584"/>
      <c r="AI40" s="2584"/>
      <c r="AJ40" s="2584"/>
      <c r="AK40" s="2584"/>
      <c r="AL40" s="2584"/>
      <c r="AM40" s="2584"/>
      <c r="AN40" s="2584"/>
      <c r="AO40" s="2584"/>
      <c r="AP40" s="2584"/>
      <c r="AQ40" s="2584"/>
      <c r="AR40" s="2584"/>
      <c r="AS40" s="2584"/>
      <c r="AT40" s="2584"/>
      <c r="AU40" s="2584"/>
      <c r="AV40" s="2584"/>
      <c r="AW40" s="2584"/>
      <c r="AX40" s="2584"/>
      <c r="AY40" s="2584"/>
      <c r="AZ40" s="239"/>
      <c r="BA40" s="2994"/>
      <c r="BB40" s="165" t="s">
        <v>49</v>
      </c>
      <c r="BC40" s="1566" t="s">
        <v>36</v>
      </c>
      <c r="BD40" s="1586" t="s">
        <v>36</v>
      </c>
      <c r="BE40" s="1586" t="s">
        <v>36</v>
      </c>
      <c r="BF40" s="1586" t="s">
        <v>36</v>
      </c>
      <c r="BG40" s="1607" t="s">
        <v>36</v>
      </c>
      <c r="BH40" s="1628" t="s">
        <v>36</v>
      </c>
      <c r="BI40" s="1586" t="s">
        <v>36</v>
      </c>
      <c r="BJ40" s="1586" t="s">
        <v>36</v>
      </c>
      <c r="BK40" s="1586" t="s">
        <v>36</v>
      </c>
      <c r="BL40" s="1607" t="s">
        <v>36</v>
      </c>
      <c r="BM40" s="1628" t="s">
        <v>36</v>
      </c>
      <c r="BN40" s="1586" t="s">
        <v>36</v>
      </c>
      <c r="BO40" s="1586" t="s">
        <v>36</v>
      </c>
      <c r="BP40" s="1586" t="s">
        <v>36</v>
      </c>
      <c r="BQ40" s="1607" t="s">
        <v>36</v>
      </c>
      <c r="BR40" s="1628" t="s">
        <v>36</v>
      </c>
      <c r="BS40" s="1586" t="s">
        <v>36</v>
      </c>
      <c r="BT40" s="1586" t="s">
        <v>36</v>
      </c>
      <c r="BU40" s="1586" t="s">
        <v>36</v>
      </c>
      <c r="BV40" s="1586" t="s">
        <v>36</v>
      </c>
      <c r="BW40" s="1586" t="s">
        <v>36</v>
      </c>
      <c r="BX40" s="1586" t="s">
        <v>36</v>
      </c>
      <c r="BY40" s="1648" t="s">
        <v>36</v>
      </c>
      <c r="BZ40" s="1648" t="s">
        <v>36</v>
      </c>
      <c r="CA40" s="2594"/>
      <c r="CB40" s="2594"/>
      <c r="CC40" s="2594"/>
      <c r="CD40" s="2594"/>
      <c r="CE40" s="2594"/>
      <c r="CF40" s="2594"/>
      <c r="CG40" s="2594"/>
      <c r="CH40" s="2594"/>
      <c r="CI40" s="2594"/>
      <c r="CJ40" s="2594"/>
      <c r="CK40" s="2594"/>
      <c r="CL40" s="2594"/>
      <c r="CM40" s="2594"/>
      <c r="CN40" s="2594"/>
      <c r="CO40" s="2594"/>
      <c r="CP40" s="2594"/>
      <c r="CQ40" s="2594"/>
      <c r="CR40" s="2594"/>
      <c r="CS40" s="2594"/>
      <c r="CT40" s="2594"/>
      <c r="CU40" s="2594"/>
      <c r="CV40" s="2594"/>
      <c r="CW40" s="2594"/>
      <c r="CX40" s="2594"/>
      <c r="CY40" s="2594"/>
      <c r="CZ40" s="2594"/>
    </row>
    <row r="41" s="135" customFormat="true" ht="15" customHeight="true" x14ac:dyDescent="0.2">
      <c r="A41" s="3176" t="s">
        <v>57</v>
      </c>
      <c r="B41" s="1876" t="s">
        <v>50</v>
      </c>
      <c r="C41" s="1765">
        <v>12.925929268474819</v>
      </c>
      <c r="D41" s="1766">
        <v>11.885637438542028</v>
      </c>
      <c r="E41" s="1766">
        <v>15.418279272695948</v>
      </c>
      <c r="F41" s="1766">
        <v>10.909692594762047</v>
      </c>
      <c r="G41" s="1767">
        <v>2.5492976966504521</v>
      </c>
      <c r="H41" s="1768">
        <v>10.859480322576466</v>
      </c>
      <c r="I41" s="1766">
        <v>6.8666778983440588</v>
      </c>
      <c r="J41" s="1766">
        <v>4.6401346076410919</v>
      </c>
      <c r="K41" s="1766">
        <v>2.6807719312096681</v>
      </c>
      <c r="L41" s="1769">
        <v>1.7028099227952442</v>
      </c>
      <c r="M41" s="1770">
        <v>13.641965225958263</v>
      </c>
      <c r="N41" s="1766">
        <v>13.861270573626797</v>
      </c>
      <c r="O41" s="1766">
        <v>9.9420908492789639</v>
      </c>
      <c r="P41" s="1766">
        <v>14.667386581801134</v>
      </c>
      <c r="Q41" s="1767">
        <v>16.378902774038025</v>
      </c>
      <c r="R41" s="1768">
        <v>19.333834963761927</v>
      </c>
      <c r="S41" s="1766">
        <v>12.704597198782114</v>
      </c>
      <c r="T41" s="1766">
        <v>18.243429365739416</v>
      </c>
      <c r="U41" s="1766">
        <v>9.6682999477144822</v>
      </c>
      <c r="V41" s="1766">
        <v>18.771149723537984</v>
      </c>
      <c r="W41" s="1766">
        <v>6.5232686649578691</v>
      </c>
      <c r="X41" s="1766">
        <v>12.00075733983069</v>
      </c>
      <c r="Y41" s="1766">
        <v>2.9954224945648358</v>
      </c>
      <c r="Z41" s="2645">
        <v>17.617806142956049</v>
      </c>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108"/>
      <c r="BA41" s="2994" t="s">
        <v>57</v>
      </c>
      <c r="BB41" s="165" t="s">
        <v>50</v>
      </c>
      <c r="BC41" s="1566" t="s">
        <v>36</v>
      </c>
      <c r="BD41" s="1586" t="s">
        <v>36</v>
      </c>
      <c r="BE41" s="1586" t="s">
        <v>36</v>
      </c>
      <c r="BF41" s="1586" t="s">
        <v>36</v>
      </c>
      <c r="BG41" s="1607" t="s">
        <v>36</v>
      </c>
      <c r="BH41" s="1628" t="s">
        <v>36</v>
      </c>
      <c r="BI41" s="1586" t="s">
        <v>36</v>
      </c>
      <c r="BJ41" s="1586" t="s">
        <v>36</v>
      </c>
      <c r="BK41" s="1586" t="s">
        <v>36</v>
      </c>
      <c r="BL41" s="1607" t="s">
        <v>36</v>
      </c>
      <c r="BM41" s="1628" t="s">
        <v>36</v>
      </c>
      <c r="BN41" s="1586" t="s">
        <v>36</v>
      </c>
      <c r="BO41" s="1586" t="s">
        <v>36</v>
      </c>
      <c r="BP41" s="1586" t="s">
        <v>36</v>
      </c>
      <c r="BQ41" s="1607" t="s">
        <v>36</v>
      </c>
      <c r="BR41" s="1628" t="s">
        <v>36</v>
      </c>
      <c r="BS41" s="1586" t="s">
        <v>36</v>
      </c>
      <c r="BT41" s="1586" t="s">
        <v>36</v>
      </c>
      <c r="BU41" s="1586" t="s">
        <v>36</v>
      </c>
      <c r="BV41" s="1586" t="s">
        <v>36</v>
      </c>
      <c r="BW41" s="1586" t="s">
        <v>36</v>
      </c>
      <c r="BX41" s="1586" t="s">
        <v>36</v>
      </c>
      <c r="BY41" s="1648" t="s">
        <v>36</v>
      </c>
      <c r="BZ41" s="1648" t="s">
        <v>36</v>
      </c>
      <c r="CA41" s="2594"/>
      <c r="CB41" s="2594"/>
      <c r="CC41" s="2594"/>
      <c r="CD41" s="2594"/>
      <c r="CE41" s="2594"/>
      <c r="CF41" s="2594"/>
      <c r="CG41" s="2594"/>
      <c r="CH41" s="2594"/>
      <c r="CI41" s="2594"/>
      <c r="CJ41" s="2594"/>
      <c r="CK41" s="2594"/>
      <c r="CL41" s="2594"/>
      <c r="CM41" s="2594"/>
      <c r="CN41" s="2594"/>
      <c r="CO41" s="2594"/>
      <c r="CP41" s="2594"/>
      <c r="CQ41" s="2594"/>
      <c r="CR41" s="2594"/>
      <c r="CS41" s="2594"/>
      <c r="CT41" s="2594"/>
      <c r="CU41" s="2594"/>
      <c r="CV41" s="2594"/>
      <c r="CW41" s="2594"/>
      <c r="CX41" s="2594"/>
      <c r="CY41" s="2594"/>
      <c r="CZ41" s="2594"/>
    </row>
    <row r="42" s="135" customFormat="true" ht="15" customHeight="true" x14ac:dyDescent="0.2">
      <c r="A42" s="3176"/>
      <c r="B42" s="1876" t="s">
        <v>49</v>
      </c>
      <c r="C42" s="1765">
        <v>87.074070731525254</v>
      </c>
      <c r="D42" s="1766">
        <v>88.114362561457966</v>
      </c>
      <c r="E42" s="1766">
        <v>84.581720727304088</v>
      </c>
      <c r="F42" s="1766">
        <v>89.090307405237922</v>
      </c>
      <c r="G42" s="1767">
        <v>97.45070230334953</v>
      </c>
      <c r="H42" s="1768">
        <v>89.140519677423569</v>
      </c>
      <c r="I42" s="1766">
        <v>93.133322101655907</v>
      </c>
      <c r="J42" s="1766">
        <v>95.359865392358884</v>
      </c>
      <c r="K42" s="1766">
        <v>97.319228068790295</v>
      </c>
      <c r="L42" s="1769">
        <v>98.297190077204732</v>
      </c>
      <c r="M42" s="1770">
        <v>86.358034774041741</v>
      </c>
      <c r="N42" s="1766">
        <v>86.138729426373033</v>
      </c>
      <c r="O42" s="1766">
        <v>90.057909150720917</v>
      </c>
      <c r="P42" s="1766">
        <v>85.332613418198861</v>
      </c>
      <c r="Q42" s="1767">
        <v>83.621097225961933</v>
      </c>
      <c r="R42" s="1768">
        <v>80.666165036238084</v>
      </c>
      <c r="S42" s="1766">
        <v>87.29540280121789</v>
      </c>
      <c r="T42" s="1766">
        <v>81.756570634260584</v>
      </c>
      <c r="U42" s="1766">
        <v>90.331700052285527</v>
      </c>
      <c r="V42" s="1766">
        <v>81.22885027646204</v>
      </c>
      <c r="W42" s="1766">
        <v>93.476731335042118</v>
      </c>
      <c r="X42" s="1766">
        <v>87.999242660169386</v>
      </c>
      <c r="Y42" s="1766">
        <v>97.004577505435151</v>
      </c>
      <c r="Z42" s="2645">
        <v>82.382193857043916</v>
      </c>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108"/>
      <c r="BA42" s="2994"/>
      <c r="BB42" s="165" t="s">
        <v>49</v>
      </c>
      <c r="BC42" s="1566" t="s">
        <v>36</v>
      </c>
      <c r="BD42" s="1586" t="s">
        <v>36</v>
      </c>
      <c r="BE42" s="1586" t="s">
        <v>36</v>
      </c>
      <c r="BF42" s="1586" t="s">
        <v>36</v>
      </c>
      <c r="BG42" s="1607" t="s">
        <v>36</v>
      </c>
      <c r="BH42" s="1628" t="s">
        <v>36</v>
      </c>
      <c r="BI42" s="1586" t="s">
        <v>36</v>
      </c>
      <c r="BJ42" s="1586" t="s">
        <v>36</v>
      </c>
      <c r="BK42" s="1586" t="s">
        <v>36</v>
      </c>
      <c r="BL42" s="1607" t="s">
        <v>36</v>
      </c>
      <c r="BM42" s="1628" t="s">
        <v>36</v>
      </c>
      <c r="BN42" s="1586" t="s">
        <v>36</v>
      </c>
      <c r="BO42" s="1586" t="s">
        <v>36</v>
      </c>
      <c r="BP42" s="1586" t="s">
        <v>36</v>
      </c>
      <c r="BQ42" s="1607" t="s">
        <v>36</v>
      </c>
      <c r="BR42" s="1628" t="s">
        <v>36</v>
      </c>
      <c r="BS42" s="1586" t="s">
        <v>36</v>
      </c>
      <c r="BT42" s="1586" t="s">
        <v>36</v>
      </c>
      <c r="BU42" s="1586" t="s">
        <v>36</v>
      </c>
      <c r="BV42" s="1586" t="s">
        <v>36</v>
      </c>
      <c r="BW42" s="1586" t="s">
        <v>36</v>
      </c>
      <c r="BX42" s="1586" t="s">
        <v>36</v>
      </c>
      <c r="BY42" s="1648" t="s">
        <v>36</v>
      </c>
      <c r="BZ42" s="1648" t="s">
        <v>36</v>
      </c>
      <c r="CA42" s="2594"/>
      <c r="CB42" s="2594"/>
      <c r="CC42" s="2594"/>
      <c r="CD42" s="2594"/>
      <c r="CE42" s="2594"/>
      <c r="CF42" s="2594"/>
      <c r="CG42" s="2594"/>
      <c r="CH42" s="2594"/>
      <c r="CI42" s="2594"/>
      <c r="CJ42" s="2594"/>
      <c r="CK42" s="2594"/>
      <c r="CL42" s="2594"/>
      <c r="CM42" s="2594"/>
      <c r="CN42" s="2594"/>
      <c r="CO42" s="2594"/>
      <c r="CP42" s="2594"/>
      <c r="CQ42" s="2594"/>
      <c r="CR42" s="2594"/>
      <c r="CS42" s="2594"/>
      <c r="CT42" s="2594"/>
      <c r="CU42" s="2594"/>
      <c r="CV42" s="2594"/>
      <c r="CW42" s="2594"/>
      <c r="CX42" s="2594"/>
      <c r="CY42" s="2594"/>
      <c r="CZ42" s="2594"/>
    </row>
    <row r="43" s="135" customFormat="true" ht="15" customHeight="true" x14ac:dyDescent="0.2">
      <c r="A43" s="3176" t="s">
        <v>54</v>
      </c>
      <c r="B43" s="1876" t="s">
        <v>50</v>
      </c>
      <c r="C43" s="1907" t="s">
        <v>36</v>
      </c>
      <c r="D43" s="1911" t="s">
        <v>36</v>
      </c>
      <c r="E43" s="1911" t="s">
        <v>36</v>
      </c>
      <c r="F43" s="1911" t="s">
        <v>36</v>
      </c>
      <c r="G43" s="1915" t="s">
        <v>36</v>
      </c>
      <c r="H43" s="1919" t="s">
        <v>36</v>
      </c>
      <c r="I43" s="1911" t="s">
        <v>36</v>
      </c>
      <c r="J43" s="1911" t="s">
        <v>36</v>
      </c>
      <c r="K43" s="1911" t="s">
        <v>36</v>
      </c>
      <c r="L43" s="1923" t="s">
        <v>36</v>
      </c>
      <c r="M43" s="1907" t="s">
        <v>36</v>
      </c>
      <c r="N43" s="1911" t="s">
        <v>36</v>
      </c>
      <c r="O43" s="1911" t="s">
        <v>36</v>
      </c>
      <c r="P43" s="1911" t="s">
        <v>36</v>
      </c>
      <c r="Q43" s="1915" t="s">
        <v>36</v>
      </c>
      <c r="R43" s="1919" t="s">
        <v>36</v>
      </c>
      <c r="S43" s="1911" t="s">
        <v>36</v>
      </c>
      <c r="T43" s="1911" t="s">
        <v>36</v>
      </c>
      <c r="U43" s="1911" t="s">
        <v>36</v>
      </c>
      <c r="V43" s="1911" t="s">
        <v>36</v>
      </c>
      <c r="W43" s="1911" t="s">
        <v>36</v>
      </c>
      <c r="X43" s="1911" t="s">
        <v>36</v>
      </c>
      <c r="Y43" s="1911" t="s">
        <v>36</v>
      </c>
      <c r="Z43" s="1923" t="s">
        <v>36</v>
      </c>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108"/>
      <c r="BA43" s="2994" t="s">
        <v>54</v>
      </c>
      <c r="BB43" s="165" t="s">
        <v>50</v>
      </c>
      <c r="BC43" s="1566" t="s">
        <v>36</v>
      </c>
      <c r="BD43" s="1586" t="s">
        <v>36</v>
      </c>
      <c r="BE43" s="1586" t="s">
        <v>36</v>
      </c>
      <c r="BF43" s="1586" t="s">
        <v>36</v>
      </c>
      <c r="BG43" s="1607" t="s">
        <v>36</v>
      </c>
      <c r="BH43" s="1628" t="s">
        <v>36</v>
      </c>
      <c r="BI43" s="1586" t="s">
        <v>36</v>
      </c>
      <c r="BJ43" s="1586" t="s">
        <v>36</v>
      </c>
      <c r="BK43" s="1586" t="s">
        <v>36</v>
      </c>
      <c r="BL43" s="1607" t="s">
        <v>36</v>
      </c>
      <c r="BM43" s="1628" t="s">
        <v>36</v>
      </c>
      <c r="BN43" s="1586" t="s">
        <v>36</v>
      </c>
      <c r="BO43" s="1586" t="s">
        <v>36</v>
      </c>
      <c r="BP43" s="1586" t="s">
        <v>36</v>
      </c>
      <c r="BQ43" s="1607" t="s">
        <v>36</v>
      </c>
      <c r="BR43" s="1628" t="s">
        <v>36</v>
      </c>
      <c r="BS43" s="1586" t="s">
        <v>36</v>
      </c>
      <c r="BT43" s="1586" t="s">
        <v>36</v>
      </c>
      <c r="BU43" s="1586" t="s">
        <v>36</v>
      </c>
      <c r="BV43" s="1586" t="s">
        <v>36</v>
      </c>
      <c r="BW43" s="1586" t="s">
        <v>36</v>
      </c>
      <c r="BX43" s="1586" t="s">
        <v>36</v>
      </c>
      <c r="BY43" s="1648" t="s">
        <v>36</v>
      </c>
      <c r="BZ43" s="1648" t="s">
        <v>36</v>
      </c>
      <c r="CA43" s="2594"/>
      <c r="CB43" s="2594"/>
      <c r="CC43" s="2594"/>
      <c r="CD43" s="2594"/>
      <c r="CE43" s="2594"/>
      <c r="CF43" s="2594"/>
      <c r="CG43" s="2594"/>
      <c r="CH43" s="2594"/>
      <c r="CI43" s="2594"/>
      <c r="CJ43" s="2594"/>
      <c r="CK43" s="2594"/>
      <c r="CL43" s="2594"/>
      <c r="CM43" s="2594"/>
      <c r="CN43" s="2594"/>
      <c r="CO43" s="2594"/>
      <c r="CP43" s="2594"/>
      <c r="CQ43" s="2594"/>
      <c r="CR43" s="2594"/>
      <c r="CS43" s="2594"/>
      <c r="CT43" s="2594"/>
      <c r="CU43" s="2594"/>
      <c r="CV43" s="2594"/>
      <c r="CW43" s="2594"/>
      <c r="CX43" s="2594"/>
      <c r="CY43" s="2594"/>
      <c r="CZ43" s="2594"/>
    </row>
    <row r="44" s="135" customFormat="true" ht="15" customHeight="true" x14ac:dyDescent="0.2">
      <c r="A44" s="3176"/>
      <c r="B44" s="1876" t="s">
        <v>49</v>
      </c>
      <c r="C44" s="1907" t="s">
        <v>36</v>
      </c>
      <c r="D44" s="1911" t="s">
        <v>36</v>
      </c>
      <c r="E44" s="1911" t="s">
        <v>36</v>
      </c>
      <c r="F44" s="1911" t="s">
        <v>36</v>
      </c>
      <c r="G44" s="1915" t="s">
        <v>36</v>
      </c>
      <c r="H44" s="1919" t="s">
        <v>36</v>
      </c>
      <c r="I44" s="1911" t="s">
        <v>36</v>
      </c>
      <c r="J44" s="1911" t="s">
        <v>36</v>
      </c>
      <c r="K44" s="1911" t="s">
        <v>36</v>
      </c>
      <c r="L44" s="1923" t="s">
        <v>36</v>
      </c>
      <c r="M44" s="1907" t="s">
        <v>36</v>
      </c>
      <c r="N44" s="1911" t="s">
        <v>36</v>
      </c>
      <c r="O44" s="1911" t="s">
        <v>36</v>
      </c>
      <c r="P44" s="1911" t="s">
        <v>36</v>
      </c>
      <c r="Q44" s="1915" t="s">
        <v>36</v>
      </c>
      <c r="R44" s="1919" t="s">
        <v>36</v>
      </c>
      <c r="S44" s="1911" t="s">
        <v>36</v>
      </c>
      <c r="T44" s="1911" t="s">
        <v>36</v>
      </c>
      <c r="U44" s="1911" t="s">
        <v>36</v>
      </c>
      <c r="V44" s="1911" t="s">
        <v>36</v>
      </c>
      <c r="W44" s="1911" t="s">
        <v>36</v>
      </c>
      <c r="X44" s="1911" t="s">
        <v>36</v>
      </c>
      <c r="Y44" s="1911" t="s">
        <v>36</v>
      </c>
      <c r="Z44" s="1923" t="s">
        <v>36</v>
      </c>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108"/>
      <c r="BA44" s="2994"/>
      <c r="BB44" s="165" t="s">
        <v>49</v>
      </c>
      <c r="BC44" s="1566" t="s">
        <v>36</v>
      </c>
      <c r="BD44" s="1586" t="s">
        <v>36</v>
      </c>
      <c r="BE44" s="1586" t="s">
        <v>36</v>
      </c>
      <c r="BF44" s="1586" t="s">
        <v>36</v>
      </c>
      <c r="BG44" s="1607" t="s">
        <v>36</v>
      </c>
      <c r="BH44" s="1628" t="s">
        <v>36</v>
      </c>
      <c r="BI44" s="1586" t="s">
        <v>36</v>
      </c>
      <c r="BJ44" s="1586" t="s">
        <v>36</v>
      </c>
      <c r="BK44" s="1586" t="s">
        <v>36</v>
      </c>
      <c r="BL44" s="1607" t="s">
        <v>36</v>
      </c>
      <c r="BM44" s="1628" t="s">
        <v>36</v>
      </c>
      <c r="BN44" s="1586" t="s">
        <v>36</v>
      </c>
      <c r="BO44" s="1586" t="s">
        <v>36</v>
      </c>
      <c r="BP44" s="1586" t="s">
        <v>36</v>
      </c>
      <c r="BQ44" s="1607" t="s">
        <v>36</v>
      </c>
      <c r="BR44" s="1628" t="s">
        <v>36</v>
      </c>
      <c r="BS44" s="1586" t="s">
        <v>36</v>
      </c>
      <c r="BT44" s="1586" t="s">
        <v>36</v>
      </c>
      <c r="BU44" s="1586" t="s">
        <v>36</v>
      </c>
      <c r="BV44" s="1586" t="s">
        <v>36</v>
      </c>
      <c r="BW44" s="1586" t="s">
        <v>36</v>
      </c>
      <c r="BX44" s="1586" t="s">
        <v>36</v>
      </c>
      <c r="BY44" s="1648" t="s">
        <v>36</v>
      </c>
      <c r="BZ44" s="1648" t="s">
        <v>36</v>
      </c>
      <c r="CA44" s="2594"/>
      <c r="CB44" s="2594"/>
      <c r="CC44" s="2594"/>
      <c r="CD44" s="2594"/>
      <c r="CE44" s="2594"/>
      <c r="CF44" s="2594"/>
      <c r="CG44" s="2594"/>
      <c r="CH44" s="2594"/>
      <c r="CI44" s="2594"/>
      <c r="CJ44" s="2594"/>
      <c r="CK44" s="2594"/>
      <c r="CL44" s="2594"/>
      <c r="CM44" s="2594"/>
      <c r="CN44" s="2594"/>
      <c r="CO44" s="2594"/>
      <c r="CP44" s="2594"/>
      <c r="CQ44" s="2594"/>
      <c r="CR44" s="2594"/>
      <c r="CS44" s="2594"/>
      <c r="CT44" s="2594"/>
      <c r="CU44" s="2594"/>
      <c r="CV44" s="2594"/>
      <c r="CW44" s="2594"/>
      <c r="CX44" s="2594"/>
      <c r="CY44" s="2594"/>
      <c r="CZ44" s="2594"/>
    </row>
    <row r="45" s="135" customFormat="true" ht="15" customHeight="true" x14ac:dyDescent="0.2">
      <c r="A45" s="3176" t="s">
        <v>53</v>
      </c>
      <c r="B45" s="1876" t="s">
        <v>50</v>
      </c>
      <c r="C45" s="1907" t="s">
        <v>36</v>
      </c>
      <c r="D45" s="1911" t="s">
        <v>36</v>
      </c>
      <c r="E45" s="1911" t="s">
        <v>36</v>
      </c>
      <c r="F45" s="1911" t="s">
        <v>36</v>
      </c>
      <c r="G45" s="1915" t="s">
        <v>36</v>
      </c>
      <c r="H45" s="1919" t="s">
        <v>36</v>
      </c>
      <c r="I45" s="1911" t="s">
        <v>36</v>
      </c>
      <c r="J45" s="1911" t="s">
        <v>36</v>
      </c>
      <c r="K45" s="1911" t="s">
        <v>36</v>
      </c>
      <c r="L45" s="1923" t="s">
        <v>36</v>
      </c>
      <c r="M45" s="1907" t="s">
        <v>36</v>
      </c>
      <c r="N45" s="1911" t="s">
        <v>36</v>
      </c>
      <c r="O45" s="1911" t="s">
        <v>36</v>
      </c>
      <c r="P45" s="1911" t="s">
        <v>36</v>
      </c>
      <c r="Q45" s="1915" t="s">
        <v>36</v>
      </c>
      <c r="R45" s="1919" t="s">
        <v>36</v>
      </c>
      <c r="S45" s="1911" t="s">
        <v>36</v>
      </c>
      <c r="T45" s="1911" t="s">
        <v>36</v>
      </c>
      <c r="U45" s="1911" t="s">
        <v>36</v>
      </c>
      <c r="V45" s="1911" t="s">
        <v>36</v>
      </c>
      <c r="W45" s="1911" t="s">
        <v>36</v>
      </c>
      <c r="X45" s="1911" t="s">
        <v>36</v>
      </c>
      <c r="Y45" s="1911" t="s">
        <v>36</v>
      </c>
      <c r="Z45" s="1923" t="s">
        <v>36</v>
      </c>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108"/>
      <c r="BA45" s="2994" t="s">
        <v>53</v>
      </c>
      <c r="BB45" s="165" t="s">
        <v>50</v>
      </c>
      <c r="BC45" s="1566" t="s">
        <v>36</v>
      </c>
      <c r="BD45" s="1586" t="s">
        <v>36</v>
      </c>
      <c r="BE45" s="1586" t="s">
        <v>36</v>
      </c>
      <c r="BF45" s="1586" t="s">
        <v>36</v>
      </c>
      <c r="BG45" s="1607" t="s">
        <v>36</v>
      </c>
      <c r="BH45" s="1628" t="s">
        <v>36</v>
      </c>
      <c r="BI45" s="1586" t="s">
        <v>36</v>
      </c>
      <c r="BJ45" s="1586" t="s">
        <v>36</v>
      </c>
      <c r="BK45" s="1586" t="s">
        <v>36</v>
      </c>
      <c r="BL45" s="1607" t="s">
        <v>36</v>
      </c>
      <c r="BM45" s="1628" t="s">
        <v>36</v>
      </c>
      <c r="BN45" s="1586" t="s">
        <v>36</v>
      </c>
      <c r="BO45" s="1586" t="s">
        <v>36</v>
      </c>
      <c r="BP45" s="1586" t="s">
        <v>36</v>
      </c>
      <c r="BQ45" s="1607" t="s">
        <v>36</v>
      </c>
      <c r="BR45" s="1628" t="s">
        <v>36</v>
      </c>
      <c r="BS45" s="1586" t="s">
        <v>36</v>
      </c>
      <c r="BT45" s="1586" t="s">
        <v>36</v>
      </c>
      <c r="BU45" s="1586" t="s">
        <v>36</v>
      </c>
      <c r="BV45" s="1586" t="s">
        <v>36</v>
      </c>
      <c r="BW45" s="1586" t="s">
        <v>36</v>
      </c>
      <c r="BX45" s="1586" t="s">
        <v>36</v>
      </c>
      <c r="BY45" s="1648" t="s">
        <v>36</v>
      </c>
      <c r="BZ45" s="1648" t="s">
        <v>36</v>
      </c>
      <c r="CA45" s="2594"/>
      <c r="CB45" s="2594"/>
      <c r="CC45" s="2594"/>
      <c r="CD45" s="2594"/>
      <c r="CE45" s="2594"/>
      <c r="CF45" s="2594"/>
      <c r="CG45" s="2594"/>
      <c r="CH45" s="2594"/>
      <c r="CI45" s="2594"/>
      <c r="CJ45" s="2594"/>
      <c r="CK45" s="2594"/>
      <c r="CL45" s="2594"/>
      <c r="CM45" s="2594"/>
      <c r="CN45" s="2594"/>
      <c r="CO45" s="2594"/>
      <c r="CP45" s="2594"/>
      <c r="CQ45" s="2594"/>
      <c r="CR45" s="2594"/>
      <c r="CS45" s="2594"/>
      <c r="CT45" s="2594"/>
      <c r="CU45" s="2594"/>
      <c r="CV45" s="2594"/>
      <c r="CW45" s="2594"/>
      <c r="CX45" s="2594"/>
      <c r="CY45" s="2594"/>
      <c r="CZ45" s="2594"/>
    </row>
    <row r="46" s="135" customFormat="true" ht="15" customHeight="true" x14ac:dyDescent="0.2">
      <c r="A46" s="3176"/>
      <c r="B46" s="1876" t="s">
        <v>49</v>
      </c>
      <c r="C46" s="1907" t="s">
        <v>36</v>
      </c>
      <c r="D46" s="1911" t="s">
        <v>36</v>
      </c>
      <c r="E46" s="1911" t="s">
        <v>36</v>
      </c>
      <c r="F46" s="1911" t="s">
        <v>36</v>
      </c>
      <c r="G46" s="1915" t="s">
        <v>36</v>
      </c>
      <c r="H46" s="1919" t="s">
        <v>36</v>
      </c>
      <c r="I46" s="1911" t="s">
        <v>36</v>
      </c>
      <c r="J46" s="1911" t="s">
        <v>36</v>
      </c>
      <c r="K46" s="1911" t="s">
        <v>36</v>
      </c>
      <c r="L46" s="1923" t="s">
        <v>36</v>
      </c>
      <c r="M46" s="1907" t="s">
        <v>36</v>
      </c>
      <c r="N46" s="1911" t="s">
        <v>36</v>
      </c>
      <c r="O46" s="1911" t="s">
        <v>36</v>
      </c>
      <c r="P46" s="1911" t="s">
        <v>36</v>
      </c>
      <c r="Q46" s="1915" t="s">
        <v>36</v>
      </c>
      <c r="R46" s="1919" t="s">
        <v>36</v>
      </c>
      <c r="S46" s="1911" t="s">
        <v>36</v>
      </c>
      <c r="T46" s="1911" t="s">
        <v>36</v>
      </c>
      <c r="U46" s="1911" t="s">
        <v>36</v>
      </c>
      <c r="V46" s="1911" t="s">
        <v>36</v>
      </c>
      <c r="W46" s="1911" t="s">
        <v>36</v>
      </c>
      <c r="X46" s="1911" t="s">
        <v>36</v>
      </c>
      <c r="Y46" s="1911" t="s">
        <v>36</v>
      </c>
      <c r="Z46" s="1923" t="s">
        <v>36</v>
      </c>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108"/>
      <c r="BA46" s="2994"/>
      <c r="BB46" s="165" t="s">
        <v>49</v>
      </c>
      <c r="BC46" s="1566" t="s">
        <v>36</v>
      </c>
      <c r="BD46" s="1586" t="s">
        <v>36</v>
      </c>
      <c r="BE46" s="1586" t="s">
        <v>36</v>
      </c>
      <c r="BF46" s="1586" t="s">
        <v>36</v>
      </c>
      <c r="BG46" s="1607" t="s">
        <v>36</v>
      </c>
      <c r="BH46" s="1628" t="s">
        <v>36</v>
      </c>
      <c r="BI46" s="1586" t="s">
        <v>36</v>
      </c>
      <c r="BJ46" s="1586" t="s">
        <v>36</v>
      </c>
      <c r="BK46" s="1586" t="s">
        <v>36</v>
      </c>
      <c r="BL46" s="1607" t="s">
        <v>36</v>
      </c>
      <c r="BM46" s="1628" t="s">
        <v>36</v>
      </c>
      <c r="BN46" s="1586" t="s">
        <v>36</v>
      </c>
      <c r="BO46" s="1586" t="s">
        <v>36</v>
      </c>
      <c r="BP46" s="1586" t="s">
        <v>36</v>
      </c>
      <c r="BQ46" s="1607" t="s">
        <v>36</v>
      </c>
      <c r="BR46" s="1628" t="s">
        <v>36</v>
      </c>
      <c r="BS46" s="1586" t="s">
        <v>36</v>
      </c>
      <c r="BT46" s="1586" t="s">
        <v>36</v>
      </c>
      <c r="BU46" s="1586" t="s">
        <v>36</v>
      </c>
      <c r="BV46" s="1586" t="s">
        <v>36</v>
      </c>
      <c r="BW46" s="1586" t="s">
        <v>36</v>
      </c>
      <c r="BX46" s="1586" t="s">
        <v>36</v>
      </c>
      <c r="BY46" s="1648" t="s">
        <v>36</v>
      </c>
      <c r="BZ46" s="1648" t="s">
        <v>36</v>
      </c>
      <c r="CA46" s="2594"/>
      <c r="CB46" s="2594"/>
      <c r="CC46" s="2594"/>
      <c r="CD46" s="2594"/>
      <c r="CE46" s="2594"/>
      <c r="CF46" s="2594"/>
      <c r="CG46" s="2594"/>
      <c r="CH46" s="2594"/>
      <c r="CI46" s="2594"/>
      <c r="CJ46" s="2594"/>
      <c r="CK46" s="2594"/>
      <c r="CL46" s="2594"/>
      <c r="CM46" s="2594"/>
      <c r="CN46" s="2594"/>
      <c r="CO46" s="2594"/>
      <c r="CP46" s="2594"/>
      <c r="CQ46" s="2594"/>
      <c r="CR46" s="2594"/>
      <c r="CS46" s="2594"/>
      <c r="CT46" s="2594"/>
      <c r="CU46" s="2594"/>
      <c r="CV46" s="2594"/>
      <c r="CW46" s="2594"/>
      <c r="CX46" s="2594"/>
      <c r="CY46" s="2594"/>
      <c r="CZ46" s="2594"/>
    </row>
    <row r="47" s="130" customFormat="true" ht="15" customHeight="true" x14ac:dyDescent="0.2">
      <c r="A47" s="2995" t="s">
        <v>102</v>
      </c>
      <c r="B47" s="291" t="s">
        <v>101</v>
      </c>
      <c r="C47" s="1489" t="s">
        <v>36</v>
      </c>
      <c r="D47" s="1501" t="s">
        <v>36</v>
      </c>
      <c r="E47" s="1501" t="s">
        <v>36</v>
      </c>
      <c r="F47" s="1501" t="s">
        <v>36</v>
      </c>
      <c r="G47" s="1513" t="s">
        <v>36</v>
      </c>
      <c r="H47" s="1525" t="s">
        <v>36</v>
      </c>
      <c r="I47" s="1501" t="s">
        <v>36</v>
      </c>
      <c r="J47" s="1501" t="s">
        <v>36</v>
      </c>
      <c r="K47" s="1501" t="s">
        <v>36</v>
      </c>
      <c r="L47" s="1537" t="s">
        <v>36</v>
      </c>
      <c r="M47" s="1549" t="s">
        <v>36</v>
      </c>
      <c r="N47" s="1501" t="s">
        <v>36</v>
      </c>
      <c r="O47" s="1501" t="s">
        <v>36</v>
      </c>
      <c r="P47" s="1501" t="s">
        <v>36</v>
      </c>
      <c r="Q47" s="1513" t="s">
        <v>36</v>
      </c>
      <c r="R47" s="1525" t="s">
        <v>36</v>
      </c>
      <c r="S47" s="1501" t="s">
        <v>36</v>
      </c>
      <c r="T47" s="1501" t="s">
        <v>36</v>
      </c>
      <c r="U47" s="1501" t="s">
        <v>36</v>
      </c>
      <c r="V47" s="1501" t="s">
        <v>36</v>
      </c>
      <c r="W47" s="1501" t="s">
        <v>36</v>
      </c>
      <c r="X47" s="1501" t="s">
        <v>36</v>
      </c>
      <c r="Y47" s="1559" t="s">
        <v>36</v>
      </c>
      <c r="Z47" s="2556" t="s">
        <v>36</v>
      </c>
      <c r="AA47" s="2584"/>
      <c r="AB47" s="2584"/>
      <c r="AC47" s="2584"/>
      <c r="AD47" s="2584"/>
      <c r="AE47" s="2584"/>
      <c r="AF47" s="2584"/>
      <c r="AG47" s="2584"/>
      <c r="AH47" s="2584"/>
      <c r="AI47" s="2584"/>
      <c r="AJ47" s="2584"/>
      <c r="AK47" s="2584"/>
      <c r="AL47" s="2584"/>
      <c r="AM47" s="2584"/>
      <c r="AN47" s="2584"/>
      <c r="AO47" s="2584"/>
      <c r="AP47" s="2584"/>
      <c r="AQ47" s="2584"/>
      <c r="AR47" s="2584"/>
      <c r="AS47" s="2584"/>
      <c r="AT47" s="2584"/>
      <c r="AU47" s="2584"/>
      <c r="AV47" s="2584"/>
      <c r="AW47" s="2584"/>
      <c r="AX47" s="2584"/>
      <c r="AY47" s="2584"/>
      <c r="AZ47" s="239"/>
      <c r="BA47" s="2994" t="s">
        <v>102</v>
      </c>
      <c r="BB47" s="165" t="s">
        <v>101</v>
      </c>
      <c r="BC47" s="1566" t="s">
        <v>36</v>
      </c>
      <c r="BD47" s="1586" t="s">
        <v>36</v>
      </c>
      <c r="BE47" s="1586" t="s">
        <v>36</v>
      </c>
      <c r="BF47" s="1586" t="s">
        <v>36</v>
      </c>
      <c r="BG47" s="1607" t="s">
        <v>36</v>
      </c>
      <c r="BH47" s="1628" t="s">
        <v>36</v>
      </c>
      <c r="BI47" s="1586" t="s">
        <v>36</v>
      </c>
      <c r="BJ47" s="1586" t="s">
        <v>36</v>
      </c>
      <c r="BK47" s="1586" t="s">
        <v>36</v>
      </c>
      <c r="BL47" s="1607" t="s">
        <v>36</v>
      </c>
      <c r="BM47" s="1628" t="s">
        <v>36</v>
      </c>
      <c r="BN47" s="1586" t="s">
        <v>36</v>
      </c>
      <c r="BO47" s="1586" t="s">
        <v>36</v>
      </c>
      <c r="BP47" s="1586" t="s">
        <v>36</v>
      </c>
      <c r="BQ47" s="1607" t="s">
        <v>36</v>
      </c>
      <c r="BR47" s="1628" t="s">
        <v>36</v>
      </c>
      <c r="BS47" s="1586" t="s">
        <v>36</v>
      </c>
      <c r="BT47" s="1586" t="s">
        <v>36</v>
      </c>
      <c r="BU47" s="1586" t="s">
        <v>36</v>
      </c>
      <c r="BV47" s="1586" t="s">
        <v>36</v>
      </c>
      <c r="BW47" s="1586" t="s">
        <v>36</v>
      </c>
      <c r="BX47" s="1586" t="s">
        <v>36</v>
      </c>
      <c r="BY47" s="1648" t="s">
        <v>36</v>
      </c>
      <c r="BZ47" s="1648" t="s">
        <v>36</v>
      </c>
      <c r="CA47" s="2594"/>
      <c r="CB47" s="2594"/>
      <c r="CC47" s="2594"/>
      <c r="CD47" s="2594"/>
      <c r="CE47" s="2594"/>
      <c r="CF47" s="2594"/>
      <c r="CG47" s="2594"/>
      <c r="CH47" s="2594"/>
      <c r="CI47" s="2594"/>
      <c r="CJ47" s="2594"/>
      <c r="CK47" s="2594"/>
      <c r="CL47" s="2594"/>
      <c r="CM47" s="2594"/>
      <c r="CN47" s="2594"/>
      <c r="CO47" s="2594"/>
      <c r="CP47" s="2594"/>
      <c r="CQ47" s="2594"/>
      <c r="CR47" s="2594"/>
      <c r="CS47" s="2594"/>
      <c r="CT47" s="2594"/>
      <c r="CU47" s="2594"/>
      <c r="CV47" s="2594"/>
      <c r="CW47" s="2594"/>
      <c r="CX47" s="2594"/>
      <c r="CY47" s="2594"/>
      <c r="CZ47" s="2594"/>
    </row>
    <row r="48" s="130" customFormat="true" ht="15" customHeight="true" x14ac:dyDescent="0.2">
      <c r="A48" s="2995"/>
      <c r="B48" s="291" t="s">
        <v>100</v>
      </c>
      <c r="C48" s="1489" t="s">
        <v>36</v>
      </c>
      <c r="D48" s="1501" t="s">
        <v>36</v>
      </c>
      <c r="E48" s="1501" t="s">
        <v>36</v>
      </c>
      <c r="F48" s="1501" t="s">
        <v>36</v>
      </c>
      <c r="G48" s="1513" t="s">
        <v>36</v>
      </c>
      <c r="H48" s="1525" t="s">
        <v>36</v>
      </c>
      <c r="I48" s="1501" t="s">
        <v>36</v>
      </c>
      <c r="J48" s="1501" t="s">
        <v>36</v>
      </c>
      <c r="K48" s="1501" t="s">
        <v>36</v>
      </c>
      <c r="L48" s="1537" t="s">
        <v>36</v>
      </c>
      <c r="M48" s="1549" t="s">
        <v>36</v>
      </c>
      <c r="N48" s="1501" t="s">
        <v>36</v>
      </c>
      <c r="O48" s="1501" t="s">
        <v>36</v>
      </c>
      <c r="P48" s="1501" t="s">
        <v>36</v>
      </c>
      <c r="Q48" s="1513" t="s">
        <v>36</v>
      </c>
      <c r="R48" s="1525" t="s">
        <v>36</v>
      </c>
      <c r="S48" s="1501" t="s">
        <v>36</v>
      </c>
      <c r="T48" s="1501" t="s">
        <v>36</v>
      </c>
      <c r="U48" s="1501" t="s">
        <v>36</v>
      </c>
      <c r="V48" s="1501" t="s">
        <v>36</v>
      </c>
      <c r="W48" s="1501" t="s">
        <v>36</v>
      </c>
      <c r="X48" s="1501" t="s">
        <v>36</v>
      </c>
      <c r="Y48" s="1559" t="s">
        <v>36</v>
      </c>
      <c r="Z48" s="2556" t="s">
        <v>36</v>
      </c>
      <c r="AA48" s="2584"/>
      <c r="AB48" s="2584"/>
      <c r="AC48" s="2584"/>
      <c r="AD48" s="2584"/>
      <c r="AE48" s="2584"/>
      <c r="AF48" s="2584"/>
      <c r="AG48" s="2584"/>
      <c r="AH48" s="2584"/>
      <c r="AI48" s="2584"/>
      <c r="AJ48" s="2584"/>
      <c r="AK48" s="2584"/>
      <c r="AL48" s="2584"/>
      <c r="AM48" s="2584"/>
      <c r="AN48" s="2584"/>
      <c r="AO48" s="2584"/>
      <c r="AP48" s="2584"/>
      <c r="AQ48" s="2584"/>
      <c r="AR48" s="2584"/>
      <c r="AS48" s="2584"/>
      <c r="AT48" s="2584"/>
      <c r="AU48" s="2584"/>
      <c r="AV48" s="2584"/>
      <c r="AW48" s="2584"/>
      <c r="AX48" s="2584"/>
      <c r="AY48" s="2584"/>
      <c r="AZ48" s="239"/>
      <c r="BA48" s="2994"/>
      <c r="BB48" s="165" t="s">
        <v>100</v>
      </c>
      <c r="BC48" s="1566" t="s">
        <v>36</v>
      </c>
      <c r="BD48" s="1586" t="s">
        <v>36</v>
      </c>
      <c r="BE48" s="1586" t="s">
        <v>36</v>
      </c>
      <c r="BF48" s="1586" t="s">
        <v>36</v>
      </c>
      <c r="BG48" s="1607" t="s">
        <v>36</v>
      </c>
      <c r="BH48" s="1628" t="s">
        <v>36</v>
      </c>
      <c r="BI48" s="1586" t="s">
        <v>36</v>
      </c>
      <c r="BJ48" s="1586" t="s">
        <v>36</v>
      </c>
      <c r="BK48" s="1586" t="s">
        <v>36</v>
      </c>
      <c r="BL48" s="1607" t="s">
        <v>36</v>
      </c>
      <c r="BM48" s="1628" t="s">
        <v>36</v>
      </c>
      <c r="BN48" s="1586" t="s">
        <v>36</v>
      </c>
      <c r="BO48" s="1586" t="s">
        <v>36</v>
      </c>
      <c r="BP48" s="1586" t="s">
        <v>36</v>
      </c>
      <c r="BQ48" s="1607" t="s">
        <v>36</v>
      </c>
      <c r="BR48" s="1628" t="s">
        <v>36</v>
      </c>
      <c r="BS48" s="1586" t="s">
        <v>36</v>
      </c>
      <c r="BT48" s="1586" t="s">
        <v>36</v>
      </c>
      <c r="BU48" s="1586" t="s">
        <v>36</v>
      </c>
      <c r="BV48" s="1586" t="s">
        <v>36</v>
      </c>
      <c r="BW48" s="1586" t="s">
        <v>36</v>
      </c>
      <c r="BX48" s="1586" t="s">
        <v>36</v>
      </c>
      <c r="BY48" s="1648" t="s">
        <v>36</v>
      </c>
      <c r="BZ48" s="1648" t="s">
        <v>36</v>
      </c>
      <c r="CA48" s="2594"/>
      <c r="CB48" s="2594"/>
      <c r="CC48" s="2594"/>
      <c r="CD48" s="2594"/>
      <c r="CE48" s="2594"/>
      <c r="CF48" s="2594"/>
      <c r="CG48" s="2594"/>
      <c r="CH48" s="2594"/>
      <c r="CI48" s="2594"/>
      <c r="CJ48" s="2594"/>
      <c r="CK48" s="2594"/>
      <c r="CL48" s="2594"/>
      <c r="CM48" s="2594"/>
      <c r="CN48" s="2594"/>
      <c r="CO48" s="2594"/>
      <c r="CP48" s="2594"/>
      <c r="CQ48" s="2594"/>
      <c r="CR48" s="2594"/>
      <c r="CS48" s="2594"/>
      <c r="CT48" s="2594"/>
      <c r="CU48" s="2594"/>
      <c r="CV48" s="2594"/>
      <c r="CW48" s="2594"/>
      <c r="CX48" s="2594"/>
      <c r="CY48" s="2594"/>
      <c r="CZ48" s="2594"/>
    </row>
    <row r="49" s="130" customFormat="true" ht="15" customHeight="true" x14ac:dyDescent="0.2">
      <c r="A49" s="2995"/>
      <c r="B49" s="291" t="s">
        <v>68</v>
      </c>
      <c r="C49" s="1489" t="s">
        <v>36</v>
      </c>
      <c r="D49" s="1501" t="s">
        <v>36</v>
      </c>
      <c r="E49" s="1501" t="s">
        <v>36</v>
      </c>
      <c r="F49" s="1501" t="s">
        <v>36</v>
      </c>
      <c r="G49" s="1513" t="s">
        <v>36</v>
      </c>
      <c r="H49" s="1525" t="s">
        <v>36</v>
      </c>
      <c r="I49" s="1501" t="s">
        <v>36</v>
      </c>
      <c r="J49" s="1501" t="s">
        <v>36</v>
      </c>
      <c r="K49" s="1501" t="s">
        <v>36</v>
      </c>
      <c r="L49" s="1537" t="s">
        <v>36</v>
      </c>
      <c r="M49" s="1549" t="s">
        <v>36</v>
      </c>
      <c r="N49" s="1501" t="s">
        <v>36</v>
      </c>
      <c r="O49" s="1501" t="s">
        <v>36</v>
      </c>
      <c r="P49" s="1501" t="s">
        <v>36</v>
      </c>
      <c r="Q49" s="1513" t="s">
        <v>36</v>
      </c>
      <c r="R49" s="1525" t="s">
        <v>36</v>
      </c>
      <c r="S49" s="1501" t="s">
        <v>36</v>
      </c>
      <c r="T49" s="1501" t="s">
        <v>36</v>
      </c>
      <c r="U49" s="1501" t="s">
        <v>36</v>
      </c>
      <c r="V49" s="1501" t="s">
        <v>36</v>
      </c>
      <c r="W49" s="1501" t="s">
        <v>36</v>
      </c>
      <c r="X49" s="1501" t="s">
        <v>36</v>
      </c>
      <c r="Y49" s="1559" t="s">
        <v>36</v>
      </c>
      <c r="Z49" s="2556" t="s">
        <v>36</v>
      </c>
      <c r="AA49" s="2584"/>
      <c r="AB49" s="2584"/>
      <c r="AC49" s="2584"/>
      <c r="AD49" s="2584"/>
      <c r="AE49" s="2584"/>
      <c r="AF49" s="2584"/>
      <c r="AG49" s="2584"/>
      <c r="AH49" s="2584"/>
      <c r="AI49" s="2584"/>
      <c r="AJ49" s="2584"/>
      <c r="AK49" s="2584"/>
      <c r="AL49" s="2584"/>
      <c r="AM49" s="2584"/>
      <c r="AN49" s="2584"/>
      <c r="AO49" s="2584"/>
      <c r="AP49" s="2584"/>
      <c r="AQ49" s="2584"/>
      <c r="AR49" s="2584"/>
      <c r="AS49" s="2584"/>
      <c r="AT49" s="2584"/>
      <c r="AU49" s="2584"/>
      <c r="AV49" s="2584"/>
      <c r="AW49" s="2584"/>
      <c r="AX49" s="2584"/>
      <c r="AY49" s="2584"/>
      <c r="AZ49" s="239"/>
      <c r="BA49" s="2994"/>
      <c r="BB49" s="165" t="s">
        <v>68</v>
      </c>
      <c r="BC49" s="1566" t="s">
        <v>36</v>
      </c>
      <c r="BD49" s="1586" t="s">
        <v>36</v>
      </c>
      <c r="BE49" s="1586" t="s">
        <v>36</v>
      </c>
      <c r="BF49" s="1586" t="s">
        <v>36</v>
      </c>
      <c r="BG49" s="1607" t="s">
        <v>36</v>
      </c>
      <c r="BH49" s="1628" t="s">
        <v>36</v>
      </c>
      <c r="BI49" s="1586" t="s">
        <v>36</v>
      </c>
      <c r="BJ49" s="1586" t="s">
        <v>36</v>
      </c>
      <c r="BK49" s="1586" t="s">
        <v>36</v>
      </c>
      <c r="BL49" s="1607" t="s">
        <v>36</v>
      </c>
      <c r="BM49" s="1628" t="s">
        <v>36</v>
      </c>
      <c r="BN49" s="1586" t="s">
        <v>36</v>
      </c>
      <c r="BO49" s="1586" t="s">
        <v>36</v>
      </c>
      <c r="BP49" s="1586" t="s">
        <v>36</v>
      </c>
      <c r="BQ49" s="1607" t="s">
        <v>36</v>
      </c>
      <c r="BR49" s="1628" t="s">
        <v>36</v>
      </c>
      <c r="BS49" s="1586" t="s">
        <v>36</v>
      </c>
      <c r="BT49" s="1586" t="s">
        <v>36</v>
      </c>
      <c r="BU49" s="1586" t="s">
        <v>36</v>
      </c>
      <c r="BV49" s="1586" t="s">
        <v>36</v>
      </c>
      <c r="BW49" s="1586" t="s">
        <v>36</v>
      </c>
      <c r="BX49" s="1586" t="s">
        <v>36</v>
      </c>
      <c r="BY49" s="1648" t="s">
        <v>36</v>
      </c>
      <c r="BZ49" s="1648" t="s">
        <v>36</v>
      </c>
      <c r="CA49" s="2594"/>
      <c r="CB49" s="2594"/>
      <c r="CC49" s="2594"/>
      <c r="CD49" s="2594"/>
      <c r="CE49" s="2594"/>
      <c r="CF49" s="2594"/>
      <c r="CG49" s="2594"/>
      <c r="CH49" s="2594"/>
      <c r="CI49" s="2594"/>
      <c r="CJ49" s="2594"/>
      <c r="CK49" s="2594"/>
      <c r="CL49" s="2594"/>
      <c r="CM49" s="2594"/>
      <c r="CN49" s="2594"/>
      <c r="CO49" s="2594"/>
      <c r="CP49" s="2594"/>
      <c r="CQ49" s="2594"/>
      <c r="CR49" s="2594"/>
      <c r="CS49" s="2594"/>
      <c r="CT49" s="2594"/>
      <c r="CU49" s="2594"/>
      <c r="CV49" s="2594"/>
      <c r="CW49" s="2594"/>
      <c r="CX49" s="2594"/>
      <c r="CY49" s="2594"/>
      <c r="CZ49" s="2594"/>
    </row>
    <row r="50" s="130" customFormat="true" ht="15" customHeight="true" x14ac:dyDescent="0.2">
      <c r="A50" s="2995" t="s">
        <v>103</v>
      </c>
      <c r="B50" s="291" t="s">
        <v>101</v>
      </c>
      <c r="C50" s="1489" t="s">
        <v>36</v>
      </c>
      <c r="D50" s="1501" t="s">
        <v>36</v>
      </c>
      <c r="E50" s="1501" t="s">
        <v>36</v>
      </c>
      <c r="F50" s="1501" t="s">
        <v>36</v>
      </c>
      <c r="G50" s="1513" t="s">
        <v>36</v>
      </c>
      <c r="H50" s="1525" t="s">
        <v>36</v>
      </c>
      <c r="I50" s="1501" t="s">
        <v>36</v>
      </c>
      <c r="J50" s="1501" t="s">
        <v>36</v>
      </c>
      <c r="K50" s="1501" t="s">
        <v>36</v>
      </c>
      <c r="L50" s="1537" t="s">
        <v>36</v>
      </c>
      <c r="M50" s="1549" t="s">
        <v>36</v>
      </c>
      <c r="N50" s="1501" t="s">
        <v>36</v>
      </c>
      <c r="O50" s="1501" t="s">
        <v>36</v>
      </c>
      <c r="P50" s="1501" t="s">
        <v>36</v>
      </c>
      <c r="Q50" s="1513" t="s">
        <v>36</v>
      </c>
      <c r="R50" s="1525" t="s">
        <v>36</v>
      </c>
      <c r="S50" s="1501" t="s">
        <v>36</v>
      </c>
      <c r="T50" s="1501" t="s">
        <v>36</v>
      </c>
      <c r="U50" s="1501" t="s">
        <v>36</v>
      </c>
      <c r="V50" s="1501" t="s">
        <v>36</v>
      </c>
      <c r="W50" s="1501" t="s">
        <v>36</v>
      </c>
      <c r="X50" s="1501" t="s">
        <v>36</v>
      </c>
      <c r="Y50" s="1559" t="s">
        <v>36</v>
      </c>
      <c r="Z50" s="2556" t="s">
        <v>36</v>
      </c>
      <c r="AA50" s="2584"/>
      <c r="AB50" s="2584"/>
      <c r="AC50" s="2584"/>
      <c r="AD50" s="2584"/>
      <c r="AE50" s="2584"/>
      <c r="AF50" s="2584"/>
      <c r="AG50" s="2584"/>
      <c r="AH50" s="2584"/>
      <c r="AI50" s="2584"/>
      <c r="AJ50" s="2584"/>
      <c r="AK50" s="2584"/>
      <c r="AL50" s="2584"/>
      <c r="AM50" s="2584"/>
      <c r="AN50" s="2584"/>
      <c r="AO50" s="2584"/>
      <c r="AP50" s="2584"/>
      <c r="AQ50" s="2584"/>
      <c r="AR50" s="2584"/>
      <c r="AS50" s="2584"/>
      <c r="AT50" s="2584"/>
      <c r="AU50" s="2584"/>
      <c r="AV50" s="2584"/>
      <c r="AW50" s="2584"/>
      <c r="AX50" s="2584"/>
      <c r="AY50" s="2584"/>
      <c r="AZ50" s="239"/>
      <c r="BA50" s="2994" t="s">
        <v>103</v>
      </c>
      <c r="BB50" s="165" t="s">
        <v>101</v>
      </c>
      <c r="BC50" s="1566" t="s">
        <v>36</v>
      </c>
      <c r="BD50" s="1586" t="s">
        <v>36</v>
      </c>
      <c r="BE50" s="1586" t="s">
        <v>36</v>
      </c>
      <c r="BF50" s="1586" t="s">
        <v>36</v>
      </c>
      <c r="BG50" s="1607" t="s">
        <v>36</v>
      </c>
      <c r="BH50" s="1628" t="s">
        <v>36</v>
      </c>
      <c r="BI50" s="1586" t="s">
        <v>36</v>
      </c>
      <c r="BJ50" s="1586" t="s">
        <v>36</v>
      </c>
      <c r="BK50" s="1586" t="s">
        <v>36</v>
      </c>
      <c r="BL50" s="1607" t="s">
        <v>36</v>
      </c>
      <c r="BM50" s="1628" t="s">
        <v>36</v>
      </c>
      <c r="BN50" s="1586" t="s">
        <v>36</v>
      </c>
      <c r="BO50" s="1586" t="s">
        <v>36</v>
      </c>
      <c r="BP50" s="1586" t="s">
        <v>36</v>
      </c>
      <c r="BQ50" s="1607" t="s">
        <v>36</v>
      </c>
      <c r="BR50" s="1628" t="s">
        <v>36</v>
      </c>
      <c r="BS50" s="1586" t="s">
        <v>36</v>
      </c>
      <c r="BT50" s="1586" t="s">
        <v>36</v>
      </c>
      <c r="BU50" s="1586" t="s">
        <v>36</v>
      </c>
      <c r="BV50" s="1586" t="s">
        <v>36</v>
      </c>
      <c r="BW50" s="1586" t="s">
        <v>36</v>
      </c>
      <c r="BX50" s="1586" t="s">
        <v>36</v>
      </c>
      <c r="BY50" s="1648" t="s">
        <v>36</v>
      </c>
      <c r="BZ50" s="1648" t="s">
        <v>36</v>
      </c>
      <c r="CA50" s="2594"/>
      <c r="CB50" s="2594"/>
      <c r="CC50" s="2594"/>
      <c r="CD50" s="2594"/>
      <c r="CE50" s="2594"/>
      <c r="CF50" s="2594"/>
      <c r="CG50" s="2594"/>
      <c r="CH50" s="2594"/>
      <c r="CI50" s="2594"/>
      <c r="CJ50" s="2594"/>
      <c r="CK50" s="2594"/>
      <c r="CL50" s="2594"/>
      <c r="CM50" s="2594"/>
      <c r="CN50" s="2594"/>
      <c r="CO50" s="2594"/>
      <c r="CP50" s="2594"/>
      <c r="CQ50" s="2594"/>
      <c r="CR50" s="2594"/>
      <c r="CS50" s="2594"/>
      <c r="CT50" s="2594"/>
      <c r="CU50" s="2594"/>
      <c r="CV50" s="2594"/>
      <c r="CW50" s="2594"/>
      <c r="CX50" s="2594"/>
      <c r="CY50" s="2594"/>
      <c r="CZ50" s="2594"/>
    </row>
    <row r="51" s="130" customFormat="true" ht="15" customHeight="true" x14ac:dyDescent="0.2">
      <c r="A51" s="2995"/>
      <c r="B51" s="291" t="s">
        <v>100</v>
      </c>
      <c r="C51" s="1489" t="s">
        <v>36</v>
      </c>
      <c r="D51" s="1501" t="s">
        <v>36</v>
      </c>
      <c r="E51" s="1501" t="s">
        <v>36</v>
      </c>
      <c r="F51" s="1501" t="s">
        <v>36</v>
      </c>
      <c r="G51" s="1513" t="s">
        <v>36</v>
      </c>
      <c r="H51" s="1525" t="s">
        <v>36</v>
      </c>
      <c r="I51" s="1501" t="s">
        <v>36</v>
      </c>
      <c r="J51" s="1501" t="s">
        <v>36</v>
      </c>
      <c r="K51" s="1501" t="s">
        <v>36</v>
      </c>
      <c r="L51" s="1537" t="s">
        <v>36</v>
      </c>
      <c r="M51" s="1549" t="s">
        <v>36</v>
      </c>
      <c r="N51" s="1501" t="s">
        <v>36</v>
      </c>
      <c r="O51" s="1501" t="s">
        <v>36</v>
      </c>
      <c r="P51" s="1501" t="s">
        <v>36</v>
      </c>
      <c r="Q51" s="1513" t="s">
        <v>36</v>
      </c>
      <c r="R51" s="1525" t="s">
        <v>36</v>
      </c>
      <c r="S51" s="1501" t="s">
        <v>36</v>
      </c>
      <c r="T51" s="1501" t="s">
        <v>36</v>
      </c>
      <c r="U51" s="1501" t="s">
        <v>36</v>
      </c>
      <c r="V51" s="1501" t="s">
        <v>36</v>
      </c>
      <c r="W51" s="1501" t="s">
        <v>36</v>
      </c>
      <c r="X51" s="1501" t="s">
        <v>36</v>
      </c>
      <c r="Y51" s="1559" t="s">
        <v>36</v>
      </c>
      <c r="Z51" s="2556" t="s">
        <v>36</v>
      </c>
      <c r="AA51" s="2584"/>
      <c r="AB51" s="2584"/>
      <c r="AC51" s="2584"/>
      <c r="AD51" s="2584"/>
      <c r="AE51" s="2584"/>
      <c r="AF51" s="2584"/>
      <c r="AG51" s="2584"/>
      <c r="AH51" s="2584"/>
      <c r="AI51" s="2584"/>
      <c r="AJ51" s="2584"/>
      <c r="AK51" s="2584"/>
      <c r="AL51" s="2584"/>
      <c r="AM51" s="2584"/>
      <c r="AN51" s="2584"/>
      <c r="AO51" s="2584"/>
      <c r="AP51" s="2584"/>
      <c r="AQ51" s="2584"/>
      <c r="AR51" s="2584"/>
      <c r="AS51" s="2584"/>
      <c r="AT51" s="2584"/>
      <c r="AU51" s="2584"/>
      <c r="AV51" s="2584"/>
      <c r="AW51" s="2584"/>
      <c r="AX51" s="2584"/>
      <c r="AY51" s="2584"/>
      <c r="AZ51" s="239"/>
      <c r="BA51" s="2994"/>
      <c r="BB51" s="165" t="s">
        <v>100</v>
      </c>
      <c r="BC51" s="1566" t="s">
        <v>36</v>
      </c>
      <c r="BD51" s="1586" t="s">
        <v>36</v>
      </c>
      <c r="BE51" s="1586" t="s">
        <v>36</v>
      </c>
      <c r="BF51" s="1586" t="s">
        <v>36</v>
      </c>
      <c r="BG51" s="1607" t="s">
        <v>36</v>
      </c>
      <c r="BH51" s="1628" t="s">
        <v>36</v>
      </c>
      <c r="BI51" s="1586" t="s">
        <v>36</v>
      </c>
      <c r="BJ51" s="1586" t="s">
        <v>36</v>
      </c>
      <c r="BK51" s="1586" t="s">
        <v>36</v>
      </c>
      <c r="BL51" s="1607" t="s">
        <v>36</v>
      </c>
      <c r="BM51" s="1628" t="s">
        <v>36</v>
      </c>
      <c r="BN51" s="1586" t="s">
        <v>36</v>
      </c>
      <c r="BO51" s="1586" t="s">
        <v>36</v>
      </c>
      <c r="BP51" s="1586" t="s">
        <v>36</v>
      </c>
      <c r="BQ51" s="1607" t="s">
        <v>36</v>
      </c>
      <c r="BR51" s="1628" t="s">
        <v>36</v>
      </c>
      <c r="BS51" s="1586" t="s">
        <v>36</v>
      </c>
      <c r="BT51" s="1586" t="s">
        <v>36</v>
      </c>
      <c r="BU51" s="1586" t="s">
        <v>36</v>
      </c>
      <c r="BV51" s="1586" t="s">
        <v>36</v>
      </c>
      <c r="BW51" s="1586" t="s">
        <v>36</v>
      </c>
      <c r="BX51" s="1586" t="s">
        <v>36</v>
      </c>
      <c r="BY51" s="1648" t="s">
        <v>36</v>
      </c>
      <c r="BZ51" s="1648" t="s">
        <v>36</v>
      </c>
      <c r="CA51" s="2594"/>
      <c r="CB51" s="2594"/>
      <c r="CC51" s="2594"/>
      <c r="CD51" s="2594"/>
      <c r="CE51" s="2594"/>
      <c r="CF51" s="2594"/>
      <c r="CG51" s="2594"/>
      <c r="CH51" s="2594"/>
      <c r="CI51" s="2594"/>
      <c r="CJ51" s="2594"/>
      <c r="CK51" s="2594"/>
      <c r="CL51" s="2594"/>
      <c r="CM51" s="2594"/>
      <c r="CN51" s="2594"/>
      <c r="CO51" s="2594"/>
      <c r="CP51" s="2594"/>
      <c r="CQ51" s="2594"/>
      <c r="CR51" s="2594"/>
      <c r="CS51" s="2594"/>
      <c r="CT51" s="2594"/>
      <c r="CU51" s="2594"/>
      <c r="CV51" s="2594"/>
      <c r="CW51" s="2594"/>
      <c r="CX51" s="2594"/>
      <c r="CY51" s="2594"/>
      <c r="CZ51" s="2594"/>
    </row>
    <row r="52" s="130" customFormat="true" ht="15" customHeight="true" x14ac:dyDescent="0.2">
      <c r="A52" s="2995"/>
      <c r="B52" s="291" t="s">
        <v>68</v>
      </c>
      <c r="C52" s="1489" t="s">
        <v>36</v>
      </c>
      <c r="D52" s="1501" t="s">
        <v>36</v>
      </c>
      <c r="E52" s="1501" t="s">
        <v>36</v>
      </c>
      <c r="F52" s="1501" t="s">
        <v>36</v>
      </c>
      <c r="G52" s="1513" t="s">
        <v>36</v>
      </c>
      <c r="H52" s="1525" t="s">
        <v>36</v>
      </c>
      <c r="I52" s="1501" t="s">
        <v>36</v>
      </c>
      <c r="J52" s="1501" t="s">
        <v>36</v>
      </c>
      <c r="K52" s="1501" t="s">
        <v>36</v>
      </c>
      <c r="L52" s="1537" t="s">
        <v>36</v>
      </c>
      <c r="M52" s="1549" t="s">
        <v>36</v>
      </c>
      <c r="N52" s="1501" t="s">
        <v>36</v>
      </c>
      <c r="O52" s="1501" t="s">
        <v>36</v>
      </c>
      <c r="P52" s="1501" t="s">
        <v>36</v>
      </c>
      <c r="Q52" s="1513" t="s">
        <v>36</v>
      </c>
      <c r="R52" s="1525" t="s">
        <v>36</v>
      </c>
      <c r="S52" s="1501" t="s">
        <v>36</v>
      </c>
      <c r="T52" s="1501" t="s">
        <v>36</v>
      </c>
      <c r="U52" s="1501" t="s">
        <v>36</v>
      </c>
      <c r="V52" s="1501" t="s">
        <v>36</v>
      </c>
      <c r="W52" s="1501" t="s">
        <v>36</v>
      </c>
      <c r="X52" s="1501" t="s">
        <v>36</v>
      </c>
      <c r="Y52" s="1559" t="s">
        <v>36</v>
      </c>
      <c r="Z52" s="2556" t="s">
        <v>36</v>
      </c>
      <c r="AA52" s="2584"/>
      <c r="AB52" s="2584"/>
      <c r="AC52" s="2584"/>
      <c r="AD52" s="2584"/>
      <c r="AE52" s="2584"/>
      <c r="AF52" s="2584"/>
      <c r="AG52" s="2584"/>
      <c r="AH52" s="2584"/>
      <c r="AI52" s="2584"/>
      <c r="AJ52" s="2584"/>
      <c r="AK52" s="2584"/>
      <c r="AL52" s="2584"/>
      <c r="AM52" s="2584"/>
      <c r="AN52" s="2584"/>
      <c r="AO52" s="2584"/>
      <c r="AP52" s="2584"/>
      <c r="AQ52" s="2584"/>
      <c r="AR52" s="2584"/>
      <c r="AS52" s="2584"/>
      <c r="AT52" s="2584"/>
      <c r="AU52" s="2584"/>
      <c r="AV52" s="2584"/>
      <c r="AW52" s="2584"/>
      <c r="AX52" s="2584"/>
      <c r="AY52" s="2584"/>
      <c r="AZ52" s="239"/>
      <c r="BA52" s="2994"/>
      <c r="BB52" s="165" t="s">
        <v>68</v>
      </c>
      <c r="BC52" s="1566" t="s">
        <v>36</v>
      </c>
      <c r="BD52" s="1586" t="s">
        <v>36</v>
      </c>
      <c r="BE52" s="1586" t="s">
        <v>36</v>
      </c>
      <c r="BF52" s="1586" t="s">
        <v>36</v>
      </c>
      <c r="BG52" s="1607" t="s">
        <v>36</v>
      </c>
      <c r="BH52" s="1628" t="s">
        <v>36</v>
      </c>
      <c r="BI52" s="1586" t="s">
        <v>36</v>
      </c>
      <c r="BJ52" s="1586" t="s">
        <v>36</v>
      </c>
      <c r="BK52" s="1586" t="s">
        <v>36</v>
      </c>
      <c r="BL52" s="1607" t="s">
        <v>36</v>
      </c>
      <c r="BM52" s="1628" t="s">
        <v>36</v>
      </c>
      <c r="BN52" s="1586" t="s">
        <v>36</v>
      </c>
      <c r="BO52" s="1586" t="s">
        <v>36</v>
      </c>
      <c r="BP52" s="1586" t="s">
        <v>36</v>
      </c>
      <c r="BQ52" s="1607" t="s">
        <v>36</v>
      </c>
      <c r="BR52" s="1628" t="s">
        <v>36</v>
      </c>
      <c r="BS52" s="1586" t="s">
        <v>36</v>
      </c>
      <c r="BT52" s="1586" t="s">
        <v>36</v>
      </c>
      <c r="BU52" s="1586" t="s">
        <v>36</v>
      </c>
      <c r="BV52" s="1586" t="s">
        <v>36</v>
      </c>
      <c r="BW52" s="1586" t="s">
        <v>36</v>
      </c>
      <c r="BX52" s="1586" t="s">
        <v>36</v>
      </c>
      <c r="BY52" s="1648" t="s">
        <v>36</v>
      </c>
      <c r="BZ52" s="1648" t="s">
        <v>36</v>
      </c>
      <c r="CA52" s="2594"/>
      <c r="CB52" s="2594"/>
      <c r="CC52" s="2594"/>
      <c r="CD52" s="2594"/>
      <c r="CE52" s="2594"/>
      <c r="CF52" s="2594"/>
      <c r="CG52" s="2594"/>
      <c r="CH52" s="2594"/>
      <c r="CI52" s="2594"/>
      <c r="CJ52" s="2594"/>
      <c r="CK52" s="2594"/>
      <c r="CL52" s="2594"/>
      <c r="CM52" s="2594"/>
      <c r="CN52" s="2594"/>
      <c r="CO52" s="2594"/>
      <c r="CP52" s="2594"/>
      <c r="CQ52" s="2594"/>
      <c r="CR52" s="2594"/>
      <c r="CS52" s="2594"/>
      <c r="CT52" s="2594"/>
      <c r="CU52" s="2594"/>
      <c r="CV52" s="2594"/>
      <c r="CW52" s="2594"/>
      <c r="CX52" s="2594"/>
      <c r="CY52" s="2594"/>
      <c r="CZ52" s="2594"/>
    </row>
    <row r="53" s="130" customFormat="true" ht="15" customHeight="true" x14ac:dyDescent="0.2">
      <c r="A53" s="2995" t="s">
        <v>106</v>
      </c>
      <c r="B53" s="291" t="s">
        <v>101</v>
      </c>
      <c r="C53" s="1489" t="s">
        <v>36</v>
      </c>
      <c r="D53" s="1501" t="s">
        <v>36</v>
      </c>
      <c r="E53" s="1501" t="s">
        <v>36</v>
      </c>
      <c r="F53" s="1501" t="s">
        <v>36</v>
      </c>
      <c r="G53" s="1513" t="s">
        <v>36</v>
      </c>
      <c r="H53" s="1525" t="s">
        <v>36</v>
      </c>
      <c r="I53" s="1501" t="s">
        <v>36</v>
      </c>
      <c r="J53" s="1501" t="s">
        <v>36</v>
      </c>
      <c r="K53" s="1501" t="s">
        <v>36</v>
      </c>
      <c r="L53" s="1537" t="s">
        <v>36</v>
      </c>
      <c r="M53" s="1549" t="s">
        <v>36</v>
      </c>
      <c r="N53" s="1501" t="s">
        <v>36</v>
      </c>
      <c r="O53" s="1501" t="s">
        <v>36</v>
      </c>
      <c r="P53" s="1501" t="s">
        <v>36</v>
      </c>
      <c r="Q53" s="1513" t="s">
        <v>36</v>
      </c>
      <c r="R53" s="1525" t="s">
        <v>36</v>
      </c>
      <c r="S53" s="1501" t="s">
        <v>36</v>
      </c>
      <c r="T53" s="1501" t="s">
        <v>36</v>
      </c>
      <c r="U53" s="1501" t="s">
        <v>36</v>
      </c>
      <c r="V53" s="1501" t="s">
        <v>36</v>
      </c>
      <c r="W53" s="1501" t="s">
        <v>36</v>
      </c>
      <c r="X53" s="1501" t="s">
        <v>36</v>
      </c>
      <c r="Y53" s="1559" t="s">
        <v>36</v>
      </c>
      <c r="Z53" s="2556" t="s">
        <v>36</v>
      </c>
      <c r="AA53" s="2584"/>
      <c r="AB53" s="2584"/>
      <c r="AC53" s="2584"/>
      <c r="AD53" s="2584"/>
      <c r="AE53" s="2584"/>
      <c r="AF53" s="2584"/>
      <c r="AG53" s="2584"/>
      <c r="AH53" s="2584"/>
      <c r="AI53" s="2584"/>
      <c r="AJ53" s="2584"/>
      <c r="AK53" s="2584"/>
      <c r="AL53" s="2584"/>
      <c r="AM53" s="2584"/>
      <c r="AN53" s="2584"/>
      <c r="AO53" s="2584"/>
      <c r="AP53" s="2584"/>
      <c r="AQ53" s="2584"/>
      <c r="AR53" s="2584"/>
      <c r="AS53" s="2584"/>
      <c r="AT53" s="2584"/>
      <c r="AU53" s="2584"/>
      <c r="AV53" s="2584"/>
      <c r="AW53" s="2584"/>
      <c r="AX53" s="2584"/>
      <c r="AY53" s="2584"/>
      <c r="AZ53" s="239"/>
      <c r="BA53" s="2994" t="s">
        <v>106</v>
      </c>
      <c r="BB53" s="165" t="s">
        <v>101</v>
      </c>
      <c r="BC53" s="1566" t="s">
        <v>36</v>
      </c>
      <c r="BD53" s="1586" t="s">
        <v>36</v>
      </c>
      <c r="BE53" s="1586" t="s">
        <v>36</v>
      </c>
      <c r="BF53" s="1586" t="s">
        <v>36</v>
      </c>
      <c r="BG53" s="1607" t="s">
        <v>36</v>
      </c>
      <c r="BH53" s="1628" t="s">
        <v>36</v>
      </c>
      <c r="BI53" s="1586" t="s">
        <v>36</v>
      </c>
      <c r="BJ53" s="1586" t="s">
        <v>36</v>
      </c>
      <c r="BK53" s="1586" t="s">
        <v>36</v>
      </c>
      <c r="BL53" s="1607" t="s">
        <v>36</v>
      </c>
      <c r="BM53" s="1628" t="s">
        <v>36</v>
      </c>
      <c r="BN53" s="1586" t="s">
        <v>36</v>
      </c>
      <c r="BO53" s="1586" t="s">
        <v>36</v>
      </c>
      <c r="BP53" s="1586" t="s">
        <v>36</v>
      </c>
      <c r="BQ53" s="1607" t="s">
        <v>36</v>
      </c>
      <c r="BR53" s="1628" t="s">
        <v>36</v>
      </c>
      <c r="BS53" s="1586" t="s">
        <v>36</v>
      </c>
      <c r="BT53" s="1586" t="s">
        <v>36</v>
      </c>
      <c r="BU53" s="1586" t="s">
        <v>36</v>
      </c>
      <c r="BV53" s="1586" t="s">
        <v>36</v>
      </c>
      <c r="BW53" s="1586" t="s">
        <v>36</v>
      </c>
      <c r="BX53" s="1586" t="s">
        <v>36</v>
      </c>
      <c r="BY53" s="1648" t="s">
        <v>36</v>
      </c>
      <c r="BZ53" s="1648" t="s">
        <v>36</v>
      </c>
      <c r="CA53" s="2594"/>
      <c r="CB53" s="2594"/>
      <c r="CC53" s="2594"/>
      <c r="CD53" s="2594"/>
      <c r="CE53" s="2594"/>
      <c r="CF53" s="2594"/>
      <c r="CG53" s="2594"/>
      <c r="CH53" s="2594"/>
      <c r="CI53" s="2594"/>
      <c r="CJ53" s="2594"/>
      <c r="CK53" s="2594"/>
      <c r="CL53" s="2594"/>
      <c r="CM53" s="2594"/>
      <c r="CN53" s="2594"/>
      <c r="CO53" s="2594"/>
      <c r="CP53" s="2594"/>
      <c r="CQ53" s="2594"/>
      <c r="CR53" s="2594"/>
      <c r="CS53" s="2594"/>
      <c r="CT53" s="2594"/>
      <c r="CU53" s="2594"/>
      <c r="CV53" s="2594"/>
      <c r="CW53" s="2594"/>
      <c r="CX53" s="2594"/>
      <c r="CY53" s="2594"/>
      <c r="CZ53" s="2594"/>
    </row>
    <row r="54" s="130" customFormat="true" ht="15" customHeight="true" x14ac:dyDescent="0.2">
      <c r="A54" s="2995"/>
      <c r="B54" s="291" t="s">
        <v>100</v>
      </c>
      <c r="C54" s="1489" t="s">
        <v>36</v>
      </c>
      <c r="D54" s="1501" t="s">
        <v>36</v>
      </c>
      <c r="E54" s="1501" t="s">
        <v>36</v>
      </c>
      <c r="F54" s="1501" t="s">
        <v>36</v>
      </c>
      <c r="G54" s="1513" t="s">
        <v>36</v>
      </c>
      <c r="H54" s="1525" t="s">
        <v>36</v>
      </c>
      <c r="I54" s="1501" t="s">
        <v>36</v>
      </c>
      <c r="J54" s="1501" t="s">
        <v>36</v>
      </c>
      <c r="K54" s="1501" t="s">
        <v>36</v>
      </c>
      <c r="L54" s="1537" t="s">
        <v>36</v>
      </c>
      <c r="M54" s="1549" t="s">
        <v>36</v>
      </c>
      <c r="N54" s="1501" t="s">
        <v>36</v>
      </c>
      <c r="O54" s="1501" t="s">
        <v>36</v>
      </c>
      <c r="P54" s="1501" t="s">
        <v>36</v>
      </c>
      <c r="Q54" s="1513" t="s">
        <v>36</v>
      </c>
      <c r="R54" s="1525" t="s">
        <v>36</v>
      </c>
      <c r="S54" s="1501" t="s">
        <v>36</v>
      </c>
      <c r="T54" s="1501" t="s">
        <v>36</v>
      </c>
      <c r="U54" s="1501" t="s">
        <v>36</v>
      </c>
      <c r="V54" s="1501" t="s">
        <v>36</v>
      </c>
      <c r="W54" s="1501" t="s">
        <v>36</v>
      </c>
      <c r="X54" s="1501" t="s">
        <v>36</v>
      </c>
      <c r="Y54" s="1559" t="s">
        <v>36</v>
      </c>
      <c r="Z54" s="2556" t="s">
        <v>36</v>
      </c>
      <c r="AA54" s="2584"/>
      <c r="AB54" s="2584"/>
      <c r="AC54" s="2584"/>
      <c r="AD54" s="2584"/>
      <c r="AE54" s="2584"/>
      <c r="AF54" s="2584"/>
      <c r="AG54" s="2584"/>
      <c r="AH54" s="2584"/>
      <c r="AI54" s="2584"/>
      <c r="AJ54" s="2584"/>
      <c r="AK54" s="2584"/>
      <c r="AL54" s="2584"/>
      <c r="AM54" s="2584"/>
      <c r="AN54" s="2584"/>
      <c r="AO54" s="2584"/>
      <c r="AP54" s="2584"/>
      <c r="AQ54" s="2584"/>
      <c r="AR54" s="2584"/>
      <c r="AS54" s="2584"/>
      <c r="AT54" s="2584"/>
      <c r="AU54" s="2584"/>
      <c r="AV54" s="2584"/>
      <c r="AW54" s="2584"/>
      <c r="AX54" s="2584"/>
      <c r="AY54" s="2584"/>
      <c r="AZ54" s="239"/>
      <c r="BA54" s="2994"/>
      <c r="BB54" s="165" t="s">
        <v>100</v>
      </c>
      <c r="BC54" s="1566" t="s">
        <v>36</v>
      </c>
      <c r="BD54" s="1586" t="s">
        <v>36</v>
      </c>
      <c r="BE54" s="1586" t="s">
        <v>36</v>
      </c>
      <c r="BF54" s="1586" t="s">
        <v>36</v>
      </c>
      <c r="BG54" s="1607" t="s">
        <v>36</v>
      </c>
      <c r="BH54" s="1628" t="s">
        <v>36</v>
      </c>
      <c r="BI54" s="1586" t="s">
        <v>36</v>
      </c>
      <c r="BJ54" s="1586" t="s">
        <v>36</v>
      </c>
      <c r="BK54" s="1586" t="s">
        <v>36</v>
      </c>
      <c r="BL54" s="1607" t="s">
        <v>36</v>
      </c>
      <c r="BM54" s="1628" t="s">
        <v>36</v>
      </c>
      <c r="BN54" s="1586" t="s">
        <v>36</v>
      </c>
      <c r="BO54" s="1586" t="s">
        <v>36</v>
      </c>
      <c r="BP54" s="1586" t="s">
        <v>36</v>
      </c>
      <c r="BQ54" s="1607" t="s">
        <v>36</v>
      </c>
      <c r="BR54" s="1628" t="s">
        <v>36</v>
      </c>
      <c r="BS54" s="1586" t="s">
        <v>36</v>
      </c>
      <c r="BT54" s="1586" t="s">
        <v>36</v>
      </c>
      <c r="BU54" s="1586" t="s">
        <v>36</v>
      </c>
      <c r="BV54" s="1586" t="s">
        <v>36</v>
      </c>
      <c r="BW54" s="1586" t="s">
        <v>36</v>
      </c>
      <c r="BX54" s="1586" t="s">
        <v>36</v>
      </c>
      <c r="BY54" s="1648" t="s">
        <v>36</v>
      </c>
      <c r="BZ54" s="1648" t="s">
        <v>36</v>
      </c>
      <c r="CA54" s="2594"/>
      <c r="CB54" s="2594"/>
      <c r="CC54" s="2594"/>
      <c r="CD54" s="2594"/>
      <c r="CE54" s="2594"/>
      <c r="CF54" s="2594"/>
      <c r="CG54" s="2594"/>
      <c r="CH54" s="2594"/>
      <c r="CI54" s="2594"/>
      <c r="CJ54" s="2594"/>
      <c r="CK54" s="2594"/>
      <c r="CL54" s="2594"/>
      <c r="CM54" s="2594"/>
      <c r="CN54" s="2594"/>
      <c r="CO54" s="2594"/>
      <c r="CP54" s="2594"/>
      <c r="CQ54" s="2594"/>
      <c r="CR54" s="2594"/>
      <c r="CS54" s="2594"/>
      <c r="CT54" s="2594"/>
      <c r="CU54" s="2594"/>
      <c r="CV54" s="2594"/>
      <c r="CW54" s="2594"/>
      <c r="CX54" s="2594"/>
      <c r="CY54" s="2594"/>
      <c r="CZ54" s="2594"/>
    </row>
    <row r="55" s="130" customFormat="true" ht="15" customHeight="true" x14ac:dyDescent="0.2">
      <c r="A55" s="2996"/>
      <c r="B55" s="292" t="s">
        <v>68</v>
      </c>
      <c r="C55" s="1491" t="s">
        <v>36</v>
      </c>
      <c r="D55" s="1503" t="s">
        <v>36</v>
      </c>
      <c r="E55" s="1503" t="s">
        <v>36</v>
      </c>
      <c r="F55" s="1503" t="s">
        <v>36</v>
      </c>
      <c r="G55" s="1515" t="s">
        <v>36</v>
      </c>
      <c r="H55" s="1527" t="s">
        <v>36</v>
      </c>
      <c r="I55" s="1503" t="s">
        <v>36</v>
      </c>
      <c r="J55" s="1503" t="s">
        <v>36</v>
      </c>
      <c r="K55" s="1503" t="s">
        <v>36</v>
      </c>
      <c r="L55" s="1539" t="s">
        <v>36</v>
      </c>
      <c r="M55" s="1551" t="s">
        <v>36</v>
      </c>
      <c r="N55" s="1503" t="s">
        <v>36</v>
      </c>
      <c r="O55" s="1503" t="s">
        <v>36</v>
      </c>
      <c r="P55" s="1503" t="s">
        <v>36</v>
      </c>
      <c r="Q55" s="1515" t="s">
        <v>36</v>
      </c>
      <c r="R55" s="2512" t="s">
        <v>36</v>
      </c>
      <c r="S55" s="2513" t="s">
        <v>36</v>
      </c>
      <c r="T55" s="2513" t="s">
        <v>36</v>
      </c>
      <c r="U55" s="2513" t="s">
        <v>36</v>
      </c>
      <c r="V55" s="2513" t="s">
        <v>36</v>
      </c>
      <c r="W55" s="2513" t="s">
        <v>36</v>
      </c>
      <c r="X55" s="2513" t="s">
        <v>36</v>
      </c>
      <c r="Y55" s="2513" t="s">
        <v>36</v>
      </c>
      <c r="Z55" s="2558" t="s">
        <v>36</v>
      </c>
      <c r="AA55" s="2585"/>
      <c r="AB55" s="2585"/>
      <c r="AC55" s="2585"/>
      <c r="AD55" s="2585"/>
      <c r="AE55" s="2585"/>
      <c r="AF55" s="2585"/>
      <c r="AG55" s="2585"/>
      <c r="AH55" s="2585"/>
      <c r="AI55" s="2585"/>
      <c r="AJ55" s="2585"/>
      <c r="AK55" s="2585"/>
      <c r="AL55" s="2585"/>
      <c r="AM55" s="2585"/>
      <c r="AN55" s="2585"/>
      <c r="AO55" s="2585"/>
      <c r="AP55" s="2585"/>
      <c r="AQ55" s="2585"/>
      <c r="AR55" s="2585"/>
      <c r="AS55" s="2585"/>
      <c r="AT55" s="2585"/>
      <c r="AU55" s="2585"/>
      <c r="AV55" s="2585"/>
      <c r="AW55" s="2585"/>
      <c r="AX55" s="2585"/>
      <c r="AY55" s="2585"/>
      <c r="AZ55" s="239"/>
      <c r="BA55" s="2997"/>
      <c r="BB55" s="166" t="s">
        <v>68</v>
      </c>
      <c r="BC55" s="1567" t="s">
        <v>36</v>
      </c>
      <c r="BD55" s="1587" t="s">
        <v>36</v>
      </c>
      <c r="BE55" s="1587" t="s">
        <v>36</v>
      </c>
      <c r="BF55" s="1587" t="s">
        <v>36</v>
      </c>
      <c r="BG55" s="1608" t="s">
        <v>36</v>
      </c>
      <c r="BH55" s="1629" t="s">
        <v>36</v>
      </c>
      <c r="BI55" s="1587" t="s">
        <v>36</v>
      </c>
      <c r="BJ55" s="1587" t="s">
        <v>36</v>
      </c>
      <c r="BK55" s="1587" t="s">
        <v>36</v>
      </c>
      <c r="BL55" s="1608" t="s">
        <v>36</v>
      </c>
      <c r="BM55" s="1629" t="s">
        <v>36</v>
      </c>
      <c r="BN55" s="1587" t="s">
        <v>36</v>
      </c>
      <c r="BO55" s="1587" t="s">
        <v>36</v>
      </c>
      <c r="BP55" s="1587" t="s">
        <v>36</v>
      </c>
      <c r="BQ55" s="1608" t="s">
        <v>36</v>
      </c>
      <c r="BR55" s="2514" t="s">
        <v>36</v>
      </c>
      <c r="BS55" s="2515" t="s">
        <v>36</v>
      </c>
      <c r="BT55" s="2515" t="s">
        <v>36</v>
      </c>
      <c r="BU55" s="2515" t="s">
        <v>36</v>
      </c>
      <c r="BV55" s="2515" t="s">
        <v>36</v>
      </c>
      <c r="BW55" s="2515" t="s">
        <v>36</v>
      </c>
      <c r="BX55" s="2515" t="s">
        <v>36</v>
      </c>
      <c r="BY55" s="2515" t="s">
        <v>36</v>
      </c>
      <c r="BZ55" s="1664" t="s">
        <v>36</v>
      </c>
      <c r="CA55" s="2595"/>
      <c r="CB55" s="2595"/>
      <c r="CC55" s="2595"/>
      <c r="CD55" s="2595"/>
      <c r="CE55" s="2595"/>
      <c r="CF55" s="2595"/>
      <c r="CG55" s="2595"/>
      <c r="CH55" s="2595"/>
      <c r="CI55" s="2595"/>
      <c r="CJ55" s="2595"/>
      <c r="CK55" s="2595"/>
      <c r="CL55" s="2595"/>
      <c r="CM55" s="2595"/>
      <c r="CN55" s="2595"/>
      <c r="CO55" s="2595"/>
      <c r="CP55" s="2595"/>
      <c r="CQ55" s="2595"/>
      <c r="CR55" s="2595"/>
      <c r="CS55" s="2595"/>
      <c r="CT55" s="2595"/>
      <c r="CU55" s="2595"/>
      <c r="CV55" s="2595"/>
      <c r="CW55" s="2595"/>
      <c r="CX55" s="2595"/>
      <c r="CY55" s="2595"/>
      <c r="CZ55" s="2595"/>
    </row>
    <row r="56" s="135" customFormat="true" ht="15" customHeight="true" x14ac:dyDescent="0.2">
      <c r="A56" s="132"/>
      <c r="B56" s="204"/>
      <c r="C56" s="3099" t="s">
        <v>115</v>
      </c>
      <c r="D56" s="3100"/>
      <c r="E56" s="3100"/>
      <c r="F56" s="3100"/>
      <c r="G56" s="3101"/>
      <c r="H56" s="3171" t="s">
        <v>39</v>
      </c>
      <c r="I56" s="3172"/>
      <c r="J56" s="3172"/>
      <c r="K56" s="3172"/>
      <c r="L56" s="3173"/>
      <c r="M56" s="3174" t="s">
        <v>38</v>
      </c>
      <c r="N56" s="3172"/>
      <c r="O56" s="3172"/>
      <c r="P56" s="3172"/>
      <c r="Q56" s="3173"/>
      <c r="R56" s="2625" t="s">
        <v>143</v>
      </c>
      <c r="S56" s="2633"/>
      <c r="T56" s="2633"/>
      <c r="U56" s="2633"/>
      <c r="V56" s="2633"/>
      <c r="W56" s="2633"/>
      <c r="X56" s="2633"/>
      <c r="Y56" s="2633"/>
      <c r="Z56" s="2634"/>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108"/>
      <c r="BA56" s="241" t="s">
        <v>131</v>
      </c>
      <c r="BB56" s="115" t="s">
        <v>96</v>
      </c>
      <c r="BC56" s="3014" t="s">
        <v>115</v>
      </c>
      <c r="BD56" s="3015"/>
      <c r="BE56" s="3015"/>
      <c r="BF56" s="3015"/>
      <c r="BG56" s="3016"/>
      <c r="BH56" s="3017" t="s">
        <v>39</v>
      </c>
      <c r="BI56" s="3015"/>
      <c r="BJ56" s="3015"/>
      <c r="BK56" s="3015"/>
      <c r="BL56" s="3016"/>
      <c r="BM56" s="3017" t="s">
        <v>38</v>
      </c>
      <c r="BN56" s="3015"/>
      <c r="BO56" s="3015"/>
      <c r="BP56" s="3015"/>
      <c r="BQ56" s="3018"/>
      <c r="BR56" s="2509"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1708" t="s">
        <v>0</v>
      </c>
      <c r="I57" s="1672" t="s">
        <v>1</v>
      </c>
      <c r="J57" s="1672" t="s">
        <v>2</v>
      </c>
      <c r="K57" s="1672" t="s">
        <v>3</v>
      </c>
      <c r="L57" s="1673" t="s">
        <v>4</v>
      </c>
      <c r="M57" s="1698" t="s">
        <v>0</v>
      </c>
      <c r="N57" s="1672" t="s">
        <v>1</v>
      </c>
      <c r="O57" s="1672" t="s">
        <v>2</v>
      </c>
      <c r="P57" s="1672" t="s">
        <v>3</v>
      </c>
      <c r="Q57" s="1718" t="s">
        <v>4</v>
      </c>
      <c r="R57" s="1708" t="s">
        <v>249</v>
      </c>
      <c r="S57" s="1672" t="s">
        <v>159</v>
      </c>
      <c r="T57" s="1672" t="s">
        <v>250</v>
      </c>
      <c r="U57" s="1672" t="s">
        <v>161</v>
      </c>
      <c r="V57" s="1672" t="s">
        <v>251</v>
      </c>
      <c r="W57" s="1672" t="s">
        <v>163</v>
      </c>
      <c r="X57" s="1672" t="s">
        <v>252</v>
      </c>
      <c r="Y57" s="1672" t="s">
        <v>165</v>
      </c>
      <c r="Z57" s="1674" t="s">
        <v>166</v>
      </c>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108"/>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249</v>
      </c>
      <c r="BS57" s="184" t="s">
        <v>159</v>
      </c>
      <c r="BT57" s="184" t="s">
        <v>250</v>
      </c>
      <c r="BU57" s="184" t="s">
        <v>161</v>
      </c>
      <c r="BV57" s="184" t="s">
        <v>251</v>
      </c>
      <c r="BW57" s="184" t="s">
        <v>163</v>
      </c>
      <c r="BX57" s="184" t="s">
        <v>252</v>
      </c>
      <c r="BY57" s="185" t="s">
        <v>165</v>
      </c>
      <c r="BZ57" s="185" t="s">
        <v>166</v>
      </c>
      <c r="CA57" s="2596"/>
      <c r="CB57" s="2596"/>
      <c r="CC57" s="2596"/>
      <c r="CD57" s="2596"/>
      <c r="CE57" s="2596"/>
      <c r="CF57" s="2596"/>
      <c r="CG57" s="2596"/>
      <c r="CH57" s="2596"/>
      <c r="CI57" s="2596"/>
      <c r="CJ57" s="2596"/>
      <c r="CK57" s="2596"/>
      <c r="CL57" s="2596"/>
      <c r="CM57" s="2596"/>
      <c r="CN57" s="2596"/>
      <c r="CO57" s="2596"/>
      <c r="CP57" s="2596"/>
      <c r="CQ57" s="2596"/>
      <c r="CR57" s="2596"/>
      <c r="CS57" s="2596"/>
      <c r="CT57" s="2596"/>
      <c r="CU57" s="2596"/>
      <c r="CV57" s="2596"/>
      <c r="CW57" s="2596"/>
      <c r="CX57" s="2596"/>
      <c r="CY57" s="2596"/>
      <c r="CZ57" s="2596"/>
    </row>
    <row r="58" s="135" customFormat="true" ht="15" customHeight="true" x14ac:dyDescent="0.2">
      <c r="A58" s="3189" t="s">
        <v>253</v>
      </c>
      <c r="B58" s="1877" t="s">
        <v>254</v>
      </c>
      <c r="C58" s="1777">
        <v>7.0130019199082572E-2</v>
      </c>
      <c r="D58" s="1778">
        <v>0</v>
      </c>
      <c r="E58" s="1778">
        <v>0</v>
      </c>
      <c r="F58" s="1778">
        <v>1.0879825950444286</v>
      </c>
      <c r="G58" s="1779">
        <v>13.350612601375486</v>
      </c>
      <c r="H58" s="1780">
        <v>0.70284835318536498</v>
      </c>
      <c r="I58" s="1778">
        <v>1.1007322653962026</v>
      </c>
      <c r="J58" s="1778">
        <v>3.5276409775240216</v>
      </c>
      <c r="K58" s="1778">
        <v>6.1026277478949549</v>
      </c>
      <c r="L58" s="1781">
        <v>29.420982470544487</v>
      </c>
      <c r="M58" s="1782">
        <v>0</v>
      </c>
      <c r="N58" s="1778">
        <v>0</v>
      </c>
      <c r="O58" s="1778">
        <v>0</v>
      </c>
      <c r="P58" s="1778">
        <v>0</v>
      </c>
      <c r="Q58" s="1779">
        <v>0</v>
      </c>
      <c r="R58" s="1780">
        <v>0</v>
      </c>
      <c r="S58" s="1778">
        <v>0</v>
      </c>
      <c r="T58" s="1778">
        <v>0.6766944731574952</v>
      </c>
      <c r="U58" s="1778">
        <v>8.1630464221592064E-2</v>
      </c>
      <c r="V58" s="1778">
        <v>6.4916928300255861E-2</v>
      </c>
      <c r="W58" s="1778">
        <v>0</v>
      </c>
      <c r="X58" s="1778">
        <v>0</v>
      </c>
      <c r="Y58" s="1778">
        <v>11.752466911416255</v>
      </c>
      <c r="Z58" s="2647">
        <v>0</v>
      </c>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108"/>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2597"/>
      <c r="CB58" s="2597"/>
      <c r="CC58" s="2597"/>
      <c r="CD58" s="2597"/>
      <c r="CE58" s="2597"/>
      <c r="CF58" s="2597"/>
      <c r="CG58" s="2597"/>
      <c r="CH58" s="2597"/>
      <c r="CI58" s="2597"/>
      <c r="CJ58" s="2597"/>
      <c r="CK58" s="2597"/>
      <c r="CL58" s="2597"/>
      <c r="CM58" s="2597"/>
      <c r="CN58" s="2597"/>
      <c r="CO58" s="2597"/>
      <c r="CP58" s="2597"/>
      <c r="CQ58" s="2597"/>
      <c r="CR58" s="2597"/>
      <c r="CS58" s="2597"/>
      <c r="CT58" s="2597"/>
      <c r="CU58" s="2597"/>
      <c r="CV58" s="2597"/>
      <c r="CW58" s="2597"/>
      <c r="CX58" s="2597"/>
      <c r="CY58" s="2597"/>
      <c r="CZ58" s="2597"/>
    </row>
    <row r="59" s="135" customFormat="true" ht="15" customHeight="true" x14ac:dyDescent="0.2">
      <c r="A59" s="3190"/>
      <c r="B59" s="1878" t="s">
        <v>255</v>
      </c>
      <c r="C59" s="1783">
        <v>1.1608351188516743</v>
      </c>
      <c r="D59" s="1784">
        <v>0.37739000046009302</v>
      </c>
      <c r="E59" s="1784">
        <v>0.57802154956638274</v>
      </c>
      <c r="F59" s="1784">
        <v>9.9344122365764722</v>
      </c>
      <c r="G59" s="1785">
        <v>28.058017200899986</v>
      </c>
      <c r="H59" s="1786">
        <v>4.5749814646512839</v>
      </c>
      <c r="I59" s="1784">
        <v>19.002548499799985</v>
      </c>
      <c r="J59" s="1784">
        <v>24.650736950351053</v>
      </c>
      <c r="K59" s="1784">
        <v>27.462198626815692</v>
      </c>
      <c r="L59" s="1787">
        <v>31.4830533650312</v>
      </c>
      <c r="M59" s="1788">
        <v>1.3769827333591751</v>
      </c>
      <c r="N59" s="1784">
        <v>0.34751992962405076</v>
      </c>
      <c r="O59" s="1784">
        <v>0.2370165417963937</v>
      </c>
      <c r="P59" s="1784">
        <v>0.63611526307727029</v>
      </c>
      <c r="Q59" s="1785">
        <v>0.61847915369468354</v>
      </c>
      <c r="R59" s="1786">
        <v>0</v>
      </c>
      <c r="S59" s="1784">
        <v>0</v>
      </c>
      <c r="T59" s="1784">
        <v>0.1290518369082308</v>
      </c>
      <c r="U59" s="1784">
        <v>1.2450679810230447</v>
      </c>
      <c r="V59" s="1784">
        <v>8.5794467831549967E-2</v>
      </c>
      <c r="W59" s="1784">
        <v>2.9035386417487792</v>
      </c>
      <c r="X59" s="1784">
        <v>0</v>
      </c>
      <c r="Y59" s="1784">
        <v>30.048801067887858</v>
      </c>
      <c r="Z59" s="2648">
        <v>0</v>
      </c>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108"/>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2598"/>
      <c r="CB59" s="2598"/>
      <c r="CC59" s="2598"/>
      <c r="CD59" s="2598"/>
      <c r="CE59" s="2598"/>
      <c r="CF59" s="2598"/>
      <c r="CG59" s="2598"/>
      <c r="CH59" s="2598"/>
      <c r="CI59" s="2598"/>
      <c r="CJ59" s="2598"/>
      <c r="CK59" s="2598"/>
      <c r="CL59" s="2598"/>
      <c r="CM59" s="2598"/>
      <c r="CN59" s="2598"/>
      <c r="CO59" s="2598"/>
      <c r="CP59" s="2598"/>
      <c r="CQ59" s="2598"/>
      <c r="CR59" s="2598"/>
      <c r="CS59" s="2598"/>
      <c r="CT59" s="2598"/>
      <c r="CU59" s="2598"/>
      <c r="CV59" s="2598"/>
      <c r="CW59" s="2598"/>
      <c r="CX59" s="2598"/>
      <c r="CY59" s="2598"/>
      <c r="CZ59" s="2598"/>
    </row>
    <row r="60" s="135" customFormat="true" ht="15" customHeight="true" x14ac:dyDescent="0.2">
      <c r="A60" s="3190"/>
      <c r="B60" s="1878" t="s">
        <v>256</v>
      </c>
      <c r="C60" s="1783">
        <v>8.243394610902909</v>
      </c>
      <c r="D60" s="1784">
        <v>3.345357017090564</v>
      </c>
      <c r="E60" s="1784">
        <v>4.4142964094482879</v>
      </c>
      <c r="F60" s="1784">
        <v>12.833458231849407</v>
      </c>
      <c r="G60" s="1785">
        <v>16.341057297883445</v>
      </c>
      <c r="H60" s="1786">
        <v>12.212889576369221</v>
      </c>
      <c r="I60" s="1784">
        <v>17.868421093494558</v>
      </c>
      <c r="J60" s="1784">
        <v>21.808350036074053</v>
      </c>
      <c r="K60" s="1784">
        <v>18.954409541066653</v>
      </c>
      <c r="L60" s="1787">
        <v>9.7261334592152977</v>
      </c>
      <c r="M60" s="1788">
        <v>8.7954518523494762</v>
      </c>
      <c r="N60" s="1784">
        <v>4.1724744558209403</v>
      </c>
      <c r="O60" s="1784">
        <v>2.937903893538456</v>
      </c>
      <c r="P60" s="1784">
        <v>3.9954128122110149</v>
      </c>
      <c r="Q60" s="1785">
        <v>5.8183120783610054</v>
      </c>
      <c r="R60" s="1786">
        <v>9.5805814246024799</v>
      </c>
      <c r="S60" s="1784">
        <v>7.9419862361865174</v>
      </c>
      <c r="T60" s="1784">
        <v>6.8417599149489012</v>
      </c>
      <c r="U60" s="1784">
        <v>4.8381254367995714</v>
      </c>
      <c r="V60" s="1784">
        <v>8.3852930062308211</v>
      </c>
      <c r="W60" s="1784">
        <v>4.8663236294578303</v>
      </c>
      <c r="X60" s="1784">
        <v>0.47221668805071149</v>
      </c>
      <c r="Y60" s="1784">
        <v>17.793637044889024</v>
      </c>
      <c r="Z60" s="2648">
        <v>1.9814129386758843</v>
      </c>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108"/>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2598"/>
      <c r="CB60" s="2598"/>
      <c r="CC60" s="2598"/>
      <c r="CD60" s="2598"/>
      <c r="CE60" s="2598"/>
      <c r="CF60" s="2598"/>
      <c r="CG60" s="2598"/>
      <c r="CH60" s="2598"/>
      <c r="CI60" s="2598"/>
      <c r="CJ60" s="2598"/>
      <c r="CK60" s="2598"/>
      <c r="CL60" s="2598"/>
      <c r="CM60" s="2598"/>
      <c r="CN60" s="2598"/>
      <c r="CO60" s="2598"/>
      <c r="CP60" s="2598"/>
      <c r="CQ60" s="2598"/>
      <c r="CR60" s="2598"/>
      <c r="CS60" s="2598"/>
      <c r="CT60" s="2598"/>
      <c r="CU60" s="2598"/>
      <c r="CV60" s="2598"/>
      <c r="CW60" s="2598"/>
      <c r="CX60" s="2598"/>
      <c r="CY60" s="2598"/>
      <c r="CZ60" s="2598"/>
    </row>
    <row r="61" s="135" customFormat="true" ht="15" customHeight="true" x14ac:dyDescent="0.2">
      <c r="A61" s="3190"/>
      <c r="B61" s="1878" t="s">
        <v>257</v>
      </c>
      <c r="C61" s="1783">
        <v>19.474723112586929</v>
      </c>
      <c r="D61" s="1784">
        <v>23.220345662719382</v>
      </c>
      <c r="E61" s="1784">
        <v>24.373028918134786</v>
      </c>
      <c r="F61" s="1784">
        <v>14.491447749112568</v>
      </c>
      <c r="G61" s="1785">
        <v>4.7156059772117205</v>
      </c>
      <c r="H61" s="1786">
        <v>11.732569648309115</v>
      </c>
      <c r="I61" s="1784">
        <v>8.2258633200527616</v>
      </c>
      <c r="J61" s="1784">
        <v>5.1321856602709319</v>
      </c>
      <c r="K61" s="1784">
        <v>5.0996952328429543</v>
      </c>
      <c r="L61" s="1787">
        <v>3.7249325416091232</v>
      </c>
      <c r="M61" s="1788">
        <v>20.834123471761238</v>
      </c>
      <c r="N61" s="1784">
        <v>21.07876291033233</v>
      </c>
      <c r="O61" s="1784">
        <v>25.320983941951692</v>
      </c>
      <c r="P61" s="1784">
        <v>23.435497212438143</v>
      </c>
      <c r="Q61" s="1785">
        <v>24.40529049320271</v>
      </c>
      <c r="R61" s="1786">
        <v>46.150611818617016</v>
      </c>
      <c r="S61" s="1784">
        <v>7.6881630634515279</v>
      </c>
      <c r="T61" s="1784">
        <v>7.0996416589278937</v>
      </c>
      <c r="U61" s="1784">
        <v>15.180285198093941</v>
      </c>
      <c r="V61" s="1784">
        <v>35.351084555262332</v>
      </c>
      <c r="W61" s="1784">
        <v>8.5134357937123362</v>
      </c>
      <c r="X61" s="1784">
        <v>51.52482064978328</v>
      </c>
      <c r="Y61" s="1784">
        <v>2.369115008666884</v>
      </c>
      <c r="Z61" s="2648">
        <v>14.72592595383129</v>
      </c>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108"/>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2598"/>
      <c r="CB61" s="2598"/>
      <c r="CC61" s="2598"/>
      <c r="CD61" s="2598"/>
      <c r="CE61" s="2598"/>
      <c r="CF61" s="2598"/>
      <c r="CG61" s="2598"/>
      <c r="CH61" s="2598"/>
      <c r="CI61" s="2598"/>
      <c r="CJ61" s="2598"/>
      <c r="CK61" s="2598"/>
      <c r="CL61" s="2598"/>
      <c r="CM61" s="2598"/>
      <c r="CN61" s="2598"/>
      <c r="CO61" s="2598"/>
      <c r="CP61" s="2598"/>
      <c r="CQ61" s="2598"/>
      <c r="CR61" s="2598"/>
      <c r="CS61" s="2598"/>
      <c r="CT61" s="2598"/>
      <c r="CU61" s="2598"/>
      <c r="CV61" s="2598"/>
      <c r="CW61" s="2598"/>
      <c r="CX61" s="2598"/>
      <c r="CY61" s="2598"/>
      <c r="CZ61" s="2598"/>
    </row>
    <row r="62" s="135" customFormat="true" ht="15" customHeight="true" x14ac:dyDescent="0.2">
      <c r="A62" s="3190"/>
      <c r="B62" s="1878" t="s">
        <v>258</v>
      </c>
      <c r="C62" s="1783">
        <v>18.149540419378813</v>
      </c>
      <c r="D62" s="1784">
        <v>14.794907381422137</v>
      </c>
      <c r="E62" s="1784">
        <v>19.889776026338371</v>
      </c>
      <c r="F62" s="1784">
        <v>29.170376194482799</v>
      </c>
      <c r="G62" s="1785">
        <v>26.170443631718538</v>
      </c>
      <c r="H62" s="1786">
        <v>31.095221327562399</v>
      </c>
      <c r="I62" s="1784">
        <v>33.569068459375181</v>
      </c>
      <c r="J62" s="1784">
        <v>32.449377387942711</v>
      </c>
      <c r="K62" s="1784">
        <v>29.684307493774043</v>
      </c>
      <c r="L62" s="1787">
        <v>15.750301309419878</v>
      </c>
      <c r="M62" s="1788">
        <v>17.484753263695861</v>
      </c>
      <c r="N62" s="1784">
        <v>15.51462466817671</v>
      </c>
      <c r="O62" s="1784">
        <v>12.950746817035554</v>
      </c>
      <c r="P62" s="1784">
        <v>23.47227739746857</v>
      </c>
      <c r="Q62" s="1785">
        <v>19.87253018095117</v>
      </c>
      <c r="R62" s="1786">
        <v>11.027241865518093</v>
      </c>
      <c r="S62" s="1784">
        <v>39.849862767180724</v>
      </c>
      <c r="T62" s="1784">
        <v>32.227382830343579</v>
      </c>
      <c r="U62" s="1784">
        <v>25.715050468119632</v>
      </c>
      <c r="V62" s="1784">
        <v>14.494987933030407</v>
      </c>
      <c r="W62" s="1784">
        <v>7.2308830751850097</v>
      </c>
      <c r="X62" s="1784">
        <v>18.90957208998141</v>
      </c>
      <c r="Y62" s="1784">
        <v>29.592932160778705</v>
      </c>
      <c r="Z62" s="2648">
        <v>31.684821564267214</v>
      </c>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108"/>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2598"/>
      <c r="CB62" s="2598"/>
      <c r="CC62" s="2598"/>
      <c r="CD62" s="2598"/>
      <c r="CE62" s="2598"/>
      <c r="CF62" s="2598"/>
      <c r="CG62" s="2598"/>
      <c r="CH62" s="2598"/>
      <c r="CI62" s="2598"/>
      <c r="CJ62" s="2598"/>
      <c r="CK62" s="2598"/>
      <c r="CL62" s="2598"/>
      <c r="CM62" s="2598"/>
      <c r="CN62" s="2598"/>
      <c r="CO62" s="2598"/>
      <c r="CP62" s="2598"/>
      <c r="CQ62" s="2598"/>
      <c r="CR62" s="2598"/>
      <c r="CS62" s="2598"/>
      <c r="CT62" s="2598"/>
      <c r="CU62" s="2598"/>
      <c r="CV62" s="2598"/>
      <c r="CW62" s="2598"/>
      <c r="CX62" s="2598"/>
      <c r="CY62" s="2598"/>
      <c r="CZ62" s="2598"/>
    </row>
    <row r="63" s="135" customFormat="true" ht="15" customHeight="true" x14ac:dyDescent="0.2">
      <c r="A63" s="3190"/>
      <c r="B63" s="1878" t="s">
        <v>259</v>
      </c>
      <c r="C63" s="1783">
        <v>47.828564148725675</v>
      </c>
      <c r="D63" s="1784">
        <v>53.832450506573394</v>
      </c>
      <c r="E63" s="1784">
        <v>47.196987764081619</v>
      </c>
      <c r="F63" s="1784">
        <v>29.503320854237362</v>
      </c>
      <c r="G63" s="1785">
        <v>9.5693319507566343</v>
      </c>
      <c r="H63" s="1786">
        <v>36.113909349607198</v>
      </c>
      <c r="I63" s="1784">
        <v>17.148014859828223</v>
      </c>
      <c r="J63" s="1784">
        <v>10.553942474319618</v>
      </c>
      <c r="K63" s="1784">
        <v>10.555269623032864</v>
      </c>
      <c r="L63" s="1787">
        <v>8.5083221628683265</v>
      </c>
      <c r="M63" s="1788">
        <v>45.663860538666718</v>
      </c>
      <c r="N63" s="1784">
        <v>54.836531743997874</v>
      </c>
      <c r="O63" s="1784">
        <v>54.179106016850163</v>
      </c>
      <c r="P63" s="1784">
        <v>44.183182038556765</v>
      </c>
      <c r="Q63" s="1785">
        <v>46.836625754224727</v>
      </c>
      <c r="R63" s="1786">
        <v>28.756305065309835</v>
      </c>
      <c r="S63" s="1784">
        <v>35.941334780909941</v>
      </c>
      <c r="T63" s="1784">
        <v>35.482835460302105</v>
      </c>
      <c r="U63" s="1784">
        <v>49.618367818417987</v>
      </c>
      <c r="V63" s="1784">
        <v>38.857931550770871</v>
      </c>
      <c r="W63" s="1784">
        <v>73.782173437762765</v>
      </c>
      <c r="X63" s="1784">
        <v>28.647001056017618</v>
      </c>
      <c r="Y63" s="1784">
        <v>6.9125212209203077</v>
      </c>
      <c r="Z63" s="2648">
        <v>49.50156409362836</v>
      </c>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108"/>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2598"/>
      <c r="CB63" s="2598"/>
      <c r="CC63" s="2598"/>
      <c r="CD63" s="2598"/>
      <c r="CE63" s="2598"/>
      <c r="CF63" s="2598"/>
      <c r="CG63" s="2598"/>
      <c r="CH63" s="2598"/>
      <c r="CI63" s="2598"/>
      <c r="CJ63" s="2598"/>
      <c r="CK63" s="2598"/>
      <c r="CL63" s="2598"/>
      <c r="CM63" s="2598"/>
      <c r="CN63" s="2598"/>
      <c r="CO63" s="2598"/>
      <c r="CP63" s="2598"/>
      <c r="CQ63" s="2598"/>
      <c r="CR63" s="2598"/>
      <c r="CS63" s="2598"/>
      <c r="CT63" s="2598"/>
      <c r="CU63" s="2598"/>
      <c r="CV63" s="2598"/>
      <c r="CW63" s="2598"/>
      <c r="CX63" s="2598"/>
      <c r="CY63" s="2598"/>
      <c r="CZ63" s="2598"/>
    </row>
    <row r="64" s="135" customFormat="true" ht="15" customHeight="true" x14ac:dyDescent="0.2">
      <c r="A64" s="3190"/>
      <c r="B64" s="1878" t="s">
        <v>260</v>
      </c>
      <c r="C64" s="1783">
        <v>0.93295921044472785</v>
      </c>
      <c r="D64" s="1784">
        <v>1.0427476633064603</v>
      </c>
      <c r="E64" s="1784">
        <v>0.64240928094076977</v>
      </c>
      <c r="F64" s="1784">
        <v>1.3661640828773103</v>
      </c>
      <c r="G64" s="1785">
        <v>1.1272717644961761</v>
      </c>
      <c r="H64" s="1786">
        <v>0.7470087901310003</v>
      </c>
      <c r="I64" s="1784">
        <v>2.1698172775369136</v>
      </c>
      <c r="J64" s="1784">
        <v>0.83650282257189612</v>
      </c>
      <c r="K64" s="1784">
        <v>1.9773908563430456</v>
      </c>
      <c r="L64" s="1787">
        <v>0.36172253960816303</v>
      </c>
      <c r="M64" s="1788">
        <v>1.377174872986362</v>
      </c>
      <c r="N64" s="1784">
        <v>0.93513780057969531</v>
      </c>
      <c r="O64" s="1784">
        <v>0.80240852175888655</v>
      </c>
      <c r="P64" s="1784">
        <v>0.82453603043421597</v>
      </c>
      <c r="Q64" s="1785">
        <v>0.63636642082538253</v>
      </c>
      <c r="R64" s="1786">
        <v>0.56276000219476974</v>
      </c>
      <c r="S64" s="1784">
        <v>4.3186044191880795</v>
      </c>
      <c r="T64" s="1784">
        <v>0.46961575553842538</v>
      </c>
      <c r="U64" s="1784">
        <v>2.318850039633479</v>
      </c>
      <c r="V64" s="1784">
        <v>0.2463055463845322</v>
      </c>
      <c r="W64" s="1784">
        <v>0.3510584734590621</v>
      </c>
      <c r="X64" s="1784">
        <v>0</v>
      </c>
      <c r="Y64" s="1784">
        <v>0.49597050681010901</v>
      </c>
      <c r="Z64" s="2648">
        <v>1.0263919042613265</v>
      </c>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108"/>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2598"/>
      <c r="CB64" s="2598"/>
      <c r="CC64" s="2598"/>
      <c r="CD64" s="2598"/>
      <c r="CE64" s="2598"/>
      <c r="CF64" s="2598"/>
      <c r="CG64" s="2598"/>
      <c r="CH64" s="2598"/>
      <c r="CI64" s="2598"/>
      <c r="CJ64" s="2598"/>
      <c r="CK64" s="2598"/>
      <c r="CL64" s="2598"/>
      <c r="CM64" s="2598"/>
      <c r="CN64" s="2598"/>
      <c r="CO64" s="2598"/>
      <c r="CP64" s="2598"/>
      <c r="CQ64" s="2598"/>
      <c r="CR64" s="2598"/>
      <c r="CS64" s="2598"/>
      <c r="CT64" s="2598"/>
      <c r="CU64" s="2598"/>
      <c r="CV64" s="2598"/>
      <c r="CW64" s="2598"/>
      <c r="CX64" s="2598"/>
      <c r="CY64" s="2598"/>
      <c r="CZ64" s="2598"/>
    </row>
    <row r="65" s="135" customFormat="true" ht="15" customHeight="true" x14ac:dyDescent="0.2">
      <c r="A65" s="3190"/>
      <c r="B65" s="1878" t="s">
        <v>261</v>
      </c>
      <c r="C65" s="1783">
        <v>3.5892582563236513</v>
      </c>
      <c r="D65" s="1784">
        <v>1.5420250560791338</v>
      </c>
      <c r="E65" s="1784">
        <v>1.3089195494970103</v>
      </c>
      <c r="F65" s="1784">
        <v>0.78948567993395702</v>
      </c>
      <c r="G65" s="1785">
        <v>0.5338302248422242</v>
      </c>
      <c r="H65" s="1786">
        <v>1.7910741467121061</v>
      </c>
      <c r="I65" s="1784">
        <v>0.8787807568844721</v>
      </c>
      <c r="J65" s="1784">
        <v>0.68933640879262881</v>
      </c>
      <c r="K65" s="1784">
        <v>0</v>
      </c>
      <c r="L65" s="1787">
        <v>0.81155755515277284</v>
      </c>
      <c r="M65" s="1788">
        <v>3.9338843104632275</v>
      </c>
      <c r="N65" s="1784">
        <v>2.3523447388481311</v>
      </c>
      <c r="O65" s="1784">
        <v>1.185536333660647</v>
      </c>
      <c r="P65" s="1784">
        <v>1.6341889292267844</v>
      </c>
      <c r="Q65" s="1785">
        <v>0.63059426593852519</v>
      </c>
      <c r="R65" s="1786">
        <v>1.6853729206031696</v>
      </c>
      <c r="S65" s="1784">
        <v>1.8983980250028953</v>
      </c>
      <c r="T65" s="1784">
        <v>11.783243341350644</v>
      </c>
      <c r="U65" s="1784">
        <v>0.56491809655755876</v>
      </c>
      <c r="V65" s="1784">
        <v>0.89064294581725978</v>
      </c>
      <c r="W65" s="1784">
        <v>2.0981866215008327</v>
      </c>
      <c r="X65" s="1784">
        <v>0.2271971626855239</v>
      </c>
      <c r="Y65" s="1784">
        <v>0.84136728673634509</v>
      </c>
      <c r="Z65" s="2648">
        <v>0.93381259121903404</v>
      </c>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108"/>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2598"/>
      <c r="CB65" s="2598"/>
      <c r="CC65" s="2598"/>
      <c r="CD65" s="2598"/>
      <c r="CE65" s="2598"/>
      <c r="CF65" s="2598"/>
      <c r="CG65" s="2598"/>
      <c r="CH65" s="2598"/>
      <c r="CI65" s="2598"/>
      <c r="CJ65" s="2598"/>
      <c r="CK65" s="2598"/>
      <c r="CL65" s="2598"/>
      <c r="CM65" s="2598"/>
      <c r="CN65" s="2598"/>
      <c r="CO65" s="2598"/>
      <c r="CP65" s="2598"/>
      <c r="CQ65" s="2598"/>
      <c r="CR65" s="2598"/>
      <c r="CS65" s="2598"/>
      <c r="CT65" s="2598"/>
      <c r="CU65" s="2598"/>
      <c r="CV65" s="2598"/>
      <c r="CW65" s="2598"/>
      <c r="CX65" s="2598"/>
      <c r="CY65" s="2598"/>
      <c r="CZ65" s="2598"/>
    </row>
    <row r="66" s="135" customFormat="true" ht="15" customHeight="true" x14ac:dyDescent="0.2">
      <c r="A66" s="3190"/>
      <c r="B66" s="1878" t="s">
        <v>262</v>
      </c>
      <c r="C66" s="1783">
        <v>0.50238502452246925</v>
      </c>
      <c r="D66" s="1784">
        <v>1.8098062810023563</v>
      </c>
      <c r="E66" s="1784">
        <v>1.596560501992748</v>
      </c>
      <c r="F66" s="1784">
        <v>0.66366571506581951</v>
      </c>
      <c r="G66" s="1785">
        <v>0</v>
      </c>
      <c r="H66" s="1786">
        <v>0.76440436610091367</v>
      </c>
      <c r="I66" s="1784">
        <v>0</v>
      </c>
      <c r="J66" s="1784">
        <v>6.8082878532614022E-2</v>
      </c>
      <c r="K66" s="1784">
        <v>0</v>
      </c>
      <c r="L66" s="1787">
        <v>0</v>
      </c>
      <c r="M66" s="1788">
        <v>0.53376895671794611</v>
      </c>
      <c r="N66" s="1784">
        <v>0.76260375262009161</v>
      </c>
      <c r="O66" s="1784">
        <v>2.3321021872688368</v>
      </c>
      <c r="P66" s="1784">
        <v>1.8187903165871413</v>
      </c>
      <c r="Q66" s="1785">
        <v>1.1818016528017616</v>
      </c>
      <c r="R66" s="1786">
        <v>2.1591709997670296</v>
      </c>
      <c r="S66" s="1784">
        <v>2.3616507080804303</v>
      </c>
      <c r="T66" s="1784">
        <v>5.2897747285227501</v>
      </c>
      <c r="U66" s="1784">
        <v>0.43770449713330323</v>
      </c>
      <c r="V66" s="1784">
        <v>1.5733985446730059</v>
      </c>
      <c r="W66" s="1784">
        <v>0.25440032717320049</v>
      </c>
      <c r="X66" s="1784">
        <v>0</v>
      </c>
      <c r="Y66" s="1784">
        <v>0</v>
      </c>
      <c r="Z66" s="2648">
        <v>0</v>
      </c>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108"/>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2598"/>
      <c r="CB66" s="2598"/>
      <c r="CC66" s="2598"/>
      <c r="CD66" s="2598"/>
      <c r="CE66" s="2598"/>
      <c r="CF66" s="2598"/>
      <c r="CG66" s="2598"/>
      <c r="CH66" s="2598"/>
      <c r="CI66" s="2598"/>
      <c r="CJ66" s="2598"/>
      <c r="CK66" s="2598"/>
      <c r="CL66" s="2598"/>
      <c r="CM66" s="2598"/>
      <c r="CN66" s="2598"/>
      <c r="CO66" s="2598"/>
      <c r="CP66" s="2598"/>
      <c r="CQ66" s="2598"/>
      <c r="CR66" s="2598"/>
      <c r="CS66" s="2598"/>
      <c r="CT66" s="2598"/>
      <c r="CU66" s="2598"/>
      <c r="CV66" s="2598"/>
      <c r="CW66" s="2598"/>
      <c r="CX66" s="2598"/>
      <c r="CY66" s="2598"/>
      <c r="CZ66" s="2598"/>
    </row>
    <row r="67" s="135" customFormat="true" ht="15" customHeight="true" x14ac:dyDescent="0.2">
      <c r="A67" s="3190"/>
      <c r="B67" s="1878" t="s">
        <v>263</v>
      </c>
      <c r="C67" s="1783">
        <v>0</v>
      </c>
      <c r="D67" s="1784">
        <v>0</v>
      </c>
      <c r="E67" s="1784">
        <v>0</v>
      </c>
      <c r="F67" s="1784">
        <v>0</v>
      </c>
      <c r="G67" s="1785">
        <v>7.5668146891921653E-2</v>
      </c>
      <c r="H67" s="1786">
        <v>0</v>
      </c>
      <c r="I67" s="1784">
        <v>0</v>
      </c>
      <c r="J67" s="1784">
        <v>0</v>
      </c>
      <c r="K67" s="1784">
        <v>0</v>
      </c>
      <c r="L67" s="1787">
        <v>0.21299459655081932</v>
      </c>
      <c r="M67" s="1788">
        <v>0</v>
      </c>
      <c r="N67" s="1784">
        <v>0</v>
      </c>
      <c r="O67" s="1784">
        <v>0</v>
      </c>
      <c r="P67" s="1784">
        <v>0</v>
      </c>
      <c r="Q67" s="1785">
        <v>0</v>
      </c>
      <c r="R67" s="1786">
        <v>0</v>
      </c>
      <c r="S67" s="1784">
        <v>0</v>
      </c>
      <c r="T67" s="1784">
        <v>0</v>
      </c>
      <c r="U67" s="1784">
        <v>0</v>
      </c>
      <c r="V67" s="1784">
        <v>0</v>
      </c>
      <c r="W67" s="1784">
        <v>0</v>
      </c>
      <c r="X67" s="1784">
        <v>0</v>
      </c>
      <c r="Y67" s="1784">
        <v>6.2225183704365722E-2</v>
      </c>
      <c r="Z67" s="2648">
        <v>0</v>
      </c>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108"/>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2598"/>
      <c r="CB67" s="2598"/>
      <c r="CC67" s="2598"/>
      <c r="CD67" s="2598"/>
      <c r="CE67" s="2598"/>
      <c r="CF67" s="2598"/>
      <c r="CG67" s="2598"/>
      <c r="CH67" s="2598"/>
      <c r="CI67" s="2598"/>
      <c r="CJ67" s="2598"/>
      <c r="CK67" s="2598"/>
      <c r="CL67" s="2598"/>
      <c r="CM67" s="2598"/>
      <c r="CN67" s="2598"/>
      <c r="CO67" s="2598"/>
      <c r="CP67" s="2598"/>
      <c r="CQ67" s="2598"/>
      <c r="CR67" s="2598"/>
      <c r="CS67" s="2598"/>
      <c r="CT67" s="2598"/>
      <c r="CU67" s="2598"/>
      <c r="CV67" s="2598"/>
      <c r="CW67" s="2598"/>
      <c r="CX67" s="2598"/>
      <c r="CY67" s="2598"/>
      <c r="CZ67" s="2598"/>
    </row>
    <row r="68" s="135" customFormat="true" ht="15" customHeight="true" x14ac:dyDescent="0.2">
      <c r="A68" s="3190"/>
      <c r="B68" s="1878" t="s">
        <v>264</v>
      </c>
      <c r="C68" s="1783">
        <v>3.1481289311407444E-2</v>
      </c>
      <c r="D68" s="1784">
        <v>0</v>
      </c>
      <c r="E68" s="1784">
        <v>0</v>
      </c>
      <c r="F68" s="1784">
        <v>0</v>
      </c>
      <c r="G68" s="1785">
        <v>0</v>
      </c>
      <c r="H68" s="1786">
        <v>8.8744948725128073E-2</v>
      </c>
      <c r="I68" s="1784">
        <v>0</v>
      </c>
      <c r="J68" s="1784">
        <v>0</v>
      </c>
      <c r="K68" s="1784">
        <v>0</v>
      </c>
      <c r="L68" s="1787">
        <v>0</v>
      </c>
      <c r="M68" s="1788">
        <v>0</v>
      </c>
      <c r="N68" s="1784">
        <v>0</v>
      </c>
      <c r="O68" s="1784">
        <v>0</v>
      </c>
      <c r="P68" s="1784">
        <v>0</v>
      </c>
      <c r="Q68" s="1785">
        <v>0</v>
      </c>
      <c r="R68" s="1786">
        <v>0</v>
      </c>
      <c r="S68" s="1784">
        <v>0</v>
      </c>
      <c r="T68" s="1784">
        <v>0</v>
      </c>
      <c r="U68" s="1784">
        <v>0</v>
      </c>
      <c r="V68" s="1784">
        <v>4.9644521699005177E-2</v>
      </c>
      <c r="W68" s="1784">
        <v>0</v>
      </c>
      <c r="X68" s="1784">
        <v>0</v>
      </c>
      <c r="Y68" s="1784">
        <v>0</v>
      </c>
      <c r="Z68" s="2648">
        <v>0</v>
      </c>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108"/>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2598"/>
      <c r="CB68" s="2598"/>
      <c r="CC68" s="2598"/>
      <c r="CD68" s="2598"/>
      <c r="CE68" s="2598"/>
      <c r="CF68" s="2598"/>
      <c r="CG68" s="2598"/>
      <c r="CH68" s="2598"/>
      <c r="CI68" s="2598"/>
      <c r="CJ68" s="2598"/>
      <c r="CK68" s="2598"/>
      <c r="CL68" s="2598"/>
      <c r="CM68" s="2598"/>
      <c r="CN68" s="2598"/>
      <c r="CO68" s="2598"/>
      <c r="CP68" s="2598"/>
      <c r="CQ68" s="2598"/>
      <c r="CR68" s="2598"/>
      <c r="CS68" s="2598"/>
      <c r="CT68" s="2598"/>
      <c r="CU68" s="2598"/>
      <c r="CV68" s="2598"/>
      <c r="CW68" s="2598"/>
      <c r="CX68" s="2598"/>
      <c r="CY68" s="2598"/>
      <c r="CZ68" s="2598"/>
    </row>
    <row r="69" s="135" customFormat="true" ht="15" customHeight="true" x14ac:dyDescent="0.2">
      <c r="A69" s="3190"/>
      <c r="B69" s="1878" t="s">
        <v>265</v>
      </c>
      <c r="C69" s="1783">
        <v>1.6728789752802228E-2</v>
      </c>
      <c r="D69" s="1784">
        <v>3.4970431346345941E-2</v>
      </c>
      <c r="E69" s="1784">
        <v>0</v>
      </c>
      <c r="F69" s="1784">
        <v>0.159686660819708</v>
      </c>
      <c r="G69" s="1785">
        <v>5.8161203923676533E-2</v>
      </c>
      <c r="H69" s="1786">
        <v>0.17634802864639185</v>
      </c>
      <c r="I69" s="1784">
        <v>3.6753467631627935E-2</v>
      </c>
      <c r="J69" s="1784">
        <v>0.28384440362049418</v>
      </c>
      <c r="K69" s="1784">
        <v>0.16410087822981054</v>
      </c>
      <c r="L69" s="1787">
        <v>0</v>
      </c>
      <c r="M69" s="1788">
        <v>0</v>
      </c>
      <c r="N69" s="1784">
        <v>0</v>
      </c>
      <c r="O69" s="1784">
        <v>5.4195746139173016E-2</v>
      </c>
      <c r="P69" s="1784">
        <v>0</v>
      </c>
      <c r="Q69" s="1785">
        <v>0</v>
      </c>
      <c r="R69" s="1786">
        <v>7.7955903387674746E-2</v>
      </c>
      <c r="S69" s="1784">
        <v>0</v>
      </c>
      <c r="T69" s="1784">
        <v>0</v>
      </c>
      <c r="U69" s="1784">
        <v>0</v>
      </c>
      <c r="V69" s="1784">
        <v>0</v>
      </c>
      <c r="W69" s="1784">
        <v>0</v>
      </c>
      <c r="X69" s="1784">
        <v>0.21919235348159463</v>
      </c>
      <c r="Y69" s="1784">
        <v>0.13096360819009445</v>
      </c>
      <c r="Z69" s="2648">
        <v>0.14607095411688706</v>
      </c>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108"/>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2598"/>
      <c r="CB69" s="2598"/>
      <c r="CC69" s="2598"/>
      <c r="CD69" s="2598"/>
      <c r="CE69" s="2598"/>
      <c r="CF69" s="2598"/>
      <c r="CG69" s="2598"/>
      <c r="CH69" s="2598"/>
      <c r="CI69" s="2598"/>
      <c r="CJ69" s="2598"/>
      <c r="CK69" s="2598"/>
      <c r="CL69" s="2598"/>
      <c r="CM69" s="2598"/>
      <c r="CN69" s="2598"/>
      <c r="CO69" s="2598"/>
      <c r="CP69" s="2598"/>
      <c r="CQ69" s="2598"/>
      <c r="CR69" s="2598"/>
      <c r="CS69" s="2598"/>
      <c r="CT69" s="2598"/>
      <c r="CU69" s="2598"/>
      <c r="CV69" s="2598"/>
      <c r="CW69" s="2598"/>
      <c r="CX69" s="2598"/>
      <c r="CY69" s="2598"/>
      <c r="CZ69" s="2598"/>
    </row>
    <row r="70" s="135" customFormat="true" ht="15" customHeight="true" x14ac:dyDescent="0.2">
      <c r="A70" s="1726"/>
      <c r="B70" s="1879"/>
      <c r="C70" s="1783"/>
      <c r="D70" s="1784"/>
      <c r="E70" s="1784"/>
      <c r="F70" s="1784"/>
      <c r="G70" s="1785"/>
      <c r="H70" s="1786"/>
      <c r="I70" s="1784"/>
      <c r="J70" s="1784"/>
      <c r="K70" s="1784"/>
      <c r="L70" s="1787"/>
      <c r="M70" s="1788"/>
      <c r="N70" s="1784"/>
      <c r="O70" s="1784"/>
      <c r="P70" s="1784"/>
      <c r="Q70" s="1785"/>
      <c r="R70" s="1786"/>
      <c r="S70" s="1784"/>
      <c r="T70" s="1784"/>
      <c r="U70" s="1784"/>
      <c r="V70" s="1784"/>
      <c r="W70" s="1784"/>
      <c r="X70" s="1784"/>
      <c r="Y70" s="1784"/>
      <c r="Z70" s="2648"/>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108"/>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2598"/>
      <c r="CB70" s="2598"/>
      <c r="CC70" s="2598"/>
      <c r="CD70" s="2598"/>
      <c r="CE70" s="2598"/>
      <c r="CF70" s="2598"/>
      <c r="CG70" s="2598"/>
      <c r="CH70" s="2598"/>
      <c r="CI70" s="2598"/>
      <c r="CJ70" s="2598"/>
      <c r="CK70" s="2598"/>
      <c r="CL70" s="2598"/>
      <c r="CM70" s="2598"/>
      <c r="CN70" s="2598"/>
      <c r="CO70" s="2598"/>
      <c r="CP70" s="2598"/>
      <c r="CQ70" s="2598"/>
      <c r="CR70" s="2598"/>
      <c r="CS70" s="2598"/>
      <c r="CT70" s="2598"/>
      <c r="CU70" s="2598"/>
      <c r="CV70" s="2598"/>
      <c r="CW70" s="2598"/>
      <c r="CX70" s="2598"/>
      <c r="CY70" s="2598"/>
      <c r="CZ70" s="2598"/>
    </row>
    <row r="71" s="135" customFormat="true" ht="15" customHeight="true" x14ac:dyDescent="0.2">
      <c r="A71" s="1726"/>
      <c r="B71" s="1879"/>
      <c r="C71" s="1783"/>
      <c r="D71" s="1784"/>
      <c r="E71" s="1784"/>
      <c r="F71" s="1784"/>
      <c r="G71" s="1785"/>
      <c r="H71" s="1786"/>
      <c r="I71" s="1784"/>
      <c r="J71" s="1784"/>
      <c r="K71" s="1784"/>
      <c r="L71" s="1787"/>
      <c r="M71" s="1788"/>
      <c r="N71" s="1784"/>
      <c r="O71" s="1784"/>
      <c r="P71" s="1784"/>
      <c r="Q71" s="1785"/>
      <c r="R71" s="1786"/>
      <c r="S71" s="1784"/>
      <c r="T71" s="1784"/>
      <c r="U71" s="1784"/>
      <c r="V71" s="1784"/>
      <c r="W71" s="1784"/>
      <c r="X71" s="1784"/>
      <c r="Y71" s="1784"/>
      <c r="Z71" s="2648"/>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108"/>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2598"/>
      <c r="CB71" s="2598"/>
      <c r="CC71" s="2598"/>
      <c r="CD71" s="2598"/>
      <c r="CE71" s="2598"/>
      <c r="CF71" s="2598"/>
      <c r="CG71" s="2598"/>
      <c r="CH71" s="2598"/>
      <c r="CI71" s="2598"/>
      <c r="CJ71" s="2598"/>
      <c r="CK71" s="2598"/>
      <c r="CL71" s="2598"/>
      <c r="CM71" s="2598"/>
      <c r="CN71" s="2598"/>
      <c r="CO71" s="2598"/>
      <c r="CP71" s="2598"/>
      <c r="CQ71" s="2598"/>
      <c r="CR71" s="2598"/>
      <c r="CS71" s="2598"/>
      <c r="CT71" s="2598"/>
      <c r="CU71" s="2598"/>
      <c r="CV71" s="2598"/>
      <c r="CW71" s="2598"/>
      <c r="CX71" s="2598"/>
      <c r="CY71" s="2598"/>
      <c r="CZ71" s="2598"/>
    </row>
    <row r="72" s="135" customFormat="true" ht="15" customHeight="true" x14ac:dyDescent="0.2">
      <c r="A72" s="1726"/>
      <c r="B72" s="1879"/>
      <c r="C72" s="1783"/>
      <c r="D72" s="1784"/>
      <c r="E72" s="1784"/>
      <c r="F72" s="1784"/>
      <c r="G72" s="1785"/>
      <c r="H72" s="1786"/>
      <c r="I72" s="1784"/>
      <c r="J72" s="1784"/>
      <c r="K72" s="1784"/>
      <c r="L72" s="1787"/>
      <c r="M72" s="1788"/>
      <c r="N72" s="1784"/>
      <c r="O72" s="1784"/>
      <c r="P72" s="1784"/>
      <c r="Q72" s="1785"/>
      <c r="R72" s="1786"/>
      <c r="S72" s="1784"/>
      <c r="T72" s="1784"/>
      <c r="U72" s="1784"/>
      <c r="V72" s="1784"/>
      <c r="W72" s="1784"/>
      <c r="X72" s="1784"/>
      <c r="Y72" s="1784"/>
      <c r="Z72" s="2648"/>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108"/>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2598"/>
      <c r="CB72" s="2598"/>
      <c r="CC72" s="2598"/>
      <c r="CD72" s="2598"/>
      <c r="CE72" s="2598"/>
      <c r="CF72" s="2598"/>
      <c r="CG72" s="2598"/>
      <c r="CH72" s="2598"/>
      <c r="CI72" s="2598"/>
      <c r="CJ72" s="2598"/>
      <c r="CK72" s="2598"/>
      <c r="CL72" s="2598"/>
      <c r="CM72" s="2598"/>
      <c r="CN72" s="2598"/>
      <c r="CO72" s="2598"/>
      <c r="CP72" s="2598"/>
      <c r="CQ72" s="2598"/>
      <c r="CR72" s="2598"/>
      <c r="CS72" s="2598"/>
      <c r="CT72" s="2598"/>
      <c r="CU72" s="2598"/>
      <c r="CV72" s="2598"/>
      <c r="CW72" s="2598"/>
      <c r="CX72" s="2598"/>
      <c r="CY72" s="2598"/>
      <c r="CZ72" s="2598"/>
    </row>
    <row r="73" s="135" customFormat="true" ht="15" customHeight="true" x14ac:dyDescent="0.2">
      <c r="A73" s="1726"/>
      <c r="B73" s="1879"/>
      <c r="C73" s="1783"/>
      <c r="D73" s="1784"/>
      <c r="E73" s="1784"/>
      <c r="F73" s="1784"/>
      <c r="G73" s="1785"/>
      <c r="H73" s="1786"/>
      <c r="I73" s="1784"/>
      <c r="J73" s="1784"/>
      <c r="K73" s="1784"/>
      <c r="L73" s="1787"/>
      <c r="M73" s="1788"/>
      <c r="N73" s="1784"/>
      <c r="O73" s="1784"/>
      <c r="P73" s="1784"/>
      <c r="Q73" s="1785"/>
      <c r="R73" s="1786"/>
      <c r="S73" s="1784"/>
      <c r="T73" s="1784"/>
      <c r="U73" s="1784"/>
      <c r="V73" s="1784"/>
      <c r="W73" s="1784"/>
      <c r="X73" s="1784"/>
      <c r="Y73" s="1784"/>
      <c r="Z73" s="2648"/>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108"/>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2598"/>
      <c r="CB73" s="2598"/>
      <c r="CC73" s="2598"/>
      <c r="CD73" s="2598"/>
      <c r="CE73" s="2598"/>
      <c r="CF73" s="2598"/>
      <c r="CG73" s="2598"/>
      <c r="CH73" s="2598"/>
      <c r="CI73" s="2598"/>
      <c r="CJ73" s="2598"/>
      <c r="CK73" s="2598"/>
      <c r="CL73" s="2598"/>
      <c r="CM73" s="2598"/>
      <c r="CN73" s="2598"/>
      <c r="CO73" s="2598"/>
      <c r="CP73" s="2598"/>
      <c r="CQ73" s="2598"/>
      <c r="CR73" s="2598"/>
      <c r="CS73" s="2598"/>
      <c r="CT73" s="2598"/>
      <c r="CU73" s="2598"/>
      <c r="CV73" s="2598"/>
      <c r="CW73" s="2598"/>
      <c r="CX73" s="2598"/>
      <c r="CY73" s="2598"/>
      <c r="CZ73" s="2598"/>
    </row>
    <row r="74" s="135" customFormat="true" ht="15" customHeight="true" x14ac:dyDescent="0.2">
      <c r="A74" s="1726"/>
      <c r="B74" s="1879"/>
      <c r="C74" s="1783"/>
      <c r="D74" s="1784"/>
      <c r="E74" s="1784"/>
      <c r="F74" s="1784"/>
      <c r="G74" s="1785"/>
      <c r="H74" s="1786"/>
      <c r="I74" s="1784"/>
      <c r="J74" s="1784"/>
      <c r="K74" s="1784"/>
      <c r="L74" s="1787"/>
      <c r="M74" s="1788"/>
      <c r="N74" s="1784"/>
      <c r="O74" s="1784"/>
      <c r="P74" s="1784"/>
      <c r="Q74" s="1785"/>
      <c r="R74" s="1786"/>
      <c r="S74" s="1784"/>
      <c r="T74" s="1784"/>
      <c r="U74" s="1784"/>
      <c r="V74" s="1784"/>
      <c r="W74" s="1784"/>
      <c r="X74" s="1784"/>
      <c r="Y74" s="1784"/>
      <c r="Z74" s="2648"/>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108"/>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598"/>
      <c r="CB74" s="2598"/>
      <c r="CC74" s="2598"/>
      <c r="CD74" s="2598"/>
      <c r="CE74" s="2598"/>
      <c r="CF74" s="2598"/>
      <c r="CG74" s="2598"/>
      <c r="CH74" s="2598"/>
      <c r="CI74" s="2598"/>
      <c r="CJ74" s="2598"/>
      <c r="CK74" s="2598"/>
      <c r="CL74" s="2598"/>
      <c r="CM74" s="2598"/>
      <c r="CN74" s="2598"/>
      <c r="CO74" s="2598"/>
      <c r="CP74" s="2598"/>
      <c r="CQ74" s="2598"/>
      <c r="CR74" s="2598"/>
      <c r="CS74" s="2598"/>
      <c r="CT74" s="2598"/>
      <c r="CU74" s="2598"/>
      <c r="CV74" s="2598"/>
      <c r="CW74" s="2598"/>
      <c r="CX74" s="2598"/>
      <c r="CY74" s="2598"/>
      <c r="CZ74" s="2598"/>
    </row>
    <row r="75" s="135" customFormat="true" ht="15" customHeight="true" x14ac:dyDescent="0.2">
      <c r="A75" s="1726"/>
      <c r="B75" s="1879"/>
      <c r="C75" s="1783"/>
      <c r="D75" s="1784"/>
      <c r="E75" s="1784"/>
      <c r="F75" s="1784"/>
      <c r="G75" s="1785"/>
      <c r="H75" s="1786"/>
      <c r="I75" s="1784"/>
      <c r="J75" s="1784"/>
      <c r="K75" s="1784"/>
      <c r="L75" s="1787"/>
      <c r="M75" s="1788"/>
      <c r="N75" s="1784"/>
      <c r="O75" s="1784"/>
      <c r="P75" s="1784"/>
      <c r="Q75" s="1785"/>
      <c r="R75" s="1786"/>
      <c r="S75" s="1784"/>
      <c r="T75" s="1784"/>
      <c r="U75" s="1784"/>
      <c r="V75" s="1784"/>
      <c r="W75" s="1784"/>
      <c r="X75" s="1784"/>
      <c r="Y75" s="1784"/>
      <c r="Z75" s="2648"/>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108"/>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598"/>
      <c r="CB75" s="2598"/>
      <c r="CC75" s="2598"/>
      <c r="CD75" s="2598"/>
      <c r="CE75" s="2598"/>
      <c r="CF75" s="2598"/>
      <c r="CG75" s="2598"/>
      <c r="CH75" s="2598"/>
      <c r="CI75" s="2598"/>
      <c r="CJ75" s="2598"/>
      <c r="CK75" s="2598"/>
      <c r="CL75" s="2598"/>
      <c r="CM75" s="2598"/>
      <c r="CN75" s="2598"/>
      <c r="CO75" s="2598"/>
      <c r="CP75" s="2598"/>
      <c r="CQ75" s="2598"/>
      <c r="CR75" s="2598"/>
      <c r="CS75" s="2598"/>
      <c r="CT75" s="2598"/>
      <c r="CU75" s="2598"/>
      <c r="CV75" s="2598"/>
      <c r="CW75" s="2598"/>
      <c r="CX75" s="2598"/>
      <c r="CY75" s="2598"/>
      <c r="CZ75" s="2598"/>
    </row>
    <row r="76" s="135" customFormat="true" ht="15" customHeight="true" x14ac:dyDescent="0.2">
      <c r="A76" s="1726"/>
      <c r="B76" s="1879"/>
      <c r="C76" s="1783"/>
      <c r="D76" s="1784"/>
      <c r="E76" s="1784"/>
      <c r="F76" s="1784"/>
      <c r="G76" s="1785"/>
      <c r="H76" s="1786"/>
      <c r="I76" s="1784"/>
      <c r="J76" s="1784"/>
      <c r="K76" s="1784"/>
      <c r="L76" s="1787"/>
      <c r="M76" s="1788"/>
      <c r="N76" s="1784"/>
      <c r="O76" s="1784"/>
      <c r="P76" s="1784"/>
      <c r="Q76" s="1785"/>
      <c r="R76" s="1786"/>
      <c r="S76" s="1784"/>
      <c r="T76" s="1784"/>
      <c r="U76" s="1784"/>
      <c r="V76" s="1784"/>
      <c r="W76" s="1784"/>
      <c r="X76" s="1784"/>
      <c r="Y76" s="1784"/>
      <c r="Z76" s="2648"/>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108"/>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598"/>
      <c r="CB76" s="2598"/>
      <c r="CC76" s="2598"/>
      <c r="CD76" s="2598"/>
      <c r="CE76" s="2598"/>
      <c r="CF76" s="2598"/>
      <c r="CG76" s="2598"/>
      <c r="CH76" s="2598"/>
      <c r="CI76" s="2598"/>
      <c r="CJ76" s="2598"/>
      <c r="CK76" s="2598"/>
      <c r="CL76" s="2598"/>
      <c r="CM76" s="2598"/>
      <c r="CN76" s="2598"/>
      <c r="CO76" s="2598"/>
      <c r="CP76" s="2598"/>
      <c r="CQ76" s="2598"/>
      <c r="CR76" s="2598"/>
      <c r="CS76" s="2598"/>
      <c r="CT76" s="2598"/>
      <c r="CU76" s="2598"/>
      <c r="CV76" s="2598"/>
      <c r="CW76" s="2598"/>
      <c r="CX76" s="2598"/>
      <c r="CY76" s="2598"/>
      <c r="CZ76" s="2598"/>
    </row>
    <row r="77" s="135" customFormat="true" ht="15" customHeight="true" x14ac:dyDescent="0.2">
      <c r="A77" s="1726"/>
      <c r="B77" s="1879"/>
      <c r="C77" s="1783"/>
      <c r="D77" s="1784"/>
      <c r="E77" s="1784"/>
      <c r="F77" s="1784"/>
      <c r="G77" s="1785"/>
      <c r="H77" s="1786"/>
      <c r="I77" s="1784"/>
      <c r="J77" s="1784"/>
      <c r="K77" s="1784"/>
      <c r="L77" s="1787"/>
      <c r="M77" s="1788"/>
      <c r="N77" s="1784"/>
      <c r="O77" s="1784"/>
      <c r="P77" s="1784"/>
      <c r="Q77" s="1785"/>
      <c r="R77" s="1786"/>
      <c r="S77" s="1784"/>
      <c r="T77" s="1784"/>
      <c r="U77" s="1784"/>
      <c r="V77" s="1784"/>
      <c r="W77" s="1784"/>
      <c r="X77" s="1784"/>
      <c r="Y77" s="1784"/>
      <c r="Z77" s="2648"/>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108"/>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598"/>
      <c r="CB77" s="2598"/>
      <c r="CC77" s="2598"/>
      <c r="CD77" s="2598"/>
      <c r="CE77" s="2598"/>
      <c r="CF77" s="2598"/>
      <c r="CG77" s="2598"/>
      <c r="CH77" s="2598"/>
      <c r="CI77" s="2598"/>
      <c r="CJ77" s="2598"/>
      <c r="CK77" s="2598"/>
      <c r="CL77" s="2598"/>
      <c r="CM77" s="2598"/>
      <c r="CN77" s="2598"/>
      <c r="CO77" s="2598"/>
      <c r="CP77" s="2598"/>
      <c r="CQ77" s="2598"/>
      <c r="CR77" s="2598"/>
      <c r="CS77" s="2598"/>
      <c r="CT77" s="2598"/>
      <c r="CU77" s="2598"/>
      <c r="CV77" s="2598"/>
      <c r="CW77" s="2598"/>
      <c r="CX77" s="2598"/>
      <c r="CY77" s="2598"/>
      <c r="CZ77" s="2598"/>
    </row>
    <row r="78" s="135" customFormat="true" ht="15" customHeight="true" x14ac:dyDescent="0.2">
      <c r="A78" s="1726"/>
      <c r="B78" s="1879"/>
      <c r="C78" s="1783"/>
      <c r="D78" s="1784"/>
      <c r="E78" s="1784"/>
      <c r="F78" s="1784"/>
      <c r="G78" s="1785"/>
      <c r="H78" s="1786"/>
      <c r="I78" s="1784"/>
      <c r="J78" s="1784"/>
      <c r="K78" s="1784"/>
      <c r="L78" s="1787"/>
      <c r="M78" s="1788"/>
      <c r="N78" s="1784"/>
      <c r="O78" s="1784"/>
      <c r="P78" s="1784"/>
      <c r="Q78" s="1785"/>
      <c r="R78" s="1786"/>
      <c r="S78" s="1784"/>
      <c r="T78" s="1784"/>
      <c r="U78" s="1784"/>
      <c r="V78" s="1784"/>
      <c r="W78" s="1784"/>
      <c r="X78" s="1784"/>
      <c r="Y78" s="1784"/>
      <c r="Z78" s="2648"/>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108"/>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598"/>
      <c r="CB78" s="2598"/>
      <c r="CC78" s="2598"/>
      <c r="CD78" s="2598"/>
      <c r="CE78" s="2598"/>
      <c r="CF78" s="2598"/>
      <c r="CG78" s="2598"/>
      <c r="CH78" s="2598"/>
      <c r="CI78" s="2598"/>
      <c r="CJ78" s="2598"/>
      <c r="CK78" s="2598"/>
      <c r="CL78" s="2598"/>
      <c r="CM78" s="2598"/>
      <c r="CN78" s="2598"/>
      <c r="CO78" s="2598"/>
      <c r="CP78" s="2598"/>
      <c r="CQ78" s="2598"/>
      <c r="CR78" s="2598"/>
      <c r="CS78" s="2598"/>
      <c r="CT78" s="2598"/>
      <c r="CU78" s="2598"/>
      <c r="CV78" s="2598"/>
      <c r="CW78" s="2598"/>
      <c r="CX78" s="2598"/>
      <c r="CY78" s="2598"/>
      <c r="CZ78" s="2598"/>
    </row>
    <row r="79" s="135" customFormat="true" ht="15" customHeight="true" x14ac:dyDescent="0.2">
      <c r="A79" s="1726"/>
      <c r="B79" s="1879"/>
      <c r="C79" s="1783"/>
      <c r="D79" s="1784"/>
      <c r="E79" s="1784"/>
      <c r="F79" s="1784"/>
      <c r="G79" s="1785"/>
      <c r="H79" s="1786"/>
      <c r="I79" s="1784"/>
      <c r="J79" s="1784"/>
      <c r="K79" s="1784"/>
      <c r="L79" s="1787"/>
      <c r="M79" s="1788"/>
      <c r="N79" s="1784"/>
      <c r="O79" s="1784"/>
      <c r="P79" s="1784"/>
      <c r="Q79" s="1785"/>
      <c r="R79" s="1786"/>
      <c r="S79" s="1784"/>
      <c r="T79" s="1784"/>
      <c r="U79" s="1784"/>
      <c r="V79" s="1784"/>
      <c r="W79" s="1784"/>
      <c r="X79" s="1784"/>
      <c r="Y79" s="1784"/>
      <c r="Z79" s="2648"/>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1108"/>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598"/>
      <c r="CB79" s="2598"/>
      <c r="CC79" s="2598"/>
      <c r="CD79" s="2598"/>
      <c r="CE79" s="2598"/>
      <c r="CF79" s="2598"/>
      <c r="CG79" s="2598"/>
      <c r="CH79" s="2598"/>
      <c r="CI79" s="2598"/>
      <c r="CJ79" s="2598"/>
      <c r="CK79" s="2598"/>
      <c r="CL79" s="2598"/>
      <c r="CM79" s="2598"/>
      <c r="CN79" s="2598"/>
      <c r="CO79" s="2598"/>
      <c r="CP79" s="2598"/>
      <c r="CQ79" s="2598"/>
      <c r="CR79" s="2598"/>
      <c r="CS79" s="2598"/>
      <c r="CT79" s="2598"/>
      <c r="CU79" s="2598"/>
      <c r="CV79" s="2598"/>
      <c r="CW79" s="2598"/>
      <c r="CX79" s="2598"/>
      <c r="CY79" s="2598"/>
      <c r="CZ79" s="2598"/>
    </row>
    <row r="80" s="135" customFormat="true" ht="15" customHeight="true" x14ac:dyDescent="0.2">
      <c r="A80" s="1726"/>
      <c r="B80" s="1879"/>
      <c r="C80" s="1783"/>
      <c r="D80" s="1784"/>
      <c r="E80" s="1784"/>
      <c r="F80" s="1784"/>
      <c r="G80" s="1785"/>
      <c r="H80" s="1786"/>
      <c r="I80" s="1784"/>
      <c r="J80" s="1784"/>
      <c r="K80" s="1784"/>
      <c r="L80" s="1787"/>
      <c r="M80" s="1788"/>
      <c r="N80" s="1784"/>
      <c r="O80" s="1784"/>
      <c r="P80" s="1784"/>
      <c r="Q80" s="1785"/>
      <c r="R80" s="1786"/>
      <c r="S80" s="1784"/>
      <c r="T80" s="1784"/>
      <c r="U80" s="1784"/>
      <c r="V80" s="1784"/>
      <c r="W80" s="1784"/>
      <c r="X80" s="1784"/>
      <c r="Y80" s="1784"/>
      <c r="Z80" s="2648"/>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1108"/>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598"/>
      <c r="CB80" s="2598"/>
      <c r="CC80" s="2598"/>
      <c r="CD80" s="2598"/>
      <c r="CE80" s="2598"/>
      <c r="CF80" s="2598"/>
      <c r="CG80" s="2598"/>
      <c r="CH80" s="2598"/>
      <c r="CI80" s="2598"/>
      <c r="CJ80" s="2598"/>
      <c r="CK80" s="2598"/>
      <c r="CL80" s="2598"/>
      <c r="CM80" s="2598"/>
      <c r="CN80" s="2598"/>
      <c r="CO80" s="2598"/>
      <c r="CP80" s="2598"/>
      <c r="CQ80" s="2598"/>
      <c r="CR80" s="2598"/>
      <c r="CS80" s="2598"/>
      <c r="CT80" s="2598"/>
      <c r="CU80" s="2598"/>
      <c r="CV80" s="2598"/>
      <c r="CW80" s="2598"/>
      <c r="CX80" s="2598"/>
      <c r="CY80" s="2598"/>
      <c r="CZ80" s="2598"/>
    </row>
    <row r="81" s="135" customFormat="true" ht="15" customHeight="true" x14ac:dyDescent="0.2">
      <c r="A81" s="1726"/>
      <c r="B81" s="1879"/>
      <c r="C81" s="1783"/>
      <c r="D81" s="1784"/>
      <c r="E81" s="1784"/>
      <c r="F81" s="1784"/>
      <c r="G81" s="1785"/>
      <c r="H81" s="1786"/>
      <c r="I81" s="1784"/>
      <c r="J81" s="1784"/>
      <c r="K81" s="1784"/>
      <c r="L81" s="1787"/>
      <c r="M81" s="1788"/>
      <c r="N81" s="1784"/>
      <c r="O81" s="1784"/>
      <c r="P81" s="1784"/>
      <c r="Q81" s="1785"/>
      <c r="R81" s="1786"/>
      <c r="S81" s="1784"/>
      <c r="T81" s="1784"/>
      <c r="U81" s="1784"/>
      <c r="V81" s="1784"/>
      <c r="W81" s="1784"/>
      <c r="X81" s="1784"/>
      <c r="Y81" s="1784"/>
      <c r="Z81" s="2648"/>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1108"/>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598"/>
      <c r="CB81" s="2598"/>
      <c r="CC81" s="2598"/>
      <c r="CD81" s="2598"/>
      <c r="CE81" s="2598"/>
      <c r="CF81" s="2598"/>
      <c r="CG81" s="2598"/>
      <c r="CH81" s="2598"/>
      <c r="CI81" s="2598"/>
      <c r="CJ81" s="2598"/>
      <c r="CK81" s="2598"/>
      <c r="CL81" s="2598"/>
      <c r="CM81" s="2598"/>
      <c r="CN81" s="2598"/>
      <c r="CO81" s="2598"/>
      <c r="CP81" s="2598"/>
      <c r="CQ81" s="2598"/>
      <c r="CR81" s="2598"/>
      <c r="CS81" s="2598"/>
      <c r="CT81" s="2598"/>
      <c r="CU81" s="2598"/>
      <c r="CV81" s="2598"/>
      <c r="CW81" s="2598"/>
      <c r="CX81" s="2598"/>
      <c r="CY81" s="2598"/>
      <c r="CZ81" s="2598"/>
    </row>
    <row r="82" s="135" customFormat="true" ht="15" customHeight="true" x14ac:dyDescent="0.2">
      <c r="A82" s="1726"/>
      <c r="B82" s="1879"/>
      <c r="C82" s="1783"/>
      <c r="D82" s="1784"/>
      <c r="E82" s="1784"/>
      <c r="F82" s="1784"/>
      <c r="G82" s="1785"/>
      <c r="H82" s="1786"/>
      <c r="I82" s="1784"/>
      <c r="J82" s="1784"/>
      <c r="K82" s="1784"/>
      <c r="L82" s="1787"/>
      <c r="M82" s="1788"/>
      <c r="N82" s="1784"/>
      <c r="O82" s="1784"/>
      <c r="P82" s="1784"/>
      <c r="Q82" s="1785"/>
      <c r="R82" s="1786"/>
      <c r="S82" s="1784"/>
      <c r="T82" s="1784"/>
      <c r="U82" s="1784"/>
      <c r="V82" s="1784"/>
      <c r="W82" s="1784"/>
      <c r="X82" s="1784"/>
      <c r="Y82" s="1784"/>
      <c r="Z82" s="2648"/>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1108"/>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598"/>
      <c r="CB82" s="2598"/>
      <c r="CC82" s="2598"/>
      <c r="CD82" s="2598"/>
      <c r="CE82" s="2598"/>
      <c r="CF82" s="2598"/>
      <c r="CG82" s="2598"/>
      <c r="CH82" s="2598"/>
      <c r="CI82" s="2598"/>
      <c r="CJ82" s="2598"/>
      <c r="CK82" s="2598"/>
      <c r="CL82" s="2598"/>
      <c r="CM82" s="2598"/>
      <c r="CN82" s="2598"/>
      <c r="CO82" s="2598"/>
      <c r="CP82" s="2598"/>
      <c r="CQ82" s="2598"/>
      <c r="CR82" s="2598"/>
      <c r="CS82" s="2598"/>
      <c r="CT82" s="2598"/>
      <c r="CU82" s="2598"/>
      <c r="CV82" s="2598"/>
      <c r="CW82" s="2598"/>
      <c r="CX82" s="2598"/>
      <c r="CY82" s="2598"/>
      <c r="CZ82" s="2598"/>
    </row>
    <row r="83" s="135" customFormat="true" ht="15" customHeight="true" x14ac:dyDescent="0.2">
      <c r="A83" s="1726"/>
      <c r="B83" s="1879"/>
      <c r="C83" s="1783"/>
      <c r="D83" s="1784"/>
      <c r="E83" s="1784"/>
      <c r="F83" s="1784"/>
      <c r="G83" s="1785"/>
      <c r="H83" s="1786"/>
      <c r="I83" s="1784"/>
      <c r="J83" s="1784"/>
      <c r="K83" s="1784"/>
      <c r="L83" s="1787"/>
      <c r="M83" s="1788"/>
      <c r="N83" s="1784"/>
      <c r="O83" s="1784"/>
      <c r="P83" s="1784"/>
      <c r="Q83" s="1785"/>
      <c r="R83" s="1786"/>
      <c r="S83" s="1784"/>
      <c r="T83" s="1784"/>
      <c r="U83" s="1784"/>
      <c r="V83" s="1784"/>
      <c r="W83" s="1784"/>
      <c r="X83" s="1784"/>
      <c r="Y83" s="1784"/>
      <c r="Z83" s="2648"/>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1108"/>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598"/>
      <c r="CB83" s="2598"/>
      <c r="CC83" s="2598"/>
      <c r="CD83" s="2598"/>
      <c r="CE83" s="2598"/>
      <c r="CF83" s="2598"/>
      <c r="CG83" s="2598"/>
      <c r="CH83" s="2598"/>
      <c r="CI83" s="2598"/>
      <c r="CJ83" s="2598"/>
      <c r="CK83" s="2598"/>
      <c r="CL83" s="2598"/>
      <c r="CM83" s="2598"/>
      <c r="CN83" s="2598"/>
      <c r="CO83" s="2598"/>
      <c r="CP83" s="2598"/>
      <c r="CQ83" s="2598"/>
      <c r="CR83" s="2598"/>
      <c r="CS83" s="2598"/>
      <c r="CT83" s="2598"/>
      <c r="CU83" s="2598"/>
      <c r="CV83" s="2598"/>
      <c r="CW83" s="2598"/>
      <c r="CX83" s="2598"/>
      <c r="CY83" s="2598"/>
      <c r="CZ83" s="2598"/>
    </row>
    <row r="84" s="135" customFormat="true" ht="15" customHeight="true" x14ac:dyDescent="0.2">
      <c r="A84" s="1727"/>
      <c r="B84" s="1880"/>
      <c r="C84" s="1789"/>
      <c r="D84" s="1790"/>
      <c r="E84" s="1790"/>
      <c r="F84" s="1790"/>
      <c r="G84" s="1791"/>
      <c r="H84" s="1792"/>
      <c r="I84" s="1790"/>
      <c r="J84" s="1790"/>
      <c r="K84" s="1790"/>
      <c r="L84" s="1793"/>
      <c r="M84" s="1794"/>
      <c r="N84" s="1790"/>
      <c r="O84" s="1790"/>
      <c r="P84" s="1790"/>
      <c r="Q84" s="1791"/>
      <c r="R84" s="1792"/>
      <c r="S84" s="1790"/>
      <c r="T84" s="1790"/>
      <c r="U84" s="1790"/>
      <c r="V84" s="1790"/>
      <c r="W84" s="1790"/>
      <c r="X84" s="1790"/>
      <c r="Y84" s="1790"/>
      <c r="Z84" s="2649"/>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1108"/>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598"/>
      <c r="CB84" s="2598"/>
      <c r="CC84" s="2598"/>
      <c r="CD84" s="2598"/>
      <c r="CE84" s="2598"/>
      <c r="CF84" s="2598"/>
      <c r="CG84" s="2598"/>
      <c r="CH84" s="2598"/>
      <c r="CI84" s="2598"/>
      <c r="CJ84" s="2598"/>
      <c r="CK84" s="2598"/>
      <c r="CL84" s="2598"/>
      <c r="CM84" s="2598"/>
      <c r="CN84" s="2598"/>
      <c r="CO84" s="2598"/>
      <c r="CP84" s="2598"/>
      <c r="CQ84" s="2598"/>
      <c r="CR84" s="2598"/>
      <c r="CS84" s="2598"/>
      <c r="CT84" s="2598"/>
      <c r="CU84" s="2598"/>
      <c r="CV84" s="2598"/>
      <c r="CW84" s="2598"/>
      <c r="CX84" s="2598"/>
      <c r="CY84" s="2598"/>
      <c r="CZ84" s="2598"/>
    </row>
    <row r="85" s="853" customFormat="true" ht="15" customHeight="true" x14ac:dyDescent="0.2">
      <c r="A85" s="1250"/>
      <c r="B85" s="1268"/>
      <c r="C85" s="1344"/>
      <c r="D85" s="1345"/>
      <c r="E85" s="1345"/>
      <c r="F85" s="1345"/>
      <c r="G85" s="1346"/>
      <c r="H85" s="1347"/>
      <c r="I85" s="1345"/>
      <c r="J85" s="1345"/>
      <c r="K85" s="1345"/>
      <c r="L85" s="1348"/>
      <c r="M85" s="1349"/>
      <c r="N85" s="1345"/>
      <c r="O85" s="1345"/>
      <c r="P85" s="1345"/>
      <c r="Q85" s="1346"/>
      <c r="R85" s="1347"/>
      <c r="S85" s="1345"/>
      <c r="T85" s="1345"/>
      <c r="U85" s="1345"/>
      <c r="V85" s="1345"/>
      <c r="W85" s="1345"/>
      <c r="X85" s="1345"/>
      <c r="Y85" s="1345"/>
      <c r="Z85" s="2562"/>
      <c r="AA85" s="1069"/>
      <c r="AB85" s="1069"/>
      <c r="AC85" s="1069"/>
      <c r="AD85" s="1069"/>
      <c r="AE85" s="1069"/>
      <c r="AF85" s="1069"/>
      <c r="AG85" s="1069"/>
      <c r="AH85" s="1069"/>
      <c r="AI85" s="1069"/>
      <c r="AJ85" s="1069"/>
      <c r="AK85" s="1069"/>
      <c r="AL85" s="1069"/>
      <c r="AM85" s="1069"/>
      <c r="AN85" s="1069"/>
      <c r="AO85" s="1069"/>
      <c r="AP85" s="1069"/>
      <c r="AQ85" s="1069"/>
      <c r="AR85" s="1069"/>
      <c r="AS85" s="1069"/>
      <c r="AT85" s="1069"/>
      <c r="AU85" s="1069"/>
      <c r="AV85" s="1069"/>
      <c r="AW85" s="1069"/>
      <c r="AX85" s="1069"/>
      <c r="AY85" s="1069"/>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598"/>
      <c r="CB85" s="2598"/>
      <c r="CC85" s="2598"/>
      <c r="CD85" s="2598"/>
      <c r="CE85" s="2598"/>
      <c r="CF85" s="2598"/>
      <c r="CG85" s="2598"/>
      <c r="CH85" s="2598"/>
      <c r="CI85" s="2598"/>
      <c r="CJ85" s="2598"/>
      <c r="CK85" s="2598"/>
      <c r="CL85" s="2598"/>
      <c r="CM85" s="2598"/>
      <c r="CN85" s="2598"/>
      <c r="CO85" s="2598"/>
      <c r="CP85" s="2598"/>
      <c r="CQ85" s="2598"/>
      <c r="CR85" s="2598"/>
      <c r="CS85" s="2598"/>
      <c r="CT85" s="2598"/>
      <c r="CU85" s="2598"/>
      <c r="CV85" s="2598"/>
      <c r="CW85" s="2598"/>
      <c r="CX85" s="2598"/>
      <c r="CY85" s="2598"/>
      <c r="CZ85" s="2598"/>
    </row>
    <row r="86" s="853" customFormat="true" ht="15" customHeight="true" x14ac:dyDescent="0.2">
      <c r="A86" s="1250"/>
      <c r="B86" s="1268"/>
      <c r="C86" s="1344"/>
      <c r="D86" s="1345"/>
      <c r="E86" s="1345"/>
      <c r="F86" s="1345"/>
      <c r="G86" s="1346"/>
      <c r="H86" s="1347"/>
      <c r="I86" s="1345"/>
      <c r="J86" s="1345"/>
      <c r="K86" s="1345"/>
      <c r="L86" s="1348"/>
      <c r="M86" s="1349"/>
      <c r="N86" s="1345"/>
      <c r="O86" s="1345"/>
      <c r="P86" s="1345"/>
      <c r="Q86" s="1346"/>
      <c r="R86" s="1347"/>
      <c r="S86" s="1345"/>
      <c r="T86" s="1345"/>
      <c r="U86" s="1345"/>
      <c r="V86" s="1345"/>
      <c r="W86" s="1345"/>
      <c r="X86" s="1345"/>
      <c r="Y86" s="1345"/>
      <c r="Z86" s="2562"/>
      <c r="AA86" s="1069"/>
      <c r="AB86" s="1069"/>
      <c r="AC86" s="1069"/>
      <c r="AD86" s="1069"/>
      <c r="AE86" s="1069"/>
      <c r="AF86" s="1069"/>
      <c r="AG86" s="1069"/>
      <c r="AH86" s="1069"/>
      <c r="AI86" s="1069"/>
      <c r="AJ86" s="1069"/>
      <c r="AK86" s="1069"/>
      <c r="AL86" s="1069"/>
      <c r="AM86" s="1069"/>
      <c r="AN86" s="1069"/>
      <c r="AO86" s="1069"/>
      <c r="AP86" s="1069"/>
      <c r="AQ86" s="1069"/>
      <c r="AR86" s="1069"/>
      <c r="AS86" s="1069"/>
      <c r="AT86" s="1069"/>
      <c r="AU86" s="1069"/>
      <c r="AV86" s="1069"/>
      <c r="AW86" s="1069"/>
      <c r="AX86" s="1069"/>
      <c r="AY86" s="1069"/>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598"/>
      <c r="CB86" s="2598"/>
      <c r="CC86" s="2598"/>
      <c r="CD86" s="2598"/>
      <c r="CE86" s="2598"/>
      <c r="CF86" s="2598"/>
      <c r="CG86" s="2598"/>
      <c r="CH86" s="2598"/>
      <c r="CI86" s="2598"/>
      <c r="CJ86" s="2598"/>
      <c r="CK86" s="2598"/>
      <c r="CL86" s="2598"/>
      <c r="CM86" s="2598"/>
      <c r="CN86" s="2598"/>
      <c r="CO86" s="2598"/>
      <c r="CP86" s="2598"/>
      <c r="CQ86" s="2598"/>
      <c r="CR86" s="2598"/>
      <c r="CS86" s="2598"/>
      <c r="CT86" s="2598"/>
      <c r="CU86" s="2598"/>
      <c r="CV86" s="2598"/>
      <c r="CW86" s="2598"/>
      <c r="CX86" s="2598"/>
      <c r="CY86" s="2598"/>
      <c r="CZ86" s="2598"/>
    </row>
    <row r="87" s="853" customFormat="true" ht="15" customHeight="true" x14ac:dyDescent="0.2">
      <c r="A87" s="1250"/>
      <c r="B87" s="1268"/>
      <c r="C87" s="1344"/>
      <c r="D87" s="1345"/>
      <c r="E87" s="1345"/>
      <c r="F87" s="1345"/>
      <c r="G87" s="1346"/>
      <c r="H87" s="1347"/>
      <c r="I87" s="1345"/>
      <c r="J87" s="1345"/>
      <c r="K87" s="1345"/>
      <c r="L87" s="1348"/>
      <c r="M87" s="1349"/>
      <c r="N87" s="1345"/>
      <c r="O87" s="1345"/>
      <c r="P87" s="1345"/>
      <c r="Q87" s="1346"/>
      <c r="R87" s="1347"/>
      <c r="S87" s="1345"/>
      <c r="T87" s="1345"/>
      <c r="U87" s="1345"/>
      <c r="V87" s="1345"/>
      <c r="W87" s="1345"/>
      <c r="X87" s="1345"/>
      <c r="Y87" s="1345"/>
      <c r="Z87" s="2562"/>
      <c r="AA87" s="1069"/>
      <c r="AB87" s="1069"/>
      <c r="AC87" s="1069"/>
      <c r="AD87" s="1069"/>
      <c r="AE87" s="1069"/>
      <c r="AF87" s="1069"/>
      <c r="AG87" s="1069"/>
      <c r="AH87" s="1069"/>
      <c r="AI87" s="1069"/>
      <c r="AJ87" s="1069"/>
      <c r="AK87" s="1069"/>
      <c r="AL87" s="1069"/>
      <c r="AM87" s="1069"/>
      <c r="AN87" s="1069"/>
      <c r="AO87" s="1069"/>
      <c r="AP87" s="1069"/>
      <c r="AQ87" s="1069"/>
      <c r="AR87" s="1069"/>
      <c r="AS87" s="1069"/>
      <c r="AT87" s="1069"/>
      <c r="AU87" s="1069"/>
      <c r="AV87" s="1069"/>
      <c r="AW87" s="1069"/>
      <c r="AX87" s="1069"/>
      <c r="AY87" s="1069"/>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598"/>
      <c r="CB87" s="2598"/>
      <c r="CC87" s="2598"/>
      <c r="CD87" s="2598"/>
      <c r="CE87" s="2598"/>
      <c r="CF87" s="2598"/>
      <c r="CG87" s="2598"/>
      <c r="CH87" s="2598"/>
      <c r="CI87" s="2598"/>
      <c r="CJ87" s="2598"/>
      <c r="CK87" s="2598"/>
      <c r="CL87" s="2598"/>
      <c r="CM87" s="2598"/>
      <c r="CN87" s="2598"/>
      <c r="CO87" s="2598"/>
      <c r="CP87" s="2598"/>
      <c r="CQ87" s="2598"/>
      <c r="CR87" s="2598"/>
      <c r="CS87" s="2598"/>
      <c r="CT87" s="2598"/>
      <c r="CU87" s="2598"/>
      <c r="CV87" s="2598"/>
      <c r="CW87" s="2598"/>
      <c r="CX87" s="2598"/>
      <c r="CY87" s="2598"/>
      <c r="CZ87" s="2598"/>
    </row>
    <row r="88" s="853" customFormat="true" ht="15" customHeight="true" x14ac:dyDescent="0.2">
      <c r="A88" s="1250"/>
      <c r="B88" s="1268"/>
      <c r="C88" s="1344"/>
      <c r="D88" s="1345"/>
      <c r="E88" s="1345"/>
      <c r="F88" s="1345"/>
      <c r="G88" s="1346"/>
      <c r="H88" s="1347"/>
      <c r="I88" s="1345"/>
      <c r="J88" s="1345"/>
      <c r="K88" s="1345"/>
      <c r="L88" s="1348"/>
      <c r="M88" s="1349"/>
      <c r="N88" s="1345"/>
      <c r="O88" s="1345"/>
      <c r="P88" s="1345"/>
      <c r="Q88" s="1346"/>
      <c r="R88" s="1347"/>
      <c r="S88" s="1345"/>
      <c r="T88" s="1345"/>
      <c r="U88" s="1345"/>
      <c r="V88" s="1345"/>
      <c r="W88" s="1345"/>
      <c r="X88" s="1345"/>
      <c r="Y88" s="1345"/>
      <c r="Z88" s="2562"/>
      <c r="AA88" s="1069"/>
      <c r="AB88" s="1069"/>
      <c r="AC88" s="1069"/>
      <c r="AD88" s="1069"/>
      <c r="AE88" s="1069"/>
      <c r="AF88" s="1069"/>
      <c r="AG88" s="1069"/>
      <c r="AH88" s="1069"/>
      <c r="AI88" s="1069"/>
      <c r="AJ88" s="1069"/>
      <c r="AK88" s="1069"/>
      <c r="AL88" s="1069"/>
      <c r="AM88" s="1069"/>
      <c r="AN88" s="1069"/>
      <c r="AO88" s="1069"/>
      <c r="AP88" s="1069"/>
      <c r="AQ88" s="1069"/>
      <c r="AR88" s="1069"/>
      <c r="AS88" s="1069"/>
      <c r="AT88" s="1069"/>
      <c r="AU88" s="1069"/>
      <c r="AV88" s="1069"/>
      <c r="AW88" s="1069"/>
      <c r="AX88" s="1069"/>
      <c r="AY88" s="1069"/>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598"/>
      <c r="CB88" s="2598"/>
      <c r="CC88" s="2598"/>
      <c r="CD88" s="2598"/>
      <c r="CE88" s="2598"/>
      <c r="CF88" s="2598"/>
      <c r="CG88" s="2598"/>
      <c r="CH88" s="2598"/>
      <c r="CI88" s="2598"/>
      <c r="CJ88" s="2598"/>
      <c r="CK88" s="2598"/>
      <c r="CL88" s="2598"/>
      <c r="CM88" s="2598"/>
      <c r="CN88" s="2598"/>
      <c r="CO88" s="2598"/>
      <c r="CP88" s="2598"/>
      <c r="CQ88" s="2598"/>
      <c r="CR88" s="2598"/>
      <c r="CS88" s="2598"/>
      <c r="CT88" s="2598"/>
      <c r="CU88" s="2598"/>
      <c r="CV88" s="2598"/>
      <c r="CW88" s="2598"/>
      <c r="CX88" s="2598"/>
      <c r="CY88" s="2598"/>
      <c r="CZ88" s="2598"/>
    </row>
    <row r="89" s="853" customFormat="true" ht="15" customHeight="true" x14ac:dyDescent="0.2">
      <c r="A89" s="1250"/>
      <c r="B89" s="1268"/>
      <c r="C89" s="1344"/>
      <c r="D89" s="1345"/>
      <c r="E89" s="1345"/>
      <c r="F89" s="1345"/>
      <c r="G89" s="1346"/>
      <c r="H89" s="1347"/>
      <c r="I89" s="1345"/>
      <c r="J89" s="1345"/>
      <c r="K89" s="1345"/>
      <c r="L89" s="1348"/>
      <c r="M89" s="1349"/>
      <c r="N89" s="1345"/>
      <c r="O89" s="1345"/>
      <c r="P89" s="1345"/>
      <c r="Q89" s="1346"/>
      <c r="R89" s="1347"/>
      <c r="S89" s="1345"/>
      <c r="T89" s="1345"/>
      <c r="U89" s="1345"/>
      <c r="V89" s="1345"/>
      <c r="W89" s="1345"/>
      <c r="X89" s="1345"/>
      <c r="Y89" s="1345"/>
      <c r="Z89" s="2562"/>
      <c r="AA89" s="1069"/>
      <c r="AB89" s="1069"/>
      <c r="AC89" s="1069"/>
      <c r="AD89" s="1069"/>
      <c r="AE89" s="1069"/>
      <c r="AF89" s="1069"/>
      <c r="AG89" s="1069"/>
      <c r="AH89" s="1069"/>
      <c r="AI89" s="1069"/>
      <c r="AJ89" s="1069"/>
      <c r="AK89" s="1069"/>
      <c r="AL89" s="1069"/>
      <c r="AM89" s="1069"/>
      <c r="AN89" s="1069"/>
      <c r="AO89" s="1069"/>
      <c r="AP89" s="1069"/>
      <c r="AQ89" s="1069"/>
      <c r="AR89" s="1069"/>
      <c r="AS89" s="1069"/>
      <c r="AT89" s="1069"/>
      <c r="AU89" s="1069"/>
      <c r="AV89" s="1069"/>
      <c r="AW89" s="1069"/>
      <c r="AX89" s="1069"/>
      <c r="AY89" s="1069"/>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598"/>
      <c r="CB89" s="2598"/>
      <c r="CC89" s="2598"/>
      <c r="CD89" s="2598"/>
      <c r="CE89" s="2598"/>
      <c r="CF89" s="2598"/>
      <c r="CG89" s="2598"/>
      <c r="CH89" s="2598"/>
      <c r="CI89" s="2598"/>
      <c r="CJ89" s="2598"/>
      <c r="CK89" s="2598"/>
      <c r="CL89" s="2598"/>
      <c r="CM89" s="2598"/>
      <c r="CN89" s="2598"/>
      <c r="CO89" s="2598"/>
      <c r="CP89" s="2598"/>
      <c r="CQ89" s="2598"/>
      <c r="CR89" s="2598"/>
      <c r="CS89" s="2598"/>
      <c r="CT89" s="2598"/>
      <c r="CU89" s="2598"/>
      <c r="CV89" s="2598"/>
      <c r="CW89" s="2598"/>
      <c r="CX89" s="2598"/>
      <c r="CY89" s="2598"/>
      <c r="CZ89" s="2598"/>
    </row>
    <row r="90" s="853" customFormat="true" ht="15" customHeight="true" x14ac:dyDescent="0.2">
      <c r="A90" s="1251"/>
      <c r="B90" s="1269"/>
      <c r="C90" s="1352"/>
      <c r="D90" s="1353"/>
      <c r="E90" s="1353"/>
      <c r="F90" s="1353"/>
      <c r="G90" s="1354"/>
      <c r="H90" s="1355"/>
      <c r="I90" s="1353"/>
      <c r="J90" s="1353"/>
      <c r="K90" s="1353"/>
      <c r="L90" s="1356"/>
      <c r="M90" s="1357"/>
      <c r="N90" s="1353"/>
      <c r="O90" s="1353"/>
      <c r="P90" s="1353"/>
      <c r="Q90" s="1354"/>
      <c r="R90" s="1355"/>
      <c r="S90" s="1353"/>
      <c r="T90" s="1353"/>
      <c r="U90" s="1353"/>
      <c r="V90" s="1353"/>
      <c r="W90" s="1353"/>
      <c r="X90" s="1353"/>
      <c r="Y90" s="1353"/>
      <c r="Z90" s="2563"/>
      <c r="AA90" s="1069"/>
      <c r="AB90" s="1069"/>
      <c r="AC90" s="1069"/>
      <c r="AD90" s="1069"/>
      <c r="AE90" s="1069"/>
      <c r="AF90" s="1069"/>
      <c r="AG90" s="1069"/>
      <c r="AH90" s="1069"/>
      <c r="AI90" s="1069"/>
      <c r="AJ90" s="1069"/>
      <c r="AK90" s="1069"/>
      <c r="AL90" s="1069"/>
      <c r="AM90" s="1069"/>
      <c r="AN90" s="1069"/>
      <c r="AO90" s="1069"/>
      <c r="AP90" s="1069"/>
      <c r="AQ90" s="1069"/>
      <c r="AR90" s="1069"/>
      <c r="AS90" s="1069"/>
      <c r="AT90" s="1069"/>
      <c r="AU90" s="1069"/>
      <c r="AV90" s="1069"/>
      <c r="AW90" s="1069"/>
      <c r="AX90" s="1069"/>
      <c r="AY90" s="1069"/>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598"/>
      <c r="CB90" s="2598"/>
      <c r="CC90" s="2598"/>
      <c r="CD90" s="2598"/>
      <c r="CE90" s="2598"/>
      <c r="CF90" s="2598"/>
      <c r="CG90" s="2598"/>
      <c r="CH90" s="2598"/>
      <c r="CI90" s="2598"/>
      <c r="CJ90" s="2598"/>
      <c r="CK90" s="2598"/>
      <c r="CL90" s="2598"/>
      <c r="CM90" s="2598"/>
      <c r="CN90" s="2598"/>
      <c r="CO90" s="2598"/>
      <c r="CP90" s="2598"/>
      <c r="CQ90" s="2598"/>
      <c r="CR90" s="2598"/>
      <c r="CS90" s="2598"/>
      <c r="CT90" s="2598"/>
      <c r="CU90" s="2598"/>
      <c r="CV90" s="2598"/>
      <c r="CW90" s="2598"/>
      <c r="CX90" s="2598"/>
      <c r="CY90" s="2598"/>
      <c r="CZ90" s="2598"/>
    </row>
    <row r="91" s="853" customFormat="true" ht="15" customHeight="true" x14ac:dyDescent="0.2">
      <c r="A91" s="1180"/>
      <c r="B91" s="1270"/>
      <c r="C91" s="1358"/>
      <c r="D91" s="1350"/>
      <c r="E91" s="1350"/>
      <c r="F91" s="1350"/>
      <c r="G91" s="1351"/>
      <c r="H91" s="1359"/>
      <c r="I91" s="1350"/>
      <c r="J91" s="1350"/>
      <c r="K91" s="1350"/>
      <c r="L91" s="1360"/>
      <c r="M91" s="1358"/>
      <c r="N91" s="1350"/>
      <c r="O91" s="1350"/>
      <c r="P91" s="1350"/>
      <c r="Q91" s="1351"/>
      <c r="R91" s="1359"/>
      <c r="S91" s="1350"/>
      <c r="T91" s="1350"/>
      <c r="U91" s="1350"/>
      <c r="V91" s="1350"/>
      <c r="W91" s="1350"/>
      <c r="X91" s="1350"/>
      <c r="Y91" s="1350"/>
      <c r="Z91" s="1360"/>
      <c r="AA91" s="1069"/>
      <c r="AB91" s="1069"/>
      <c r="AC91" s="1069"/>
      <c r="AD91" s="1069"/>
      <c r="AE91" s="1069"/>
      <c r="AF91" s="1069"/>
      <c r="AG91" s="1069"/>
      <c r="AH91" s="1069"/>
      <c r="AI91" s="1069"/>
      <c r="AJ91" s="1069"/>
      <c r="AK91" s="1069"/>
      <c r="AL91" s="1069"/>
      <c r="AM91" s="1069"/>
      <c r="AN91" s="1069"/>
      <c r="AO91" s="1069"/>
      <c r="AP91" s="1069"/>
      <c r="AQ91" s="1069"/>
      <c r="AR91" s="1069"/>
      <c r="AS91" s="1069"/>
      <c r="AT91" s="1069"/>
      <c r="AU91" s="1069"/>
      <c r="AV91" s="1069"/>
      <c r="AW91" s="1069"/>
      <c r="AX91" s="1069"/>
      <c r="AY91" s="1069"/>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598"/>
      <c r="CB91" s="2598"/>
      <c r="CC91" s="2598"/>
      <c r="CD91" s="2598"/>
      <c r="CE91" s="2598"/>
      <c r="CF91" s="2598"/>
      <c r="CG91" s="2598"/>
      <c r="CH91" s="2598"/>
      <c r="CI91" s="2598"/>
      <c r="CJ91" s="2598"/>
      <c r="CK91" s="2598"/>
      <c r="CL91" s="2598"/>
      <c r="CM91" s="2598"/>
      <c r="CN91" s="2598"/>
      <c r="CO91" s="2598"/>
      <c r="CP91" s="2598"/>
      <c r="CQ91" s="2598"/>
      <c r="CR91" s="2598"/>
      <c r="CS91" s="2598"/>
      <c r="CT91" s="2598"/>
      <c r="CU91" s="2598"/>
      <c r="CV91" s="2598"/>
      <c r="CW91" s="2598"/>
      <c r="CX91" s="2598"/>
      <c r="CY91" s="2598"/>
      <c r="CZ91" s="2598"/>
    </row>
    <row r="92" s="853" customFormat="true" ht="15" customHeight="true" x14ac:dyDescent="0.2">
      <c r="A92" s="1180"/>
      <c r="B92" s="1270"/>
      <c r="C92" s="1358"/>
      <c r="D92" s="1350"/>
      <c r="E92" s="1350"/>
      <c r="F92" s="1350"/>
      <c r="G92" s="1351"/>
      <c r="H92" s="1359"/>
      <c r="I92" s="1350"/>
      <c r="J92" s="1350"/>
      <c r="K92" s="1350"/>
      <c r="L92" s="1360"/>
      <c r="M92" s="1358"/>
      <c r="N92" s="1350"/>
      <c r="O92" s="1350"/>
      <c r="P92" s="1350"/>
      <c r="Q92" s="1351"/>
      <c r="R92" s="1359"/>
      <c r="S92" s="1350"/>
      <c r="T92" s="1350"/>
      <c r="U92" s="1350"/>
      <c r="V92" s="1350"/>
      <c r="W92" s="1350"/>
      <c r="X92" s="1350"/>
      <c r="Y92" s="1350"/>
      <c r="Z92" s="1360"/>
      <c r="AA92" s="1069"/>
      <c r="AB92" s="1069"/>
      <c r="AC92" s="1069"/>
      <c r="AD92" s="1069"/>
      <c r="AE92" s="1069"/>
      <c r="AF92" s="1069"/>
      <c r="AG92" s="1069"/>
      <c r="AH92" s="1069"/>
      <c r="AI92" s="1069"/>
      <c r="AJ92" s="1069"/>
      <c r="AK92" s="1069"/>
      <c r="AL92" s="1069"/>
      <c r="AM92" s="1069"/>
      <c r="AN92" s="1069"/>
      <c r="AO92" s="1069"/>
      <c r="AP92" s="1069"/>
      <c r="AQ92" s="1069"/>
      <c r="AR92" s="1069"/>
      <c r="AS92" s="1069"/>
      <c r="AT92" s="1069"/>
      <c r="AU92" s="1069"/>
      <c r="AV92" s="1069"/>
      <c r="AW92" s="1069"/>
      <c r="AX92" s="1069"/>
      <c r="AY92" s="1069"/>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598"/>
      <c r="CB92" s="2598"/>
      <c r="CC92" s="2598"/>
      <c r="CD92" s="2598"/>
      <c r="CE92" s="2598"/>
      <c r="CF92" s="2598"/>
      <c r="CG92" s="2598"/>
      <c r="CH92" s="2598"/>
      <c r="CI92" s="2598"/>
      <c r="CJ92" s="2598"/>
      <c r="CK92" s="2598"/>
      <c r="CL92" s="2598"/>
      <c r="CM92" s="2598"/>
      <c r="CN92" s="2598"/>
      <c r="CO92" s="2598"/>
      <c r="CP92" s="2598"/>
      <c r="CQ92" s="2598"/>
      <c r="CR92" s="2598"/>
      <c r="CS92" s="2598"/>
      <c r="CT92" s="2598"/>
      <c r="CU92" s="2598"/>
      <c r="CV92" s="2598"/>
      <c r="CW92" s="2598"/>
      <c r="CX92" s="2598"/>
      <c r="CY92" s="2598"/>
      <c r="CZ92" s="2598"/>
    </row>
    <row r="93" s="853" customFormat="true" ht="15" customHeight="true" x14ac:dyDescent="0.2">
      <c r="A93" s="1252"/>
      <c r="B93" s="1271"/>
      <c r="C93" s="1184"/>
      <c r="D93" s="1185"/>
      <c r="E93" s="1185"/>
      <c r="F93" s="1185"/>
      <c r="G93" s="1234"/>
      <c r="H93" s="1224"/>
      <c r="I93" s="1185"/>
      <c r="J93" s="1185"/>
      <c r="K93" s="1185"/>
      <c r="L93" s="1201"/>
      <c r="M93" s="1184"/>
      <c r="N93" s="1185"/>
      <c r="O93" s="1185"/>
      <c r="P93" s="1185"/>
      <c r="Q93" s="1234"/>
      <c r="R93" s="1224"/>
      <c r="S93" s="1185"/>
      <c r="T93" s="1185"/>
      <c r="U93" s="1185"/>
      <c r="V93" s="1185"/>
      <c r="W93" s="1185"/>
      <c r="X93" s="1185"/>
      <c r="Y93" s="1185"/>
      <c r="Z93" s="1201"/>
      <c r="AA93" s="1069"/>
      <c r="AB93" s="1069"/>
      <c r="AC93" s="1069"/>
      <c r="AD93" s="1069"/>
      <c r="AE93" s="1069"/>
      <c r="AF93" s="1069"/>
      <c r="AG93" s="1069"/>
      <c r="AH93" s="1069"/>
      <c r="AI93" s="1069"/>
      <c r="AJ93" s="1069"/>
      <c r="AK93" s="1069"/>
      <c r="AL93" s="1069"/>
      <c r="AM93" s="1069"/>
      <c r="AN93" s="1069"/>
      <c r="AO93" s="1069"/>
      <c r="AP93" s="1069"/>
      <c r="AQ93" s="1069"/>
      <c r="AR93" s="1069"/>
      <c r="AS93" s="1069"/>
      <c r="AT93" s="1069"/>
      <c r="AU93" s="1069"/>
      <c r="AV93" s="1069"/>
      <c r="AW93" s="1069"/>
      <c r="AX93" s="1069"/>
      <c r="AY93" s="1069"/>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598"/>
      <c r="CB93" s="2598"/>
      <c r="CC93" s="2598"/>
      <c r="CD93" s="2598"/>
      <c r="CE93" s="2598"/>
      <c r="CF93" s="2598"/>
      <c r="CG93" s="2598"/>
      <c r="CH93" s="2598"/>
      <c r="CI93" s="2598"/>
      <c r="CJ93" s="2598"/>
      <c r="CK93" s="2598"/>
      <c r="CL93" s="2598"/>
      <c r="CM93" s="2598"/>
      <c r="CN93" s="2598"/>
      <c r="CO93" s="2598"/>
      <c r="CP93" s="2598"/>
      <c r="CQ93" s="2598"/>
      <c r="CR93" s="2598"/>
      <c r="CS93" s="2598"/>
      <c r="CT93" s="2598"/>
      <c r="CU93" s="2598"/>
      <c r="CV93" s="2598"/>
      <c r="CW93" s="2598"/>
      <c r="CX93" s="2598"/>
      <c r="CY93" s="2598"/>
      <c r="CZ93" s="2598"/>
    </row>
    <row r="94" s="853" customFormat="true" ht="15" customHeight="true" x14ac:dyDescent="0.2">
      <c r="A94" s="1457"/>
      <c r="B94" s="1271"/>
      <c r="C94" s="1184"/>
      <c r="D94" s="1186"/>
      <c r="E94" s="1186"/>
      <c r="F94" s="1186"/>
      <c r="G94" s="1235"/>
      <c r="H94" s="1224"/>
      <c r="I94" s="1186"/>
      <c r="J94" s="1186"/>
      <c r="K94" s="1186"/>
      <c r="L94" s="1202"/>
      <c r="M94" s="1184"/>
      <c r="N94" s="1186"/>
      <c r="O94" s="1186"/>
      <c r="P94" s="1186"/>
      <c r="Q94" s="1235"/>
      <c r="R94" s="1224"/>
      <c r="S94" s="1186"/>
      <c r="T94" s="1186"/>
      <c r="U94" s="1186"/>
      <c r="V94" s="1186"/>
      <c r="W94" s="1186"/>
      <c r="X94" s="1186"/>
      <c r="Y94" s="1186"/>
      <c r="Z94" s="1202"/>
      <c r="AA94" s="1069"/>
      <c r="AB94" s="1069"/>
      <c r="AC94" s="1069"/>
      <c r="AD94" s="1069"/>
      <c r="AE94" s="1069"/>
      <c r="AF94" s="1069"/>
      <c r="AG94" s="1069"/>
      <c r="AH94" s="1069"/>
      <c r="AI94" s="1069"/>
      <c r="AJ94" s="1069"/>
      <c r="AK94" s="1069"/>
      <c r="AL94" s="1069"/>
      <c r="AM94" s="1069"/>
      <c r="AN94" s="1069"/>
      <c r="AO94" s="1069"/>
      <c r="AP94" s="1069"/>
      <c r="AQ94" s="1069"/>
      <c r="AR94" s="1069"/>
      <c r="AS94" s="1069"/>
      <c r="AT94" s="1069"/>
      <c r="AU94" s="1069"/>
      <c r="AV94" s="1069"/>
      <c r="AW94" s="1069"/>
      <c r="AX94" s="1069"/>
      <c r="AY94" s="1069"/>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598"/>
      <c r="CB94" s="2598"/>
      <c r="CC94" s="2598"/>
      <c r="CD94" s="2598"/>
      <c r="CE94" s="2598"/>
      <c r="CF94" s="2598"/>
      <c r="CG94" s="2598"/>
      <c r="CH94" s="2598"/>
      <c r="CI94" s="2598"/>
      <c r="CJ94" s="2598"/>
      <c r="CK94" s="2598"/>
      <c r="CL94" s="2598"/>
      <c r="CM94" s="2598"/>
      <c r="CN94" s="2598"/>
      <c r="CO94" s="2598"/>
      <c r="CP94" s="2598"/>
      <c r="CQ94" s="2598"/>
      <c r="CR94" s="2598"/>
      <c r="CS94" s="2598"/>
      <c r="CT94" s="2598"/>
      <c r="CU94" s="2598"/>
      <c r="CV94" s="2598"/>
      <c r="CW94" s="2598"/>
      <c r="CX94" s="2598"/>
      <c r="CY94" s="2598"/>
      <c r="CZ94" s="2598"/>
    </row>
    <row r="95" s="853" customFormat="true" ht="15" customHeight="true" x14ac:dyDescent="0.2">
      <c r="A95" s="1252"/>
      <c r="B95" s="1272"/>
      <c r="C95" s="1361"/>
      <c r="D95" s="1362"/>
      <c r="E95" s="1362"/>
      <c r="F95" s="1362"/>
      <c r="G95" s="1363"/>
      <c r="H95" s="1364"/>
      <c r="I95" s="1362"/>
      <c r="J95" s="1362"/>
      <c r="K95" s="1362"/>
      <c r="L95" s="1365"/>
      <c r="M95" s="1361"/>
      <c r="N95" s="1362"/>
      <c r="O95" s="1362"/>
      <c r="P95" s="1362"/>
      <c r="Q95" s="1363"/>
      <c r="R95" s="1364"/>
      <c r="S95" s="1362"/>
      <c r="T95" s="1362"/>
      <c r="U95" s="1362"/>
      <c r="V95" s="1362"/>
      <c r="W95" s="1362"/>
      <c r="X95" s="1362"/>
      <c r="Y95" s="1362"/>
      <c r="Z95" s="1365"/>
      <c r="AA95" s="1069"/>
      <c r="AB95" s="1069"/>
      <c r="AC95" s="1069"/>
      <c r="AD95" s="1069"/>
      <c r="AE95" s="1069"/>
      <c r="AF95" s="1069"/>
      <c r="AG95" s="1069"/>
      <c r="AH95" s="1069"/>
      <c r="AI95" s="1069"/>
      <c r="AJ95" s="1069"/>
      <c r="AK95" s="1069"/>
      <c r="AL95" s="1069"/>
      <c r="AM95" s="1069"/>
      <c r="AN95" s="1069"/>
      <c r="AO95" s="1069"/>
      <c r="AP95" s="1069"/>
      <c r="AQ95" s="1069"/>
      <c r="AR95" s="1069"/>
      <c r="AS95" s="1069"/>
      <c r="AT95" s="1069"/>
      <c r="AU95" s="1069"/>
      <c r="AV95" s="1069"/>
      <c r="AW95" s="1069"/>
      <c r="AX95" s="1069"/>
      <c r="AY95" s="1069"/>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598"/>
      <c r="CB95" s="2598"/>
      <c r="CC95" s="2598"/>
      <c r="CD95" s="2598"/>
      <c r="CE95" s="2598"/>
      <c r="CF95" s="2598"/>
      <c r="CG95" s="2598"/>
      <c r="CH95" s="2598"/>
      <c r="CI95" s="2598"/>
      <c r="CJ95" s="2598"/>
      <c r="CK95" s="2598"/>
      <c r="CL95" s="2598"/>
      <c r="CM95" s="2598"/>
      <c r="CN95" s="2598"/>
      <c r="CO95" s="2598"/>
      <c r="CP95" s="2598"/>
      <c r="CQ95" s="2598"/>
      <c r="CR95" s="2598"/>
      <c r="CS95" s="2598"/>
      <c r="CT95" s="2598"/>
      <c r="CU95" s="2598"/>
      <c r="CV95" s="2598"/>
      <c r="CW95" s="2598"/>
      <c r="CX95" s="2598"/>
      <c r="CY95" s="2598"/>
      <c r="CZ95" s="2598"/>
    </row>
    <row r="96" s="131" customFormat="true" ht="15" customHeight="true" x14ac:dyDescent="0.2">
      <c r="A96" s="1457"/>
      <c r="B96" s="1272"/>
      <c r="C96" s="1361"/>
      <c r="D96" s="1362"/>
      <c r="E96" s="1362"/>
      <c r="F96" s="1362"/>
      <c r="G96" s="1363"/>
      <c r="H96" s="1364"/>
      <c r="I96" s="1362"/>
      <c r="J96" s="1362"/>
      <c r="K96" s="1362"/>
      <c r="L96" s="1365"/>
      <c r="M96" s="1361"/>
      <c r="N96" s="1362"/>
      <c r="O96" s="1362"/>
      <c r="P96" s="1362"/>
      <c r="Q96" s="1363"/>
      <c r="R96" s="1364"/>
      <c r="S96" s="1362"/>
      <c r="T96" s="1362"/>
      <c r="U96" s="1362"/>
      <c r="V96" s="1362"/>
      <c r="W96" s="1362"/>
      <c r="X96" s="1362"/>
      <c r="Y96" s="1362"/>
      <c r="Z96" s="1365"/>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598"/>
      <c r="CB96" s="2598"/>
      <c r="CC96" s="2598"/>
      <c r="CD96" s="2598"/>
      <c r="CE96" s="2598"/>
      <c r="CF96" s="2598"/>
      <c r="CG96" s="2598"/>
      <c r="CH96" s="2598"/>
      <c r="CI96" s="2598"/>
      <c r="CJ96" s="2598"/>
      <c r="CK96" s="2598"/>
      <c r="CL96" s="2598"/>
      <c r="CM96" s="2598"/>
      <c r="CN96" s="2598"/>
      <c r="CO96" s="2598"/>
      <c r="CP96" s="2598"/>
      <c r="CQ96" s="2598"/>
      <c r="CR96" s="2598"/>
      <c r="CS96" s="2598"/>
      <c r="CT96" s="2598"/>
      <c r="CU96" s="2598"/>
      <c r="CV96" s="2598"/>
      <c r="CW96" s="2598"/>
      <c r="CX96" s="2598"/>
      <c r="CY96" s="2598"/>
      <c r="CZ96" s="2598"/>
    </row>
    <row r="97" s="131" customFormat="true" ht="15" customHeight="true" x14ac:dyDescent="0.2">
      <c r="A97" s="1252"/>
      <c r="B97" s="1272"/>
      <c r="C97" s="1361"/>
      <c r="D97" s="1362"/>
      <c r="E97" s="1362"/>
      <c r="F97" s="1362"/>
      <c r="G97" s="1363"/>
      <c r="H97" s="1364"/>
      <c r="I97" s="1362"/>
      <c r="J97" s="1362"/>
      <c r="K97" s="1362"/>
      <c r="L97" s="1365"/>
      <c r="M97" s="1361"/>
      <c r="N97" s="1362"/>
      <c r="O97" s="1362"/>
      <c r="P97" s="1362"/>
      <c r="Q97" s="1363"/>
      <c r="R97" s="1364"/>
      <c r="S97" s="1362"/>
      <c r="T97" s="1362"/>
      <c r="U97" s="1362"/>
      <c r="V97" s="1362"/>
      <c r="W97" s="1362"/>
      <c r="X97" s="1362"/>
      <c r="Y97" s="1362"/>
      <c r="Z97" s="1365"/>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598"/>
      <c r="CB97" s="2598"/>
      <c r="CC97" s="2598"/>
      <c r="CD97" s="2598"/>
      <c r="CE97" s="2598"/>
      <c r="CF97" s="2598"/>
      <c r="CG97" s="2598"/>
      <c r="CH97" s="2598"/>
      <c r="CI97" s="2598"/>
      <c r="CJ97" s="2598"/>
      <c r="CK97" s="2598"/>
      <c r="CL97" s="2598"/>
      <c r="CM97" s="2598"/>
      <c r="CN97" s="2598"/>
      <c r="CO97" s="2598"/>
      <c r="CP97" s="2598"/>
      <c r="CQ97" s="2598"/>
      <c r="CR97" s="2598"/>
      <c r="CS97" s="2598"/>
      <c r="CT97" s="2598"/>
      <c r="CU97" s="2598"/>
      <c r="CV97" s="2598"/>
      <c r="CW97" s="2598"/>
      <c r="CX97" s="2598"/>
      <c r="CY97" s="2598"/>
      <c r="CZ97" s="2598"/>
    </row>
    <row r="98" s="131" customFormat="true" ht="15" customHeight="true" x14ac:dyDescent="0.2">
      <c r="A98" s="1457"/>
      <c r="B98" s="1272"/>
      <c r="C98" s="1361"/>
      <c r="D98" s="1362"/>
      <c r="E98" s="1362"/>
      <c r="F98" s="1362"/>
      <c r="G98" s="1363"/>
      <c r="H98" s="1364"/>
      <c r="I98" s="1362"/>
      <c r="J98" s="1362"/>
      <c r="K98" s="1362"/>
      <c r="L98" s="1365"/>
      <c r="M98" s="1361"/>
      <c r="N98" s="1362"/>
      <c r="O98" s="1362"/>
      <c r="P98" s="1362"/>
      <c r="Q98" s="1363"/>
      <c r="R98" s="1364"/>
      <c r="S98" s="1362"/>
      <c r="T98" s="1362"/>
      <c r="U98" s="1362"/>
      <c r="V98" s="1362"/>
      <c r="W98" s="1362"/>
      <c r="X98" s="1362"/>
      <c r="Y98" s="1362"/>
      <c r="Z98" s="1365"/>
      <c r="AA98" s="1069"/>
      <c r="AB98" s="1069"/>
      <c r="AC98" s="1069"/>
      <c r="AD98" s="1069"/>
      <c r="AE98" s="1069"/>
      <c r="AF98" s="1069"/>
      <c r="AG98" s="1069"/>
      <c r="AH98" s="1069"/>
      <c r="AI98" s="1069"/>
      <c r="AJ98" s="1069"/>
      <c r="AK98" s="1069"/>
      <c r="AL98" s="1069"/>
      <c r="AM98" s="1069"/>
      <c r="AN98" s="1069"/>
      <c r="AO98" s="1069"/>
      <c r="AP98" s="1069"/>
      <c r="AQ98" s="1069"/>
      <c r="AR98" s="1069"/>
      <c r="AS98" s="1069"/>
      <c r="AT98" s="1069"/>
      <c r="AU98" s="1069"/>
      <c r="AV98" s="1069"/>
      <c r="AW98" s="1069"/>
      <c r="AX98" s="1069"/>
      <c r="AY98" s="1069"/>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598"/>
      <c r="CB98" s="2598"/>
      <c r="CC98" s="2598"/>
      <c r="CD98" s="2598"/>
      <c r="CE98" s="2598"/>
      <c r="CF98" s="2598"/>
      <c r="CG98" s="2598"/>
      <c r="CH98" s="2598"/>
      <c r="CI98" s="2598"/>
      <c r="CJ98" s="2598"/>
      <c r="CK98" s="2598"/>
      <c r="CL98" s="2598"/>
      <c r="CM98" s="2598"/>
      <c r="CN98" s="2598"/>
      <c r="CO98" s="2598"/>
      <c r="CP98" s="2598"/>
      <c r="CQ98" s="2598"/>
      <c r="CR98" s="2598"/>
      <c r="CS98" s="2598"/>
      <c r="CT98" s="2598"/>
      <c r="CU98" s="2598"/>
      <c r="CV98" s="2598"/>
      <c r="CW98" s="2598"/>
      <c r="CX98" s="2598"/>
      <c r="CY98" s="2598"/>
      <c r="CZ98" s="2598"/>
    </row>
    <row r="99" s="131" customFormat="true" ht="15" customHeight="true" x14ac:dyDescent="0.2">
      <c r="A99" s="1457"/>
      <c r="B99" s="1272"/>
      <c r="C99" s="1361"/>
      <c r="D99" s="1362"/>
      <c r="E99" s="1362"/>
      <c r="F99" s="1362"/>
      <c r="G99" s="1363"/>
      <c r="H99" s="1364"/>
      <c r="I99" s="1362"/>
      <c r="J99" s="1362"/>
      <c r="K99" s="1362"/>
      <c r="L99" s="1365"/>
      <c r="M99" s="1361"/>
      <c r="N99" s="1362"/>
      <c r="O99" s="1362"/>
      <c r="P99" s="1362"/>
      <c r="Q99" s="1363"/>
      <c r="R99" s="1364"/>
      <c r="S99" s="1362"/>
      <c r="T99" s="1362"/>
      <c r="U99" s="1362"/>
      <c r="V99" s="1362"/>
      <c r="W99" s="1362"/>
      <c r="X99" s="1362"/>
      <c r="Y99" s="1362"/>
      <c r="Z99" s="1365"/>
      <c r="AA99" s="1069"/>
      <c r="AB99" s="1069"/>
      <c r="AC99" s="1069"/>
      <c r="AD99" s="1069"/>
      <c r="AE99" s="1069"/>
      <c r="AF99" s="1069"/>
      <c r="AG99" s="1069"/>
      <c r="AH99" s="1069"/>
      <c r="AI99" s="1069"/>
      <c r="AJ99" s="1069"/>
      <c r="AK99" s="1069"/>
      <c r="AL99" s="1069"/>
      <c r="AM99" s="1069"/>
      <c r="AN99" s="1069"/>
      <c r="AO99" s="1069"/>
      <c r="AP99" s="1069"/>
      <c r="AQ99" s="1069"/>
      <c r="AR99" s="1069"/>
      <c r="AS99" s="1069"/>
      <c r="AT99" s="1069"/>
      <c r="AU99" s="1069"/>
      <c r="AV99" s="1069"/>
      <c r="AW99" s="1069"/>
      <c r="AX99" s="1069"/>
      <c r="AY99" s="1069"/>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598"/>
      <c r="CB99" s="2598"/>
      <c r="CC99" s="2598"/>
      <c r="CD99" s="2598"/>
      <c r="CE99" s="2598"/>
      <c r="CF99" s="2598"/>
      <c r="CG99" s="2598"/>
      <c r="CH99" s="2598"/>
      <c r="CI99" s="2598"/>
      <c r="CJ99" s="2598"/>
      <c r="CK99" s="2598"/>
      <c r="CL99" s="2598"/>
      <c r="CM99" s="2598"/>
      <c r="CN99" s="2598"/>
      <c r="CO99" s="2598"/>
      <c r="CP99" s="2598"/>
      <c r="CQ99" s="2598"/>
      <c r="CR99" s="2598"/>
      <c r="CS99" s="2598"/>
      <c r="CT99" s="2598"/>
      <c r="CU99" s="2598"/>
      <c r="CV99" s="2598"/>
      <c r="CW99" s="2598"/>
      <c r="CX99" s="2598"/>
      <c r="CY99" s="2598"/>
      <c r="CZ99" s="2598"/>
    </row>
    <row r="100" s="131" customFormat="true" ht="15" customHeight="true" x14ac:dyDescent="0.2">
      <c r="A100" s="1457"/>
      <c r="B100" s="1272"/>
      <c r="C100" s="1361"/>
      <c r="D100" s="1362"/>
      <c r="E100" s="1362"/>
      <c r="F100" s="1362"/>
      <c r="G100" s="1363"/>
      <c r="H100" s="1364"/>
      <c r="I100" s="1362"/>
      <c r="J100" s="1362"/>
      <c r="K100" s="1362"/>
      <c r="L100" s="1365"/>
      <c r="M100" s="1361"/>
      <c r="N100" s="1362"/>
      <c r="O100" s="1362"/>
      <c r="P100" s="1362"/>
      <c r="Q100" s="1363"/>
      <c r="R100" s="1364"/>
      <c r="S100" s="1362"/>
      <c r="T100" s="1362"/>
      <c r="U100" s="1362"/>
      <c r="V100" s="1362"/>
      <c r="W100" s="1362"/>
      <c r="X100" s="1362"/>
      <c r="Y100" s="1362"/>
      <c r="Z100" s="1365"/>
      <c r="AA100" s="1069"/>
      <c r="AB100" s="1069"/>
      <c r="AC100" s="1069"/>
      <c r="AD100" s="1069"/>
      <c r="AE100" s="1069"/>
      <c r="AF100" s="1069"/>
      <c r="AG100" s="1069"/>
      <c r="AH100" s="1069"/>
      <c r="AI100" s="1069"/>
      <c r="AJ100" s="1069"/>
      <c r="AK100" s="1069"/>
      <c r="AL100" s="1069"/>
      <c r="AM100" s="1069"/>
      <c r="AN100" s="1069"/>
      <c r="AO100" s="1069"/>
      <c r="AP100" s="1069"/>
      <c r="AQ100" s="1069"/>
      <c r="AR100" s="1069"/>
      <c r="AS100" s="1069"/>
      <c r="AT100" s="1069"/>
      <c r="AU100" s="1069"/>
      <c r="AV100" s="1069"/>
      <c r="AW100" s="1069"/>
      <c r="AX100" s="1069"/>
      <c r="AY100" s="1069"/>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598"/>
      <c r="CB100" s="2598"/>
      <c r="CC100" s="2598"/>
      <c r="CD100" s="2598"/>
      <c r="CE100" s="2598"/>
      <c r="CF100" s="2598"/>
      <c r="CG100" s="2598"/>
      <c r="CH100" s="2598"/>
      <c r="CI100" s="2598"/>
      <c r="CJ100" s="2598"/>
      <c r="CK100" s="2598"/>
      <c r="CL100" s="2598"/>
      <c r="CM100" s="2598"/>
      <c r="CN100" s="2598"/>
      <c r="CO100" s="2598"/>
      <c r="CP100" s="2598"/>
      <c r="CQ100" s="2598"/>
      <c r="CR100" s="2598"/>
      <c r="CS100" s="2598"/>
      <c r="CT100" s="2598"/>
      <c r="CU100" s="2598"/>
      <c r="CV100" s="2598"/>
      <c r="CW100" s="2598"/>
      <c r="CX100" s="2598"/>
      <c r="CY100" s="2598"/>
      <c r="CZ100" s="2598"/>
    </row>
    <row r="101" s="131" customFormat="true" ht="15" customHeight="true" x14ac:dyDescent="0.2">
      <c r="A101" s="1252"/>
      <c r="B101" s="1272"/>
      <c r="C101" s="1361"/>
      <c r="D101" s="1362"/>
      <c r="E101" s="1362"/>
      <c r="F101" s="1362"/>
      <c r="G101" s="1363"/>
      <c r="H101" s="1364"/>
      <c r="I101" s="1362"/>
      <c r="J101" s="1362"/>
      <c r="K101" s="1362"/>
      <c r="L101" s="1365"/>
      <c r="M101" s="1361"/>
      <c r="N101" s="1362"/>
      <c r="O101" s="1362"/>
      <c r="P101" s="1362"/>
      <c r="Q101" s="1363"/>
      <c r="R101" s="1364"/>
      <c r="S101" s="1362"/>
      <c r="T101" s="1362"/>
      <c r="U101" s="1362"/>
      <c r="V101" s="1362"/>
      <c r="W101" s="1362"/>
      <c r="X101" s="1362"/>
      <c r="Y101" s="1362"/>
      <c r="Z101" s="1365"/>
      <c r="AA101" s="1069"/>
      <c r="AB101" s="1069"/>
      <c r="AC101" s="1069"/>
      <c r="AD101" s="1069"/>
      <c r="AE101" s="1069"/>
      <c r="AF101" s="1069"/>
      <c r="AG101" s="1069"/>
      <c r="AH101" s="1069"/>
      <c r="AI101" s="1069"/>
      <c r="AJ101" s="1069"/>
      <c r="AK101" s="1069"/>
      <c r="AL101" s="1069"/>
      <c r="AM101" s="1069"/>
      <c r="AN101" s="1069"/>
      <c r="AO101" s="1069"/>
      <c r="AP101" s="1069"/>
      <c r="AQ101" s="1069"/>
      <c r="AR101" s="1069"/>
      <c r="AS101" s="1069"/>
      <c r="AT101" s="1069"/>
      <c r="AU101" s="1069"/>
      <c r="AV101" s="1069"/>
      <c r="AW101" s="1069"/>
      <c r="AX101" s="1069"/>
      <c r="AY101" s="1069"/>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598"/>
      <c r="CB101" s="2598"/>
      <c r="CC101" s="2598"/>
      <c r="CD101" s="2598"/>
      <c r="CE101" s="2598"/>
      <c r="CF101" s="2598"/>
      <c r="CG101" s="2598"/>
      <c r="CH101" s="2598"/>
      <c r="CI101" s="2598"/>
      <c r="CJ101" s="2598"/>
      <c r="CK101" s="2598"/>
      <c r="CL101" s="2598"/>
      <c r="CM101" s="2598"/>
      <c r="CN101" s="2598"/>
      <c r="CO101" s="2598"/>
      <c r="CP101" s="2598"/>
      <c r="CQ101" s="2598"/>
      <c r="CR101" s="2598"/>
      <c r="CS101" s="2598"/>
      <c r="CT101" s="2598"/>
      <c r="CU101" s="2598"/>
      <c r="CV101" s="2598"/>
      <c r="CW101" s="2598"/>
      <c r="CX101" s="2598"/>
      <c r="CY101" s="2598"/>
      <c r="CZ101" s="2598"/>
    </row>
    <row r="102" s="131" customFormat="true" ht="15" customHeight="true" x14ac:dyDescent="0.2">
      <c r="A102" s="1457"/>
      <c r="B102" s="1272"/>
      <c r="C102" s="1361"/>
      <c r="D102" s="1362"/>
      <c r="E102" s="1362"/>
      <c r="F102" s="1362"/>
      <c r="G102" s="1363"/>
      <c r="H102" s="1364"/>
      <c r="I102" s="1362"/>
      <c r="J102" s="1362"/>
      <c r="K102" s="1362"/>
      <c r="L102" s="1365"/>
      <c r="M102" s="1361"/>
      <c r="N102" s="1362"/>
      <c r="O102" s="1362"/>
      <c r="P102" s="1362"/>
      <c r="Q102" s="1363"/>
      <c r="R102" s="1364"/>
      <c r="S102" s="1362"/>
      <c r="T102" s="1362"/>
      <c r="U102" s="1362"/>
      <c r="V102" s="1362"/>
      <c r="W102" s="1362"/>
      <c r="X102" s="1362"/>
      <c r="Y102" s="1362"/>
      <c r="Z102" s="1365"/>
      <c r="AA102" s="1069"/>
      <c r="AB102" s="1069"/>
      <c r="AC102" s="1069"/>
      <c r="AD102" s="1069"/>
      <c r="AE102" s="1069"/>
      <c r="AF102" s="1069"/>
      <c r="AG102" s="1069"/>
      <c r="AH102" s="1069"/>
      <c r="AI102" s="1069"/>
      <c r="AJ102" s="1069"/>
      <c r="AK102" s="1069"/>
      <c r="AL102" s="1069"/>
      <c r="AM102" s="1069"/>
      <c r="AN102" s="1069"/>
      <c r="AO102" s="1069"/>
      <c r="AP102" s="1069"/>
      <c r="AQ102" s="1069"/>
      <c r="AR102" s="1069"/>
      <c r="AS102" s="1069"/>
      <c r="AT102" s="1069"/>
      <c r="AU102" s="1069"/>
      <c r="AV102" s="1069"/>
      <c r="AW102" s="1069"/>
      <c r="AX102" s="1069"/>
      <c r="AY102" s="1069"/>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598"/>
      <c r="CB102" s="2598"/>
      <c r="CC102" s="2598"/>
      <c r="CD102" s="2598"/>
      <c r="CE102" s="2598"/>
      <c r="CF102" s="2598"/>
      <c r="CG102" s="2598"/>
      <c r="CH102" s="2598"/>
      <c r="CI102" s="2598"/>
      <c r="CJ102" s="2598"/>
      <c r="CK102" s="2598"/>
      <c r="CL102" s="2598"/>
      <c r="CM102" s="2598"/>
      <c r="CN102" s="2598"/>
      <c r="CO102" s="2598"/>
      <c r="CP102" s="2598"/>
      <c r="CQ102" s="2598"/>
      <c r="CR102" s="2598"/>
      <c r="CS102" s="2598"/>
      <c r="CT102" s="2598"/>
      <c r="CU102" s="2598"/>
      <c r="CV102" s="2598"/>
      <c r="CW102" s="2598"/>
      <c r="CX102" s="2598"/>
      <c r="CY102" s="2598"/>
      <c r="CZ102" s="2598"/>
    </row>
    <row r="103" s="131" customFormat="true" ht="15" customHeight="true" x14ac:dyDescent="0.2">
      <c r="A103" s="1457"/>
      <c r="B103" s="1272"/>
      <c r="C103" s="1361"/>
      <c r="D103" s="1362"/>
      <c r="E103" s="1362"/>
      <c r="F103" s="1362"/>
      <c r="G103" s="1363"/>
      <c r="H103" s="1364"/>
      <c r="I103" s="1362"/>
      <c r="J103" s="1362"/>
      <c r="K103" s="1362"/>
      <c r="L103" s="1365"/>
      <c r="M103" s="1361"/>
      <c r="N103" s="1362"/>
      <c r="O103" s="1362"/>
      <c r="P103" s="1362"/>
      <c r="Q103" s="1363"/>
      <c r="R103" s="1364"/>
      <c r="S103" s="1362"/>
      <c r="T103" s="1362"/>
      <c r="U103" s="1362"/>
      <c r="V103" s="1362"/>
      <c r="W103" s="1362"/>
      <c r="X103" s="1362"/>
      <c r="Y103" s="1362"/>
      <c r="Z103" s="1365"/>
      <c r="AA103" s="1069"/>
      <c r="AB103" s="1069"/>
      <c r="AC103" s="1069"/>
      <c r="AD103" s="1069"/>
      <c r="AE103" s="1069"/>
      <c r="AF103" s="1069"/>
      <c r="AG103" s="1069"/>
      <c r="AH103" s="1069"/>
      <c r="AI103" s="1069"/>
      <c r="AJ103" s="1069"/>
      <c r="AK103" s="1069"/>
      <c r="AL103" s="1069"/>
      <c r="AM103" s="1069"/>
      <c r="AN103" s="1069"/>
      <c r="AO103" s="1069"/>
      <c r="AP103" s="1069"/>
      <c r="AQ103" s="1069"/>
      <c r="AR103" s="1069"/>
      <c r="AS103" s="1069"/>
      <c r="AT103" s="1069"/>
      <c r="AU103" s="1069"/>
      <c r="AV103" s="1069"/>
      <c r="AW103" s="1069"/>
      <c r="AX103" s="1069"/>
      <c r="AY103" s="1069"/>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598"/>
      <c r="CB103" s="2598"/>
      <c r="CC103" s="2598"/>
      <c r="CD103" s="2598"/>
      <c r="CE103" s="2598"/>
      <c r="CF103" s="2598"/>
      <c r="CG103" s="2598"/>
      <c r="CH103" s="2598"/>
      <c r="CI103" s="2598"/>
      <c r="CJ103" s="2598"/>
      <c r="CK103" s="2598"/>
      <c r="CL103" s="2598"/>
      <c r="CM103" s="2598"/>
      <c r="CN103" s="2598"/>
      <c r="CO103" s="2598"/>
      <c r="CP103" s="2598"/>
      <c r="CQ103" s="2598"/>
      <c r="CR103" s="2598"/>
      <c r="CS103" s="2598"/>
      <c r="CT103" s="2598"/>
      <c r="CU103" s="2598"/>
      <c r="CV103" s="2598"/>
      <c r="CW103" s="2598"/>
      <c r="CX103" s="2598"/>
      <c r="CY103" s="2598"/>
      <c r="CZ103" s="2598"/>
    </row>
    <row r="104" s="131" customFormat="true" ht="15" customHeight="true" x14ac:dyDescent="0.2">
      <c r="A104" s="1457"/>
      <c r="B104" s="1272"/>
      <c r="C104" s="1361"/>
      <c r="D104" s="1362"/>
      <c r="E104" s="1362"/>
      <c r="F104" s="1362"/>
      <c r="G104" s="1363"/>
      <c r="H104" s="1364"/>
      <c r="I104" s="1362"/>
      <c r="J104" s="1362"/>
      <c r="K104" s="1362"/>
      <c r="L104" s="1365"/>
      <c r="M104" s="1361"/>
      <c r="N104" s="1362"/>
      <c r="O104" s="1362"/>
      <c r="P104" s="1362"/>
      <c r="Q104" s="1363"/>
      <c r="R104" s="1364"/>
      <c r="S104" s="1362"/>
      <c r="T104" s="1362"/>
      <c r="U104" s="1362"/>
      <c r="V104" s="1362"/>
      <c r="W104" s="1362"/>
      <c r="X104" s="1362"/>
      <c r="Y104" s="1362"/>
      <c r="Z104" s="1365"/>
      <c r="AA104" s="1069"/>
      <c r="AB104" s="1069"/>
      <c r="AC104" s="1069"/>
      <c r="AD104" s="1069"/>
      <c r="AE104" s="1069"/>
      <c r="AF104" s="1069"/>
      <c r="AG104" s="1069"/>
      <c r="AH104" s="1069"/>
      <c r="AI104" s="1069"/>
      <c r="AJ104" s="1069"/>
      <c r="AK104" s="1069"/>
      <c r="AL104" s="1069"/>
      <c r="AM104" s="1069"/>
      <c r="AN104" s="1069"/>
      <c r="AO104" s="1069"/>
      <c r="AP104" s="1069"/>
      <c r="AQ104" s="1069"/>
      <c r="AR104" s="1069"/>
      <c r="AS104" s="1069"/>
      <c r="AT104" s="1069"/>
      <c r="AU104" s="1069"/>
      <c r="AV104" s="1069"/>
      <c r="AW104" s="1069"/>
      <c r="AX104" s="1069"/>
      <c r="AY104" s="1069"/>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598"/>
      <c r="CB104" s="2598"/>
      <c r="CC104" s="2598"/>
      <c r="CD104" s="2598"/>
      <c r="CE104" s="2598"/>
      <c r="CF104" s="2598"/>
      <c r="CG104" s="2598"/>
      <c r="CH104" s="2598"/>
      <c r="CI104" s="2598"/>
      <c r="CJ104" s="2598"/>
      <c r="CK104" s="2598"/>
      <c r="CL104" s="2598"/>
      <c r="CM104" s="2598"/>
      <c r="CN104" s="2598"/>
      <c r="CO104" s="2598"/>
      <c r="CP104" s="2598"/>
      <c r="CQ104" s="2598"/>
      <c r="CR104" s="2598"/>
      <c r="CS104" s="2598"/>
      <c r="CT104" s="2598"/>
      <c r="CU104" s="2598"/>
      <c r="CV104" s="2598"/>
      <c r="CW104" s="2598"/>
      <c r="CX104" s="2598"/>
      <c r="CY104" s="2598"/>
      <c r="CZ104" s="2598"/>
    </row>
    <row r="105" s="131" customFormat="true" ht="15" customHeight="true" x14ac:dyDescent="0.2">
      <c r="A105" s="1267"/>
      <c r="B105" s="1273"/>
      <c r="C105" s="1366"/>
      <c r="D105" s="1367"/>
      <c r="E105" s="1367"/>
      <c r="F105" s="1367"/>
      <c r="G105" s="1368"/>
      <c r="H105" s="1369"/>
      <c r="I105" s="1367"/>
      <c r="J105" s="1367"/>
      <c r="K105" s="1367"/>
      <c r="L105" s="1370"/>
      <c r="M105" s="1366"/>
      <c r="N105" s="1367"/>
      <c r="O105" s="1367"/>
      <c r="P105" s="1367"/>
      <c r="Q105" s="1368"/>
      <c r="R105" s="1369"/>
      <c r="S105" s="1367"/>
      <c r="T105" s="1367"/>
      <c r="U105" s="1367"/>
      <c r="V105" s="1367"/>
      <c r="W105" s="1367"/>
      <c r="X105" s="1367"/>
      <c r="Y105" s="1367"/>
      <c r="Z105" s="1370"/>
      <c r="AA105" s="1069"/>
      <c r="AB105" s="1069"/>
      <c r="AC105" s="1069"/>
      <c r="AD105" s="1069"/>
      <c r="AE105" s="1069"/>
      <c r="AF105" s="1069"/>
      <c r="AG105" s="1069"/>
      <c r="AH105" s="1069"/>
      <c r="AI105" s="1069"/>
      <c r="AJ105" s="1069"/>
      <c r="AK105" s="1069"/>
      <c r="AL105" s="1069"/>
      <c r="AM105" s="1069"/>
      <c r="AN105" s="1069"/>
      <c r="AO105" s="1069"/>
      <c r="AP105" s="1069"/>
      <c r="AQ105" s="1069"/>
      <c r="AR105" s="1069"/>
      <c r="AS105" s="1069"/>
      <c r="AT105" s="1069"/>
      <c r="AU105" s="1069"/>
      <c r="AV105" s="1069"/>
      <c r="AW105" s="1069"/>
      <c r="AX105" s="1069"/>
      <c r="AY105" s="1069"/>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598"/>
      <c r="CB105" s="2598"/>
      <c r="CC105" s="2598"/>
      <c r="CD105" s="2598"/>
      <c r="CE105" s="2598"/>
      <c r="CF105" s="2598"/>
      <c r="CG105" s="2598"/>
      <c r="CH105" s="2598"/>
      <c r="CI105" s="2598"/>
      <c r="CJ105" s="2598"/>
      <c r="CK105" s="2598"/>
      <c r="CL105" s="2598"/>
      <c r="CM105" s="2598"/>
      <c r="CN105" s="2598"/>
      <c r="CO105" s="2598"/>
      <c r="CP105" s="2598"/>
      <c r="CQ105" s="2598"/>
      <c r="CR105" s="2598"/>
      <c r="CS105" s="2598"/>
      <c r="CT105" s="2598"/>
      <c r="CU105" s="2598"/>
      <c r="CV105" s="2598"/>
      <c r="CW105" s="2598"/>
      <c r="CX105" s="2598"/>
      <c r="CY105" s="2598"/>
      <c r="CZ105" s="2598"/>
    </row>
    <row r="106" s="131" customFormat="true" ht="250.15" customHeight="true" x14ac:dyDescent="0.2">
      <c r="A106" s="799"/>
      <c r="B106" s="1117"/>
      <c r="C106" s="1118"/>
      <c r="D106" s="1118"/>
      <c r="E106" s="1118"/>
      <c r="F106" s="1118"/>
      <c r="G106" s="1118"/>
      <c r="H106" s="1118"/>
      <c r="I106" s="1118"/>
      <c r="J106" s="1118"/>
      <c r="K106" s="1118"/>
      <c r="L106" s="1118"/>
      <c r="M106" s="1118"/>
      <c r="N106" s="1118"/>
      <c r="O106" s="1118"/>
      <c r="P106" s="1118"/>
      <c r="Q106" s="1118"/>
      <c r="R106" s="1118"/>
      <c r="S106" s="1118"/>
      <c r="T106" s="1118"/>
      <c r="U106" s="1118"/>
      <c r="V106" s="1118"/>
      <c r="W106" s="1118"/>
      <c r="X106" s="1118"/>
      <c r="Y106" s="1118"/>
      <c r="Z106" s="1118"/>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99"/>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64" t="str">
        <f>A1026</f>
        <v>Guinea-Bissau</v>
      </c>
      <c r="B108" s="3065"/>
      <c r="C108" s="113"/>
      <c r="D108" s="113"/>
      <c r="E108" s="113"/>
      <c r="F108" s="113"/>
      <c r="G108" s="113"/>
      <c r="H108" s="113"/>
      <c r="I108" s="113"/>
      <c r="J108" s="113"/>
      <c r="K108" s="113"/>
      <c r="L108" s="113"/>
      <c r="M108" s="113"/>
      <c r="N108" s="113"/>
      <c r="O108" s="113"/>
      <c r="P108" s="113"/>
      <c r="Q108" s="113"/>
      <c r="R108" s="113"/>
      <c r="S108" s="113"/>
      <c r="T108" s="113"/>
      <c r="U108" s="113"/>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79" t="s">
        <v>98</v>
      </c>
      <c r="B112" s="248"/>
      <c r="C112" s="113"/>
      <c r="D112" s="113"/>
      <c r="E112" s="113"/>
      <c r="F112" s="113"/>
      <c r="G112" s="113"/>
      <c r="H112" s="113"/>
      <c r="I112" s="113"/>
      <c r="J112" s="113"/>
      <c r="K112" s="113"/>
      <c r="L112" s="113"/>
      <c r="M112" s="113"/>
      <c r="N112" s="113"/>
      <c r="O112" s="113"/>
      <c r="P112" s="113"/>
      <c r="Q112" s="113"/>
      <c r="R112" s="113"/>
      <c r="S112" s="113"/>
      <c r="T112" s="113"/>
      <c r="U112" s="113"/>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MICS06</v>
      </c>
      <c r="C115" s="113"/>
      <c r="D115" s="113"/>
      <c r="E115" s="113"/>
      <c r="F115" s="113"/>
      <c r="G115" s="113"/>
      <c r="H115" s="113"/>
      <c r="I115" s="113"/>
      <c r="J115" s="113"/>
      <c r="K115" s="113"/>
      <c r="L115" s="113"/>
      <c r="M115" s="113"/>
      <c r="N115" s="113"/>
      <c r="O115" s="113"/>
      <c r="P115" s="113"/>
      <c r="Q115" s="113"/>
      <c r="R115" s="113"/>
      <c r="S115" s="113"/>
      <c r="T115" s="113"/>
      <c r="U115" s="113"/>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111" t="s">
        <v>202</v>
      </c>
      <c r="B116" s="1112" t="s">
        <v>181</v>
      </c>
      <c r="C116" s="113"/>
      <c r="D116" s="113"/>
      <c r="E116" s="113"/>
      <c r="F116" s="113"/>
      <c r="G116" s="113"/>
      <c r="H116" s="113"/>
      <c r="I116" s="113"/>
      <c r="J116" s="113"/>
      <c r="K116" s="113"/>
      <c r="L116" s="113"/>
      <c r="M116" s="113"/>
      <c r="N116" s="113"/>
      <c r="O116" s="113"/>
      <c r="P116" s="113"/>
      <c r="Q116" s="113"/>
      <c r="R116" s="113"/>
      <c r="S116" s="113"/>
      <c r="T116" s="113"/>
      <c r="U116" s="113"/>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111" t="s">
        <v>200</v>
      </c>
      <c r="B117" s="1113" t="s">
        <v>266</v>
      </c>
      <c r="C117" s="113"/>
      <c r="D117" s="113"/>
      <c r="E117" s="113"/>
      <c r="F117" s="113"/>
      <c r="G117" s="113"/>
      <c r="H117" s="113"/>
      <c r="I117" s="113"/>
      <c r="J117" s="113"/>
      <c r="K117" s="113"/>
      <c r="L117" s="113"/>
      <c r="M117" s="113"/>
      <c r="N117" s="113"/>
      <c r="O117" s="113"/>
      <c r="P117" s="113"/>
      <c r="Q117" s="113"/>
      <c r="R117" s="113"/>
      <c r="S117" s="113"/>
      <c r="T117" s="113"/>
      <c r="U117" s="113"/>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114"/>
      <c r="B118" s="1112"/>
      <c r="C118" s="113"/>
      <c r="D118" s="113"/>
      <c r="E118" s="113"/>
      <c r="F118" s="113"/>
      <c r="G118" s="113"/>
      <c r="H118" s="113"/>
      <c r="I118" s="113"/>
      <c r="J118" s="113"/>
      <c r="K118" s="113"/>
      <c r="L118" s="113"/>
      <c r="M118" s="113"/>
      <c r="N118" s="113"/>
      <c r="O118" s="113"/>
      <c r="P118" s="113"/>
      <c r="Q118" s="113"/>
      <c r="R118" s="113"/>
      <c r="S118" s="113"/>
      <c r="T118" s="113"/>
      <c r="U118" s="113"/>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115"/>
      <c r="B119" s="1116"/>
      <c r="C119" s="113"/>
      <c r="D119" s="113"/>
      <c r="E119" s="113"/>
      <c r="F119" s="113"/>
      <c r="G119" s="113"/>
      <c r="H119" s="113"/>
      <c r="I119" s="113"/>
      <c r="J119" s="113"/>
      <c r="K119" s="113"/>
      <c r="L119" s="113"/>
      <c r="M119" s="113"/>
      <c r="N119" s="113"/>
      <c r="O119" s="113"/>
      <c r="P119" s="113"/>
      <c r="Q119" s="113"/>
      <c r="R119" s="113"/>
      <c r="S119" s="113"/>
      <c r="T119" s="113"/>
      <c r="U119" s="113"/>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66" t="s">
        <v>115</v>
      </c>
      <c r="D120" s="3067"/>
      <c r="E120" s="3067"/>
      <c r="F120" s="3067"/>
      <c r="G120" s="3068"/>
      <c r="H120" s="3186" t="s">
        <v>39</v>
      </c>
      <c r="I120" s="3187"/>
      <c r="J120" s="3187"/>
      <c r="K120" s="3187"/>
      <c r="L120" s="3188"/>
      <c r="M120" s="3181" t="s">
        <v>38</v>
      </c>
      <c r="N120" s="3182"/>
      <c r="O120" s="3182"/>
      <c r="P120" s="3182"/>
      <c r="Q120" s="3183"/>
      <c r="R120" s="2626" t="s">
        <v>143</v>
      </c>
      <c r="S120" s="2635"/>
      <c r="T120" s="2635"/>
      <c r="U120" s="2635"/>
      <c r="V120" s="2635"/>
      <c r="W120" s="2635"/>
      <c r="X120" s="2635"/>
      <c r="Y120" s="2635"/>
      <c r="Z120" s="2636"/>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108"/>
      <c r="BA120" s="241" t="s">
        <v>131</v>
      </c>
      <c r="BB120" s="116" t="s">
        <v>99</v>
      </c>
      <c r="BC120" s="3019" t="s">
        <v>115</v>
      </c>
      <c r="BD120" s="3020"/>
      <c r="BE120" s="3020"/>
      <c r="BF120" s="3020"/>
      <c r="BG120" s="3021"/>
      <c r="BH120" s="3022" t="s">
        <v>39</v>
      </c>
      <c r="BI120" s="3020"/>
      <c r="BJ120" s="3020"/>
      <c r="BK120" s="3020"/>
      <c r="BL120" s="3021"/>
      <c r="BM120" s="3022" t="s">
        <v>38</v>
      </c>
      <c r="BN120" s="3020"/>
      <c r="BO120" s="3020"/>
      <c r="BP120" s="3020"/>
      <c r="BQ120" s="3023"/>
      <c r="BR120" s="2522" t="s">
        <v>143</v>
      </c>
      <c r="BS120" s="2523"/>
      <c r="BT120" s="2523"/>
      <c r="BU120" s="2523"/>
      <c r="BV120" s="2523"/>
      <c r="BW120" s="2523"/>
      <c r="BX120" s="2523"/>
      <c r="BY120" s="2524"/>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1709" t="s">
        <v>0</v>
      </c>
      <c r="I121" s="1675" t="s">
        <v>1</v>
      </c>
      <c r="J121" s="1675" t="s">
        <v>2</v>
      </c>
      <c r="K121" s="1675" t="s">
        <v>3</v>
      </c>
      <c r="L121" s="1676" t="s">
        <v>4</v>
      </c>
      <c r="M121" s="1699" t="s">
        <v>0</v>
      </c>
      <c r="N121" s="1675" t="s">
        <v>1</v>
      </c>
      <c r="O121" s="1675" t="s">
        <v>2</v>
      </c>
      <c r="P121" s="1675" t="s">
        <v>3</v>
      </c>
      <c r="Q121" s="1721" t="s">
        <v>4</v>
      </c>
      <c r="R121" s="1709" t="s">
        <v>249</v>
      </c>
      <c r="S121" s="1675" t="s">
        <v>159</v>
      </c>
      <c r="T121" s="1675" t="s">
        <v>250</v>
      </c>
      <c r="U121" s="1675" t="s">
        <v>161</v>
      </c>
      <c r="V121" s="1675" t="s">
        <v>251</v>
      </c>
      <c r="W121" s="1675" t="s">
        <v>163</v>
      </c>
      <c r="X121" s="1675" t="s">
        <v>252</v>
      </c>
      <c r="Y121" s="1675" t="s">
        <v>165</v>
      </c>
      <c r="Z121" s="1677" t="s">
        <v>166</v>
      </c>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108"/>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249</v>
      </c>
      <c r="BS121" s="186" t="s">
        <v>159</v>
      </c>
      <c r="BT121" s="186" t="s">
        <v>250</v>
      </c>
      <c r="BU121" s="186" t="s">
        <v>161</v>
      </c>
      <c r="BV121" s="186" t="s">
        <v>251</v>
      </c>
      <c r="BW121" s="186" t="s">
        <v>163</v>
      </c>
      <c r="BX121" s="186" t="s">
        <v>252</v>
      </c>
      <c r="BY121" s="187" t="s">
        <v>165</v>
      </c>
      <c r="BZ121" s="187" t="s">
        <v>166</v>
      </c>
      <c r="CA121" s="2599"/>
      <c r="CB121" s="2599"/>
      <c r="CC121" s="2599"/>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5" customFormat="true" ht="15" customHeight="true" x14ac:dyDescent="0.2">
      <c r="A122" s="3184" t="s">
        <v>18</v>
      </c>
      <c r="B122" s="1881" t="s">
        <v>14</v>
      </c>
      <c r="C122" s="1795">
        <f>C153+C154+C155+C157+C158+C156*0.25</f>
        <v>12.721825529331799</v>
      </c>
      <c r="D122" s="1796">
        <f t="shared" ref="D122:G122" si="3">D153+D154+D155+D157+D158+D156*0.25</f>
        <v>11.912920851704733</v>
      </c>
      <c r="E122" s="1796">
        <f t="shared" si="3"/>
        <v>15.798067001445574</v>
      </c>
      <c r="F122" s="1796">
        <f t="shared" si="3"/>
        <v>28.418255684076112</v>
      </c>
      <c r="G122" s="1797">
        <f t="shared" si="3"/>
        <v>59.301482451083963</v>
      </c>
      <c r="H122" s="1798">
        <f>H153+H154+H155+H157+H158+H156*0.4</f>
        <v>36.847725874083309</v>
      </c>
      <c r="I122" s="1796">
        <f t="shared" ref="I122:L122" si="4">I153+I154+I155+I157+I158+I156*0.4</f>
        <v>44.786960443742402</v>
      </c>
      <c r="J122" s="1796">
        <f t="shared" si="4"/>
        <v>48.464824797108591</v>
      </c>
      <c r="K122" s="1796">
        <f t="shared" si="4"/>
        <v>62.700003959699586</v>
      </c>
      <c r="L122" s="1799">
        <f t="shared" si="4"/>
        <v>87.194030098925765</v>
      </c>
      <c r="M122" s="1795">
        <f>M153+M154+M155+M157+M158+M156*0.13</f>
        <v>6.5895973630094797</v>
      </c>
      <c r="N122" s="1796">
        <f t="shared" ref="N122:Q122" si="5">N153+N154+N155+N157+N158+N156*0.13</f>
        <v>6.8891448130187634</v>
      </c>
      <c r="O122" s="1796">
        <f t="shared" si="5"/>
        <v>6.1044437034008547</v>
      </c>
      <c r="P122" s="1796">
        <f t="shared" si="5"/>
        <v>8.7108664941540841</v>
      </c>
      <c r="Q122" s="1797">
        <f t="shared" si="5"/>
        <v>14.297340372757969</v>
      </c>
      <c r="R122" s="1798">
        <f t="shared" ref="R122:Z122" si="6">R153+R154+R155+R157+R158+R156*0.5</f>
        <v>39.495195315114927</v>
      </c>
      <c r="S122" s="1796">
        <f t="shared" si="6"/>
        <v>18.921232558328363</v>
      </c>
      <c r="T122" s="1796">
        <f t="shared" si="6"/>
        <v>33.223925339348114</v>
      </c>
      <c r="U122" s="1796">
        <f t="shared" si="6"/>
        <v>29.174787533016321</v>
      </c>
      <c r="V122" s="1796">
        <f t="shared" si="6"/>
        <v>40.419793591591102</v>
      </c>
      <c r="W122" s="1796">
        <f t="shared" si="6"/>
        <v>22.635379061415414</v>
      </c>
      <c r="X122" s="1796">
        <f t="shared" si="6"/>
        <v>33.822517824479363</v>
      </c>
      <c r="Y122" s="1796">
        <f t="shared" si="6"/>
        <v>67.973749766022777</v>
      </c>
      <c r="Z122" s="1799">
        <f t="shared" si="6"/>
        <v>31.645209464044605</v>
      </c>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108"/>
      <c r="BA122" s="3024" t="s">
        <v>18</v>
      </c>
      <c r="BB122" s="169" t="s">
        <v>14</v>
      </c>
      <c r="BC122" s="680">
        <v>100.40262114214272</v>
      </c>
      <c r="BD122" s="698">
        <v>64.936153290899298</v>
      </c>
      <c r="BE122" s="698">
        <v>156.800453610684</v>
      </c>
      <c r="BF122" s="698">
        <v>624.70242338552453</v>
      </c>
      <c r="BG122" s="717">
        <v>3807.2553357810684</v>
      </c>
      <c r="BH122" s="736">
        <v>86.76432121235338</v>
      </c>
      <c r="BI122" s="698">
        <v>253.04514651879586</v>
      </c>
      <c r="BJ122" s="698">
        <v>435.12775448999099</v>
      </c>
      <c r="BK122" s="698">
        <v>1139.5454024610021</v>
      </c>
      <c r="BL122" s="717">
        <v>2306.858806565509</v>
      </c>
      <c r="BM122" s="736">
        <v>57.325285427513975</v>
      </c>
      <c r="BN122" s="698">
        <v>66.724723925482834</v>
      </c>
      <c r="BO122" s="698">
        <v>22.733163814478665</v>
      </c>
      <c r="BP122" s="698">
        <v>90.415370316648776</v>
      </c>
      <c r="BQ122" s="717">
        <v>295.55701247854381</v>
      </c>
      <c r="BR122" s="736">
        <v>113.38406646362188</v>
      </c>
      <c r="BS122" s="698">
        <v>93.331188491142271</v>
      </c>
      <c r="BT122" s="698">
        <v>107.2953686104824</v>
      </c>
      <c r="BU122" s="698">
        <v>172.16070240539875</v>
      </c>
      <c r="BV122" s="698">
        <v>235.37345003546974</v>
      </c>
      <c r="BW122" s="698">
        <v>185.6960390906473</v>
      </c>
      <c r="BX122" s="698">
        <v>40.625957694092122</v>
      </c>
      <c r="BY122" s="756">
        <v>3721.8909680920747</v>
      </c>
      <c r="BZ122" s="756">
        <v>84.33924632738939</v>
      </c>
      <c r="CA122" s="2600"/>
      <c r="CB122" s="2600"/>
      <c r="CC122" s="2600"/>
      <c r="CD122" s="2600"/>
      <c r="CE122" s="2600"/>
      <c r="CF122" s="2600"/>
      <c r="CG122" s="2600"/>
      <c r="CH122" s="2600"/>
      <c r="CI122" s="2600"/>
      <c r="CJ122" s="2600"/>
      <c r="CK122" s="2600"/>
      <c r="CL122" s="2600"/>
      <c r="CM122" s="2600"/>
      <c r="CN122" s="2600"/>
      <c r="CO122" s="2600"/>
      <c r="CP122" s="2600"/>
      <c r="CQ122" s="2600"/>
      <c r="CR122" s="2600"/>
      <c r="CS122" s="2600"/>
      <c r="CT122" s="2600"/>
      <c r="CU122" s="2600"/>
      <c r="CV122" s="2600"/>
      <c r="CW122" s="2600"/>
      <c r="CX122" s="2600"/>
      <c r="CY122" s="2600"/>
      <c r="CZ122" s="2600"/>
    </row>
    <row r="123" s="135" customFormat="true" ht="15" customHeight="true" x14ac:dyDescent="0.2">
      <c r="A123" s="3185"/>
      <c r="B123" s="1882" t="s">
        <v>52</v>
      </c>
      <c r="C123" s="1800">
        <f>100-C122</f>
        <v>87.278174470668205</v>
      </c>
      <c r="D123" s="1801">
        <f t="shared" ref="D123:Z123" si="7">100-D122</f>
        <v>88.08707914829526</v>
      </c>
      <c r="E123" s="1801">
        <f t="shared" si="7"/>
        <v>84.201932998554426</v>
      </c>
      <c r="F123" s="1801">
        <f t="shared" si="7"/>
        <v>71.581744315923885</v>
      </c>
      <c r="G123" s="1802">
        <f t="shared" si="7"/>
        <v>40.698517548916037</v>
      </c>
      <c r="H123" s="1803">
        <f t="shared" si="7"/>
        <v>63.152274125916691</v>
      </c>
      <c r="I123" s="1801">
        <f t="shared" si="7"/>
        <v>55.213039556257598</v>
      </c>
      <c r="J123" s="1801">
        <f t="shared" si="7"/>
        <v>51.535175202891409</v>
      </c>
      <c r="K123" s="1801">
        <f t="shared" si="7"/>
        <v>37.299996040300414</v>
      </c>
      <c r="L123" s="1804">
        <f t="shared" si="7"/>
        <v>12.805969901074235</v>
      </c>
      <c r="M123" s="1800">
        <f t="shared" si="7"/>
        <v>93.410402636990526</v>
      </c>
      <c r="N123" s="1801">
        <f t="shared" si="7"/>
        <v>93.11085518698124</v>
      </c>
      <c r="O123" s="1801">
        <f t="shared" si="7"/>
        <v>93.895556296599139</v>
      </c>
      <c r="P123" s="1801">
        <f t="shared" si="7"/>
        <v>91.289133505845911</v>
      </c>
      <c r="Q123" s="1802">
        <f t="shared" si="7"/>
        <v>85.702659627242028</v>
      </c>
      <c r="R123" s="1803">
        <f t="shared" si="7"/>
        <v>60.504804684885073</v>
      </c>
      <c r="S123" s="1801">
        <f t="shared" si="7"/>
        <v>81.07876744167163</v>
      </c>
      <c r="T123" s="1801">
        <f t="shared" si="7"/>
        <v>66.776074660651886</v>
      </c>
      <c r="U123" s="1801">
        <f t="shared" si="7"/>
        <v>70.825212466983686</v>
      </c>
      <c r="V123" s="1801">
        <f t="shared" si="7"/>
        <v>59.580206408408898</v>
      </c>
      <c r="W123" s="1801">
        <f t="shared" si="7"/>
        <v>77.364620938584579</v>
      </c>
      <c r="X123" s="1801">
        <f t="shared" si="7"/>
        <v>66.177482175520637</v>
      </c>
      <c r="Y123" s="1801">
        <f t="shared" si="7"/>
        <v>32.026250233977223</v>
      </c>
      <c r="Z123" s="1804">
        <f t="shared" si="7"/>
        <v>68.354790535955402</v>
      </c>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108"/>
      <c r="BA123" s="3025"/>
      <c r="BB123" s="170" t="s">
        <v>52</v>
      </c>
      <c r="BC123" s="681">
        <v>8159.2672499469536</v>
      </c>
      <c r="BD123" s="699">
        <v>8198.0553532810954</v>
      </c>
      <c r="BE123" s="699">
        <v>8107.5286695663799</v>
      </c>
      <c r="BF123" s="699">
        <v>7645.0270922052623</v>
      </c>
      <c r="BG123" s="718">
        <v>4448.1934377041571</v>
      </c>
      <c r="BH123" s="737">
        <v>2843.2622387651963</v>
      </c>
      <c r="BI123" s="699">
        <v>2670.4120584954239</v>
      </c>
      <c r="BJ123" s="699">
        <v>2505.1739206249122</v>
      </c>
      <c r="BK123" s="699">
        <v>1786.3794601941045</v>
      </c>
      <c r="BL123" s="718">
        <v>625.95977459400217</v>
      </c>
      <c r="BM123" s="737">
        <v>5272.0150233985105</v>
      </c>
      <c r="BN123" s="699">
        <v>5270.085077578794</v>
      </c>
      <c r="BO123" s="699">
        <v>5309.0575721959485</v>
      </c>
      <c r="BP123" s="699">
        <v>5244.1763973023681</v>
      </c>
      <c r="BQ123" s="718">
        <v>5031.5502795545972</v>
      </c>
      <c r="BR123" s="737">
        <v>4742.3114047334084</v>
      </c>
      <c r="BS123" s="699">
        <v>2893.3927773423211</v>
      </c>
      <c r="BT123" s="699">
        <v>1277.2409470698785</v>
      </c>
      <c r="BU123" s="699">
        <v>6353.6590470779047</v>
      </c>
      <c r="BV123" s="699">
        <v>5002.365739094068</v>
      </c>
      <c r="BW123" s="699">
        <v>6998.2298180500347</v>
      </c>
      <c r="BX123" s="699">
        <v>1079.9490375398032</v>
      </c>
      <c r="BY123" s="757">
        <v>6317.0430014510193</v>
      </c>
      <c r="BZ123" s="757">
        <v>1893.8800303454204</v>
      </c>
      <c r="CA123" s="2601"/>
      <c r="CB123" s="2601"/>
      <c r="CC123" s="2601"/>
      <c r="CD123" s="2601"/>
      <c r="CE123" s="2601"/>
      <c r="CF123" s="2601"/>
      <c r="CG123" s="2601"/>
      <c r="CH123" s="2601"/>
      <c r="CI123" s="2601"/>
      <c r="CJ123" s="2601"/>
      <c r="CK123" s="2601"/>
      <c r="CL123" s="2601"/>
      <c r="CM123" s="2601"/>
      <c r="CN123" s="2601"/>
      <c r="CO123" s="2601"/>
      <c r="CP123" s="2601"/>
      <c r="CQ123" s="2601"/>
      <c r="CR123" s="2601"/>
      <c r="CS123" s="2601"/>
      <c r="CT123" s="2601"/>
      <c r="CU123" s="2601"/>
      <c r="CV123" s="2601"/>
      <c r="CW123" s="2601"/>
      <c r="CX123" s="2601"/>
      <c r="CY123" s="2601"/>
      <c r="CZ123" s="2601"/>
    </row>
    <row r="124" s="135" customFormat="true" ht="15" customHeight="true" x14ac:dyDescent="0.2">
      <c r="A124" s="3185" t="s">
        <v>51</v>
      </c>
      <c r="B124" s="1882" t="s">
        <v>15</v>
      </c>
      <c r="C124" s="1383">
        <f>C122*C129/100</f>
        <v>8.8949219578160026</v>
      </c>
      <c r="D124" s="1384">
        <f t="shared" ref="D124:Z124" si="8">D122*D129/100</f>
        <v>8.4079106089233893</v>
      </c>
      <c r="E124" s="1384">
        <f t="shared" si="8"/>
        <v>11.102366035336983</v>
      </c>
      <c r="F124" s="1384">
        <f t="shared" si="8"/>
        <v>11.81036899790406</v>
      </c>
      <c r="G124" s="1385">
        <f t="shared" si="8"/>
        <v>28.917874758354436</v>
      </c>
      <c r="H124" s="1386">
        <f t="shared" si="8"/>
        <v>17.166510638775179</v>
      </c>
      <c r="I124" s="1384">
        <f t="shared" si="8"/>
        <v>10.930390275845742</v>
      </c>
      <c r="J124" s="1384">
        <f t="shared" si="8"/>
        <v>10.532133108806322</v>
      </c>
      <c r="K124" s="1384">
        <f t="shared" si="8"/>
        <v>26.004780298554561</v>
      </c>
      <c r="L124" s="1387">
        <f t="shared" si="8"/>
        <v>66.301165559230725</v>
      </c>
      <c r="M124" s="1383">
        <f t="shared" si="8"/>
        <v>4.8483988917710068</v>
      </c>
      <c r="N124" s="1384">
        <f t="shared" si="8"/>
        <v>5.1020807645173782</v>
      </c>
      <c r="O124" s="1384">
        <f t="shared" si="8"/>
        <v>4.2960800809356661</v>
      </c>
      <c r="P124" s="1384">
        <f t="shared" si="8"/>
        <v>6.024206432817067</v>
      </c>
      <c r="Q124" s="1385">
        <f t="shared" si="8"/>
        <v>9.8492509537905022</v>
      </c>
      <c r="R124" s="1386">
        <f t="shared" si="8"/>
        <v>30.025653043797082</v>
      </c>
      <c r="S124" s="1384">
        <f t="shared" si="8"/>
        <v>9.376352948865037</v>
      </c>
      <c r="T124" s="1384">
        <f t="shared" si="8"/>
        <v>15.016044096502263</v>
      </c>
      <c r="U124" s="1384">
        <f t="shared" si="8"/>
        <v>18.969531801279537</v>
      </c>
      <c r="V124" s="1384">
        <f t="shared" si="8"/>
        <v>32.834126603195408</v>
      </c>
      <c r="W124" s="1384">
        <f t="shared" si="8"/>
        <v>13.372505800886161</v>
      </c>
      <c r="X124" s="1384">
        <f t="shared" si="8"/>
        <v>23.665278728989914</v>
      </c>
      <c r="Y124" s="1384">
        <f t="shared" si="8"/>
        <v>23.836571369131722</v>
      </c>
      <c r="Z124" s="1387">
        <f t="shared" si="8"/>
        <v>18.617167800599962</v>
      </c>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108"/>
      <c r="BA124" s="3025" t="s">
        <v>51</v>
      </c>
      <c r="BB124" s="170" t="s">
        <v>15</v>
      </c>
      <c r="BC124" s="681">
        <v>43.989859423824001</v>
      </c>
      <c r="BD124" s="699">
        <v>47.498651961973081</v>
      </c>
      <c r="BE124" s="699">
        <v>124.16752655104514</v>
      </c>
      <c r="BF124" s="699">
        <v>385.58141957853189</v>
      </c>
      <c r="BG124" s="718">
        <v>2901.9029809282633</v>
      </c>
      <c r="BH124" s="737">
        <v>37.129522584726502</v>
      </c>
      <c r="BI124" s="699">
        <v>142.7257353543138</v>
      </c>
      <c r="BJ124" s="699">
        <v>137.27106923846043</v>
      </c>
      <c r="BK124" s="699">
        <v>711.45520595345351</v>
      </c>
      <c r="BL124" s="718">
        <v>2071.2570212329488</v>
      </c>
      <c r="BM124" s="737">
        <v>38.274930534536125</v>
      </c>
      <c r="BN124" s="699">
        <v>30.479209976606342</v>
      </c>
      <c r="BO124" s="699">
        <v>17.019441985366747</v>
      </c>
      <c r="BP124" s="699">
        <v>70.514621783934757</v>
      </c>
      <c r="BQ124" s="718">
        <v>247.0136797992941</v>
      </c>
      <c r="BR124" s="737">
        <v>109.23666043666699</v>
      </c>
      <c r="BS124" s="699">
        <v>76.568761136479083</v>
      </c>
      <c r="BT124" s="699">
        <v>59.007228274841793</v>
      </c>
      <c r="BU124" s="699">
        <v>160.78866241731927</v>
      </c>
      <c r="BV124" s="699">
        <v>178.4622321690704</v>
      </c>
      <c r="BW124" s="699">
        <v>147.02168219338125</v>
      </c>
      <c r="BX124" s="699">
        <v>36.280497167791481</v>
      </c>
      <c r="BY124" s="757">
        <v>2699.3771068505075</v>
      </c>
      <c r="BZ124" s="757">
        <v>36.397607797580278</v>
      </c>
      <c r="CA124" s="2601"/>
      <c r="CB124" s="2601"/>
      <c r="CC124" s="2601"/>
      <c r="CD124" s="2601"/>
      <c r="CE124" s="2601"/>
      <c r="CF124" s="2601"/>
      <c r="CG124" s="2601"/>
      <c r="CH124" s="2601"/>
      <c r="CI124" s="2601"/>
      <c r="CJ124" s="2601"/>
      <c r="CK124" s="2601"/>
      <c r="CL124" s="2601"/>
      <c r="CM124" s="2601"/>
      <c r="CN124" s="2601"/>
      <c r="CO124" s="2601"/>
      <c r="CP124" s="2601"/>
      <c r="CQ124" s="2601"/>
      <c r="CR124" s="2601"/>
      <c r="CS124" s="2601"/>
      <c r="CT124" s="2601"/>
      <c r="CU124" s="2601"/>
      <c r="CV124" s="2601"/>
      <c r="CW124" s="2601"/>
      <c r="CX124" s="2601"/>
      <c r="CY124" s="2601"/>
      <c r="CZ124" s="2601"/>
    </row>
    <row r="125" s="135" customFormat="true" ht="15" customHeight="true" x14ac:dyDescent="0.2">
      <c r="A125" s="3185"/>
      <c r="B125" s="1882" t="s">
        <v>16</v>
      </c>
      <c r="C125" s="1383">
        <f>C122*C128/100</f>
        <v>3.8269035715157962</v>
      </c>
      <c r="D125" s="1384">
        <f t="shared" ref="D125:Z125" si="9">D122*D128/100</f>
        <v>3.505010242781343</v>
      </c>
      <c r="E125" s="1384">
        <f t="shared" si="9"/>
        <v>4.6957009661085882</v>
      </c>
      <c r="F125" s="1384">
        <f t="shared" si="9"/>
        <v>16.607886686172048</v>
      </c>
      <c r="G125" s="1385">
        <f t="shared" si="9"/>
        <v>30.383607692729523</v>
      </c>
      <c r="H125" s="1386">
        <f t="shared" si="9"/>
        <v>19.68121523530813</v>
      </c>
      <c r="I125" s="1384">
        <f t="shared" si="9"/>
        <v>33.856570167896663</v>
      </c>
      <c r="J125" s="1384">
        <f t="shared" si="9"/>
        <v>37.932691688302263</v>
      </c>
      <c r="K125" s="1384">
        <f t="shared" si="9"/>
        <v>36.695223661145022</v>
      </c>
      <c r="L125" s="1387">
        <f t="shared" si="9"/>
        <v>20.892864539695044</v>
      </c>
      <c r="M125" s="1383">
        <f t="shared" si="9"/>
        <v>1.7411984712384723</v>
      </c>
      <c r="N125" s="1384">
        <f t="shared" si="9"/>
        <v>1.7870640485013845</v>
      </c>
      <c r="O125" s="1384">
        <f t="shared" si="9"/>
        <v>1.8083636224651887</v>
      </c>
      <c r="P125" s="1384">
        <f t="shared" si="9"/>
        <v>2.6866600613370166</v>
      </c>
      <c r="Q125" s="1385">
        <f t="shared" si="9"/>
        <v>4.4480894189674665</v>
      </c>
      <c r="R125" s="1386">
        <f t="shared" si="9"/>
        <v>9.4695422713178417</v>
      </c>
      <c r="S125" s="1384">
        <f t="shared" si="9"/>
        <v>9.5448796094633277</v>
      </c>
      <c r="T125" s="1384">
        <f t="shared" si="9"/>
        <v>18.207881242845851</v>
      </c>
      <c r="U125" s="1384">
        <f t="shared" si="9"/>
        <v>10.205255731736781</v>
      </c>
      <c r="V125" s="1384">
        <f t="shared" si="9"/>
        <v>7.5856669883956958</v>
      </c>
      <c r="W125" s="1384">
        <f t="shared" si="9"/>
        <v>9.2628732605292505</v>
      </c>
      <c r="X125" s="1384">
        <f t="shared" si="9"/>
        <v>10.157239095489443</v>
      </c>
      <c r="Y125" s="1384">
        <f t="shared" si="9"/>
        <v>44.137178396891059</v>
      </c>
      <c r="Z125" s="1387">
        <f t="shared" si="9"/>
        <v>13.028041663444647</v>
      </c>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108"/>
      <c r="BA125" s="3025"/>
      <c r="BB125" s="170" t="s">
        <v>16</v>
      </c>
      <c r="BC125" s="681">
        <v>51.14693651994272</v>
      </c>
      <c r="BD125" s="699">
        <v>17.437501328926203</v>
      </c>
      <c r="BE125" s="699">
        <v>32.632927059638824</v>
      </c>
      <c r="BF125" s="699">
        <v>239.12100380699246</v>
      </c>
      <c r="BG125" s="718">
        <v>905.35235485280407</v>
      </c>
      <c r="BH125" s="737">
        <v>49.634798627626871</v>
      </c>
      <c r="BI125" s="699">
        <v>110.31941116448205</v>
      </c>
      <c r="BJ125" s="699">
        <v>297.85668525153073</v>
      </c>
      <c r="BK125" s="699">
        <v>428.09019650754885</v>
      </c>
      <c r="BL125" s="718">
        <v>235.60178533256112</v>
      </c>
      <c r="BM125" s="737">
        <v>19.050354892977843</v>
      </c>
      <c r="BN125" s="699">
        <v>30.979688750500475</v>
      </c>
      <c r="BO125" s="699">
        <v>5.7137218291119174</v>
      </c>
      <c r="BP125" s="699">
        <v>19.900748532714022</v>
      </c>
      <c r="BQ125" s="718">
        <v>48.543332679249666</v>
      </c>
      <c r="BR125" s="737">
        <v>4.1474060269548785</v>
      </c>
      <c r="BS125" s="699">
        <v>16.762427354663192</v>
      </c>
      <c r="BT125" s="699">
        <v>43.022315137264584</v>
      </c>
      <c r="BU125" s="699">
        <v>11.372039988079482</v>
      </c>
      <c r="BV125" s="699">
        <v>56.911217866399348</v>
      </c>
      <c r="BW125" s="699">
        <v>38.674356897266058</v>
      </c>
      <c r="BX125" s="699">
        <v>4.3454605263006387</v>
      </c>
      <c r="BY125" s="757">
        <v>1022.513861241567</v>
      </c>
      <c r="BZ125" s="757">
        <v>47.941638529809126</v>
      </c>
      <c r="CA125" s="2601"/>
      <c r="CB125" s="2601"/>
      <c r="CC125" s="2601"/>
      <c r="CD125" s="2601"/>
      <c r="CE125" s="2601"/>
      <c r="CF125" s="2601"/>
      <c r="CG125" s="2601"/>
      <c r="CH125" s="2601"/>
      <c r="CI125" s="2601"/>
      <c r="CJ125" s="2601"/>
      <c r="CK125" s="2601"/>
      <c r="CL125" s="2601"/>
      <c r="CM125" s="2601"/>
      <c r="CN125" s="2601"/>
      <c r="CO125" s="2601"/>
      <c r="CP125" s="2601"/>
      <c r="CQ125" s="2601"/>
      <c r="CR125" s="2601"/>
      <c r="CS125" s="2601"/>
      <c r="CT125" s="2601"/>
      <c r="CU125" s="2601"/>
      <c r="CV125" s="2601"/>
      <c r="CW125" s="2601"/>
      <c r="CX125" s="2601"/>
      <c r="CY125" s="2601"/>
      <c r="CZ125" s="2601"/>
    </row>
    <row r="126" s="135" customFormat="true" ht="15" customHeight="true" x14ac:dyDescent="0.2">
      <c r="A126" s="3185"/>
      <c r="B126" s="1882" t="s">
        <v>22</v>
      </c>
      <c r="C126" s="1383">
        <f>100-C124-C125-C127</f>
        <v>34.956243807345324</v>
      </c>
      <c r="D126" s="1384">
        <f t="shared" ref="D126:Z126" si="10">100-D124-D125-D127</f>
        <v>34.787210086847935</v>
      </c>
      <c r="E126" s="1384">
        <f t="shared" si="10"/>
        <v>42.912746798152426</v>
      </c>
      <c r="F126" s="1384">
        <f t="shared" si="10"/>
        <v>63.402046774979553</v>
      </c>
      <c r="G126" s="1385">
        <f t="shared" si="10"/>
        <v>40.235294985623867</v>
      </c>
      <c r="H126" s="1386">
        <f t="shared" si="10"/>
        <v>52.134738458246069</v>
      </c>
      <c r="I126" s="1384">
        <f t="shared" si="10"/>
        <v>54.233671777345258</v>
      </c>
      <c r="J126" s="1384">
        <f t="shared" si="10"/>
        <v>51.326375725971396</v>
      </c>
      <c r="K126" s="1384">
        <f t="shared" si="10"/>
        <v>37.103441518255778</v>
      </c>
      <c r="L126" s="1387">
        <f t="shared" si="10"/>
        <v>12.805969901074231</v>
      </c>
      <c r="M126" s="1383">
        <f t="shared" si="10"/>
        <v>36.956118332509405</v>
      </c>
      <c r="N126" s="1384">
        <f t="shared" si="10"/>
        <v>38.776103473197296</v>
      </c>
      <c r="O126" s="1384">
        <f t="shared" si="10"/>
        <v>39.664425725996793</v>
      </c>
      <c r="P126" s="1384">
        <f t="shared" si="10"/>
        <v>47.992272022503478</v>
      </c>
      <c r="Q126" s="1385">
        <f t="shared" si="10"/>
        <v>59.800917012449922</v>
      </c>
      <c r="R126" s="1386">
        <f t="shared" si="10"/>
        <v>40.003992346338016</v>
      </c>
      <c r="S126" s="1384">
        <f t="shared" si="10"/>
        <v>16.286639725344187</v>
      </c>
      <c r="T126" s="1384">
        <f t="shared" si="10"/>
        <v>25.896867122911729</v>
      </c>
      <c r="U126" s="1384">
        <f t="shared" si="10"/>
        <v>27.491381239552936</v>
      </c>
      <c r="V126" s="1384">
        <f t="shared" si="10"/>
        <v>36.233417199712818</v>
      </c>
      <c r="W126" s="1384">
        <f t="shared" si="10"/>
        <v>21.042817727934882</v>
      </c>
      <c r="X126" s="1384">
        <f t="shared" si="10"/>
        <v>31.574011159595884</v>
      </c>
      <c r="Y126" s="1384">
        <f t="shared" si="10"/>
        <v>31.340932838705193</v>
      </c>
      <c r="Z126" s="1387">
        <f t="shared" si="10"/>
        <v>27.7766059193263</v>
      </c>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108"/>
      <c r="BA126" s="3025"/>
      <c r="BB126" s="170" t="s">
        <v>22</v>
      </c>
      <c r="BC126" s="681">
        <v>3837.6485069763544</v>
      </c>
      <c r="BD126" s="699">
        <v>3793.8916997196957</v>
      </c>
      <c r="BE126" s="699">
        <v>4695.2544296837505</v>
      </c>
      <c r="BF126" s="699">
        <v>6968.5882303757362</v>
      </c>
      <c r="BG126" s="718">
        <v>4409.9523362843465</v>
      </c>
      <c r="BH126" s="737">
        <v>2520.4455174474483</v>
      </c>
      <c r="BI126" s="699">
        <v>2641.7806605992228</v>
      </c>
      <c r="BJ126" s="699">
        <v>2499.034586107402</v>
      </c>
      <c r="BK126" s="699">
        <v>1780.6284225649276</v>
      </c>
      <c r="BL126" s="718">
        <v>625.95977459400217</v>
      </c>
      <c r="BM126" s="737">
        <v>2263.3740939005597</v>
      </c>
      <c r="BN126" s="699">
        <v>2370.3427224945499</v>
      </c>
      <c r="BO126" s="699">
        <v>2417.5671763988421</v>
      </c>
      <c r="BP126" s="699">
        <v>2934.4655889745677</v>
      </c>
      <c r="BQ126" s="718">
        <v>3651.7366599583488</v>
      </c>
      <c r="BR126" s="737">
        <v>3746.8543884519777</v>
      </c>
      <c r="BS126" s="699">
        <v>958.23077086534522</v>
      </c>
      <c r="BT126" s="699">
        <v>711.25347314752287</v>
      </c>
      <c r="BU126" s="699">
        <v>3525.7713306304645</v>
      </c>
      <c r="BV126" s="699">
        <v>3779.5218113067272</v>
      </c>
      <c r="BW126" s="699">
        <v>2952.1132339922569</v>
      </c>
      <c r="BX126" s="699">
        <v>692.19119385234364</v>
      </c>
      <c r="BY126" s="757">
        <v>6248.2444406578679</v>
      </c>
      <c r="BZ126" s="757">
        <v>1091.1545601353823</v>
      </c>
      <c r="CA126" s="2601"/>
      <c r="CB126" s="2601"/>
      <c r="CC126" s="2601"/>
      <c r="CD126" s="2601"/>
      <c r="CE126" s="2601"/>
      <c r="CF126" s="2601"/>
      <c r="CG126" s="2601"/>
      <c r="CH126" s="2601"/>
      <c r="CI126" s="2601"/>
      <c r="CJ126" s="2601"/>
      <c r="CK126" s="2601"/>
      <c r="CL126" s="2601"/>
      <c r="CM126" s="2601"/>
      <c r="CN126" s="2601"/>
      <c r="CO126" s="2601"/>
      <c r="CP126" s="2601"/>
      <c r="CQ126" s="2601"/>
      <c r="CR126" s="2601"/>
      <c r="CS126" s="2601"/>
      <c r="CT126" s="2601"/>
      <c r="CU126" s="2601"/>
      <c r="CV126" s="2601"/>
      <c r="CW126" s="2601"/>
      <c r="CX126" s="2601"/>
      <c r="CY126" s="2601"/>
      <c r="CZ126" s="2601"/>
    </row>
    <row r="127" s="135" customFormat="true" ht="15" customHeight="true" x14ac:dyDescent="0.2">
      <c r="A127" s="3185"/>
      <c r="B127" s="1882" t="s">
        <v>19</v>
      </c>
      <c r="C127" s="1800">
        <f>C160</f>
        <v>52.321930663322881</v>
      </c>
      <c r="D127" s="1801">
        <f t="shared" ref="D127:Z127" si="11">D160</f>
        <v>53.299869061447339</v>
      </c>
      <c r="E127" s="1801">
        <f t="shared" si="11"/>
        <v>41.289186200402</v>
      </c>
      <c r="F127" s="1801">
        <f t="shared" si="11"/>
        <v>8.179697540944332</v>
      </c>
      <c r="G127" s="1802">
        <f t="shared" si="11"/>
        <v>0.46322256329217909</v>
      </c>
      <c r="H127" s="1803">
        <f t="shared" si="11"/>
        <v>11.01753566767062</v>
      </c>
      <c r="I127" s="1801">
        <f t="shared" si="11"/>
        <v>0.97936777891234306</v>
      </c>
      <c r="J127" s="1801">
        <f t="shared" si="11"/>
        <v>0.20879947692002127</v>
      </c>
      <c r="K127" s="1801">
        <f t="shared" si="11"/>
        <v>0.19655452204463694</v>
      </c>
      <c r="L127" s="1804">
        <f t="shared" si="11"/>
        <v>0</v>
      </c>
      <c r="M127" s="1800">
        <f t="shared" si="11"/>
        <v>56.454284304481106</v>
      </c>
      <c r="N127" s="1801">
        <f t="shared" si="11"/>
        <v>54.334751713783945</v>
      </c>
      <c r="O127" s="1801">
        <f t="shared" si="11"/>
        <v>54.231130570602346</v>
      </c>
      <c r="P127" s="1801">
        <f t="shared" si="11"/>
        <v>43.296861483342433</v>
      </c>
      <c r="Q127" s="1802">
        <f t="shared" si="11"/>
        <v>25.901742614792106</v>
      </c>
      <c r="R127" s="1803">
        <f t="shared" si="11"/>
        <v>20.500812338547064</v>
      </c>
      <c r="S127" s="1801">
        <f t="shared" si="11"/>
        <v>64.792127716327457</v>
      </c>
      <c r="T127" s="1801">
        <f t="shared" si="11"/>
        <v>40.879207537740157</v>
      </c>
      <c r="U127" s="1801">
        <f t="shared" si="11"/>
        <v>43.333831227430736</v>
      </c>
      <c r="V127" s="1801">
        <f t="shared" si="11"/>
        <v>23.346789208696077</v>
      </c>
      <c r="W127" s="1801">
        <f t="shared" si="11"/>
        <v>56.321803210649712</v>
      </c>
      <c r="X127" s="1801">
        <f t="shared" si="11"/>
        <v>34.603471015924754</v>
      </c>
      <c r="Y127" s="1801">
        <f t="shared" si="11"/>
        <v>0.68531739527203028</v>
      </c>
      <c r="Z127" s="1804">
        <f t="shared" si="11"/>
        <v>40.578184616629102</v>
      </c>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108"/>
      <c r="BA127" s="3025"/>
      <c r="BB127" s="170" t="s">
        <v>19</v>
      </c>
      <c r="BC127" s="681">
        <v>4321.6187429706042</v>
      </c>
      <c r="BD127" s="699">
        <v>4404.1636535613889</v>
      </c>
      <c r="BE127" s="699">
        <v>3412.2742398826276</v>
      </c>
      <c r="BF127" s="699">
        <v>676.43886182952747</v>
      </c>
      <c r="BG127" s="718">
        <v>38.241101419811109</v>
      </c>
      <c r="BH127" s="737">
        <v>322.81672131774906</v>
      </c>
      <c r="BI127" s="699">
        <v>28.631397896200657</v>
      </c>
      <c r="BJ127" s="699">
        <v>6.13933451751054</v>
      </c>
      <c r="BK127" s="699">
        <v>5.7510376291769436</v>
      </c>
      <c r="BL127" s="718">
        <v>0</v>
      </c>
      <c r="BM127" s="737">
        <v>3008.6409294979544</v>
      </c>
      <c r="BN127" s="699">
        <v>2899.7423550842341</v>
      </c>
      <c r="BO127" s="699">
        <v>2891.4903957970951</v>
      </c>
      <c r="BP127" s="699">
        <v>2309.7108083277944</v>
      </c>
      <c r="BQ127" s="718">
        <v>1379.8136195962456</v>
      </c>
      <c r="BR127" s="737">
        <v>995.45701628143195</v>
      </c>
      <c r="BS127" s="699">
        <v>1935.1620064769777</v>
      </c>
      <c r="BT127" s="699">
        <v>565.98747392235612</v>
      </c>
      <c r="BU127" s="699">
        <v>2827.8877164474375</v>
      </c>
      <c r="BV127" s="699">
        <v>1222.8439277873404</v>
      </c>
      <c r="BW127" s="699">
        <v>4046.1165840577564</v>
      </c>
      <c r="BX127" s="699">
        <v>387.7578436874611</v>
      </c>
      <c r="BY127" s="757">
        <v>68.798560793151708</v>
      </c>
      <c r="BZ127" s="757">
        <v>802.72547021003788</v>
      </c>
      <c r="CA127" s="2601"/>
      <c r="CB127" s="2601"/>
      <c r="CC127" s="2601"/>
      <c r="CD127" s="2601"/>
      <c r="CE127" s="2601"/>
      <c r="CF127" s="2601"/>
      <c r="CG127" s="2601"/>
      <c r="CH127" s="2601"/>
      <c r="CI127" s="2601"/>
      <c r="CJ127" s="2601"/>
      <c r="CK127" s="2601"/>
      <c r="CL127" s="2601"/>
      <c r="CM127" s="2601"/>
      <c r="CN127" s="2601"/>
      <c r="CO127" s="2601"/>
      <c r="CP127" s="2601"/>
      <c r="CQ127" s="2601"/>
      <c r="CR127" s="2601"/>
      <c r="CS127" s="2601"/>
      <c r="CT127" s="2601"/>
      <c r="CU127" s="2601"/>
      <c r="CV127" s="2601"/>
      <c r="CW127" s="2601"/>
      <c r="CX127" s="2601"/>
      <c r="CY127" s="2601"/>
      <c r="CZ127" s="2601"/>
    </row>
    <row r="128" s="272" customFormat="true" ht="15" customHeight="true" x14ac:dyDescent="0.2">
      <c r="A128" s="3197" t="s">
        <v>506</v>
      </c>
      <c r="B128" s="1883" t="s">
        <v>50</v>
      </c>
      <c r="C128" s="1805">
        <v>30.081402725515922</v>
      </c>
      <c r="D128" s="1806">
        <v>29.421921679936101</v>
      </c>
      <c r="E128" s="1806">
        <v>29.723262761696834</v>
      </c>
      <c r="F128" s="1806">
        <v>58.440908093729739</v>
      </c>
      <c r="G128" s="1807">
        <v>51.23583161313389</v>
      </c>
      <c r="H128" s="1808">
        <v>53.412292803531813</v>
      </c>
      <c r="I128" s="1806">
        <v>75.594703977342746</v>
      </c>
      <c r="J128" s="1806">
        <v>78.26850060245205</v>
      </c>
      <c r="K128" s="1806">
        <v>58.525073913441652</v>
      </c>
      <c r="L128" s="1809">
        <v>23.961347486738596</v>
      </c>
      <c r="M128" s="1805">
        <v>26.423442515815019</v>
      </c>
      <c r="N128" s="1806">
        <v>25.940288628049736</v>
      </c>
      <c r="O128" s="1806">
        <v>29.62372511450517</v>
      </c>
      <c r="P128" s="1806">
        <v>30.842627000885056</v>
      </c>
      <c r="Q128" s="1807">
        <v>31.111306739558486</v>
      </c>
      <c r="R128" s="1808">
        <v>23.976441174083323</v>
      </c>
      <c r="S128" s="1806">
        <v>50.445337427355156</v>
      </c>
      <c r="T128" s="1806">
        <v>54.803522030798987</v>
      </c>
      <c r="U128" s="1806">
        <v>34.979708833141522</v>
      </c>
      <c r="V128" s="1806">
        <v>18.767208623187553</v>
      </c>
      <c r="W128" s="1806">
        <v>40.922103559197183</v>
      </c>
      <c r="X128" s="1806">
        <v>30.030996356332899</v>
      </c>
      <c r="Y128" s="1806">
        <v>64.932681437788474</v>
      </c>
      <c r="Z128" s="1809">
        <v>41.169080199159851</v>
      </c>
      <c r="AA128" s="1069"/>
      <c r="AB128" s="1069"/>
      <c r="AC128" s="1069"/>
      <c r="AD128" s="1069"/>
      <c r="AE128" s="1069"/>
      <c r="AF128" s="1069"/>
      <c r="AG128" s="1069"/>
      <c r="AH128" s="1069"/>
      <c r="AI128" s="1069"/>
      <c r="AJ128" s="1069"/>
      <c r="AK128" s="1069"/>
      <c r="AL128" s="1069"/>
      <c r="AM128" s="1069"/>
      <c r="AN128" s="1069"/>
      <c r="AO128" s="1069"/>
      <c r="AP128" s="1069"/>
      <c r="AQ128" s="1069"/>
      <c r="AR128" s="1069"/>
      <c r="AS128" s="1069"/>
      <c r="AT128" s="1069"/>
      <c r="AU128" s="1069"/>
      <c r="AV128" s="1069"/>
      <c r="AW128" s="1069"/>
      <c r="AX128" s="1069"/>
      <c r="AY128" s="1069"/>
      <c r="AZ128" s="240"/>
      <c r="BA128" s="3025" t="s">
        <v>109</v>
      </c>
      <c r="BB128" s="170" t="s">
        <v>50</v>
      </c>
      <c r="BC128" s="1569" t="s">
        <v>36</v>
      </c>
      <c r="BD128" s="1589" t="s">
        <v>36</v>
      </c>
      <c r="BE128" s="1589" t="s">
        <v>36</v>
      </c>
      <c r="BF128" s="1589" t="s">
        <v>36</v>
      </c>
      <c r="BG128" s="1610" t="s">
        <v>36</v>
      </c>
      <c r="BH128" s="1631" t="s">
        <v>36</v>
      </c>
      <c r="BI128" s="1589" t="s">
        <v>36</v>
      </c>
      <c r="BJ128" s="1589" t="s">
        <v>36</v>
      </c>
      <c r="BK128" s="1589" t="s">
        <v>36</v>
      </c>
      <c r="BL128" s="1610" t="s">
        <v>36</v>
      </c>
      <c r="BM128" s="1631" t="s">
        <v>36</v>
      </c>
      <c r="BN128" s="1589" t="s">
        <v>36</v>
      </c>
      <c r="BO128" s="1589" t="s">
        <v>36</v>
      </c>
      <c r="BP128" s="1589" t="s">
        <v>36</v>
      </c>
      <c r="BQ128" s="1610" t="s">
        <v>36</v>
      </c>
      <c r="BR128" s="1631" t="s">
        <v>36</v>
      </c>
      <c r="BS128" s="1589" t="s">
        <v>36</v>
      </c>
      <c r="BT128" s="1589" t="s">
        <v>36</v>
      </c>
      <c r="BU128" s="1589" t="s">
        <v>36</v>
      </c>
      <c r="BV128" s="1589" t="s">
        <v>36</v>
      </c>
      <c r="BW128" s="1589" t="s">
        <v>36</v>
      </c>
      <c r="BX128" s="1589" t="s">
        <v>36</v>
      </c>
      <c r="BY128" s="1650" t="s">
        <v>36</v>
      </c>
      <c r="BZ128" s="1650" t="s">
        <v>36</v>
      </c>
      <c r="CA128" s="2601"/>
      <c r="CB128" s="2601"/>
      <c r="CC128" s="2601"/>
      <c r="CD128" s="2601"/>
      <c r="CE128" s="2601"/>
      <c r="CF128" s="2601"/>
      <c r="CG128" s="2601"/>
      <c r="CH128" s="2601"/>
      <c r="CI128" s="2601"/>
      <c r="CJ128" s="2601"/>
      <c r="CK128" s="2601"/>
      <c r="CL128" s="2601"/>
      <c r="CM128" s="2601"/>
      <c r="CN128" s="2601"/>
      <c r="CO128" s="2601"/>
      <c r="CP128" s="2601"/>
      <c r="CQ128" s="2601"/>
      <c r="CR128" s="2601"/>
      <c r="CS128" s="2601"/>
      <c r="CT128" s="2601"/>
      <c r="CU128" s="2601"/>
      <c r="CV128" s="2601"/>
      <c r="CW128" s="2601"/>
      <c r="CX128" s="2601"/>
      <c r="CY128" s="2601"/>
      <c r="CZ128" s="2601"/>
    </row>
    <row r="129" s="272" customFormat="true" ht="15" customHeight="true" x14ac:dyDescent="0.2">
      <c r="A129" s="3198"/>
      <c r="B129" s="1884" t="s">
        <v>49</v>
      </c>
      <c r="C129" s="1810">
        <v>69.918597274484071</v>
      </c>
      <c r="D129" s="1811">
        <v>70.578078320063895</v>
      </c>
      <c r="E129" s="1811">
        <v>70.276737238303156</v>
      </c>
      <c r="F129" s="1811">
        <v>41.559091906270254</v>
      </c>
      <c r="G129" s="1812">
        <v>48.764168386866103</v>
      </c>
      <c r="H129" s="1813">
        <v>46.58770719646818</v>
      </c>
      <c r="I129" s="1811">
        <v>24.405296022657254</v>
      </c>
      <c r="J129" s="1811">
        <v>21.73149939754795</v>
      </c>
      <c r="K129" s="1811">
        <v>41.474926086558348</v>
      </c>
      <c r="L129" s="1814">
        <v>76.038652513261411</v>
      </c>
      <c r="M129" s="1810">
        <v>73.576557484184974</v>
      </c>
      <c r="N129" s="1811">
        <v>74.059711371950257</v>
      </c>
      <c r="O129" s="1811">
        <v>70.376274885494837</v>
      </c>
      <c r="P129" s="1811">
        <v>69.157372999114941</v>
      </c>
      <c r="Q129" s="1812">
        <v>68.888693260441514</v>
      </c>
      <c r="R129" s="1813">
        <v>76.02355882591668</v>
      </c>
      <c r="S129" s="1811">
        <v>49.554662572644844</v>
      </c>
      <c r="T129" s="1811">
        <v>45.196477969201013</v>
      </c>
      <c r="U129" s="1811">
        <v>65.02029116685847</v>
      </c>
      <c r="V129" s="1811">
        <v>81.232791376812457</v>
      </c>
      <c r="W129" s="1811">
        <v>59.077896440802803</v>
      </c>
      <c r="X129" s="1811">
        <v>69.969003643667094</v>
      </c>
      <c r="Y129" s="1811">
        <v>35.067318562211526</v>
      </c>
      <c r="Z129" s="1814">
        <v>58.830919800840157</v>
      </c>
      <c r="AA129" s="1069"/>
      <c r="AB129" s="1069"/>
      <c r="AC129" s="1069"/>
      <c r="AD129" s="1069"/>
      <c r="AE129" s="1069"/>
      <c r="AF129" s="1069"/>
      <c r="AG129" s="1069"/>
      <c r="AH129" s="1069"/>
      <c r="AI129" s="1069"/>
      <c r="AJ129" s="1069"/>
      <c r="AK129" s="1069"/>
      <c r="AL129" s="1069"/>
      <c r="AM129" s="1069"/>
      <c r="AN129" s="1069"/>
      <c r="AO129" s="1069"/>
      <c r="AP129" s="1069"/>
      <c r="AQ129" s="1069"/>
      <c r="AR129" s="1069"/>
      <c r="AS129" s="1069"/>
      <c r="AT129" s="1069"/>
      <c r="AU129" s="1069"/>
      <c r="AV129" s="1069"/>
      <c r="AW129" s="1069"/>
      <c r="AX129" s="1069"/>
      <c r="AY129" s="1069"/>
      <c r="AZ129" s="240"/>
      <c r="BA129" s="3026"/>
      <c r="BB129" s="171" t="s">
        <v>49</v>
      </c>
      <c r="BC129" s="1570" t="s">
        <v>36</v>
      </c>
      <c r="BD129" s="1590" t="s">
        <v>36</v>
      </c>
      <c r="BE129" s="1590" t="s">
        <v>36</v>
      </c>
      <c r="BF129" s="1590" t="s">
        <v>36</v>
      </c>
      <c r="BG129" s="1611" t="s">
        <v>36</v>
      </c>
      <c r="BH129" s="1632" t="s">
        <v>36</v>
      </c>
      <c r="BI129" s="1590" t="s">
        <v>36</v>
      </c>
      <c r="BJ129" s="1590" t="s">
        <v>36</v>
      </c>
      <c r="BK129" s="1590" t="s">
        <v>36</v>
      </c>
      <c r="BL129" s="1611" t="s">
        <v>36</v>
      </c>
      <c r="BM129" s="1632" t="s">
        <v>36</v>
      </c>
      <c r="BN129" s="1590" t="s">
        <v>36</v>
      </c>
      <c r="BO129" s="1590" t="s">
        <v>36</v>
      </c>
      <c r="BP129" s="1590" t="s">
        <v>36</v>
      </c>
      <c r="BQ129" s="1611" t="s">
        <v>36</v>
      </c>
      <c r="BR129" s="1632" t="s">
        <v>36</v>
      </c>
      <c r="BS129" s="1590" t="s">
        <v>36</v>
      </c>
      <c r="BT129" s="1590" t="s">
        <v>36</v>
      </c>
      <c r="BU129" s="1590" t="s">
        <v>36</v>
      </c>
      <c r="BV129" s="1590" t="s">
        <v>36</v>
      </c>
      <c r="BW129" s="1590" t="s">
        <v>36</v>
      </c>
      <c r="BX129" s="1590" t="s">
        <v>36</v>
      </c>
      <c r="BY129" s="1651" t="s">
        <v>36</v>
      </c>
      <c r="BZ129" s="1651" t="s">
        <v>36</v>
      </c>
      <c r="CA129" s="2602"/>
      <c r="CB129" s="2602"/>
      <c r="CC129" s="2602"/>
      <c r="CD129" s="2602"/>
      <c r="CE129" s="2602"/>
      <c r="CF129" s="2602"/>
      <c r="CG129" s="2602"/>
      <c r="CH129" s="2602"/>
      <c r="CI129" s="2602"/>
      <c r="CJ129" s="2602"/>
      <c r="CK129" s="2602"/>
      <c r="CL129" s="2602"/>
      <c r="CM129" s="2602"/>
      <c r="CN129" s="2602"/>
      <c r="CO129" s="2602"/>
      <c r="CP129" s="2602"/>
      <c r="CQ129" s="2602"/>
      <c r="CR129" s="2602"/>
      <c r="CS129" s="2602"/>
      <c r="CT129" s="2602"/>
      <c r="CU129" s="2602"/>
      <c r="CV129" s="2602"/>
      <c r="CW129" s="2602"/>
      <c r="CX129" s="2602"/>
      <c r="CY129" s="2602"/>
      <c r="CZ129" s="2602"/>
    </row>
    <row r="130" s="131" customFormat="true" ht="15" hidden="true" customHeight="true" x14ac:dyDescent="0.2">
      <c r="A130" s="3061"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9"/>
      <c r="AA130" s="1069"/>
      <c r="AB130" s="1069"/>
      <c r="AC130" s="1069"/>
      <c r="AD130" s="1069"/>
      <c r="AE130" s="1069"/>
      <c r="AF130" s="1069"/>
      <c r="AG130" s="1069"/>
      <c r="AH130" s="1069"/>
      <c r="AI130" s="1069"/>
      <c r="AJ130" s="1069"/>
      <c r="AK130" s="1069"/>
      <c r="AL130" s="1069"/>
      <c r="AM130" s="1069"/>
      <c r="AN130" s="1069"/>
      <c r="AO130" s="1069"/>
      <c r="AP130" s="1069"/>
      <c r="AQ130" s="1069"/>
      <c r="AR130" s="1069"/>
      <c r="AS130" s="1069"/>
      <c r="AT130" s="1069"/>
      <c r="AU130" s="1069"/>
      <c r="AV130" s="1069"/>
      <c r="AW130" s="1069"/>
      <c r="AX130" s="1069"/>
      <c r="AY130" s="1069"/>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62"/>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4"/>
      <c r="AA131" s="1069"/>
      <c r="AB131" s="1069"/>
      <c r="AC131" s="1069"/>
      <c r="AD131" s="1069"/>
      <c r="AE131" s="1069"/>
      <c r="AF131" s="1069"/>
      <c r="AG131" s="1069"/>
      <c r="AH131" s="1069"/>
      <c r="AI131" s="1069"/>
      <c r="AJ131" s="1069"/>
      <c r="AK131" s="1069"/>
      <c r="AL131" s="1069"/>
      <c r="AM131" s="1069"/>
      <c r="AN131" s="1069"/>
      <c r="AO131" s="1069"/>
      <c r="AP131" s="1069"/>
      <c r="AQ131" s="1069"/>
      <c r="AR131" s="1069"/>
      <c r="AS131" s="1069"/>
      <c r="AT131" s="1069"/>
      <c r="AU131" s="1069"/>
      <c r="AV131" s="1069"/>
      <c r="AW131" s="1069"/>
      <c r="AX131" s="1069"/>
      <c r="AY131" s="1069"/>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63"/>
      <c r="B132" s="274" t="s">
        <v>47</v>
      </c>
      <c r="C132" s="345"/>
      <c r="D132" s="346"/>
      <c r="E132" s="346"/>
      <c r="F132" s="346"/>
      <c r="G132" s="347"/>
      <c r="H132" s="348"/>
      <c r="I132" s="346"/>
      <c r="J132" s="346"/>
      <c r="K132" s="346"/>
      <c r="L132" s="349"/>
      <c r="M132" s="345"/>
      <c r="N132" s="346"/>
      <c r="O132" s="346"/>
      <c r="P132" s="346"/>
      <c r="Q132" s="347"/>
      <c r="R132" s="2510"/>
      <c r="S132" s="2511"/>
      <c r="T132" s="2511"/>
      <c r="U132" s="2511"/>
      <c r="V132" s="2511"/>
      <c r="W132" s="2511"/>
      <c r="X132" s="2511"/>
      <c r="Y132" s="2511"/>
      <c r="Z132" s="2552"/>
      <c r="AA132" s="1069"/>
      <c r="AB132" s="1069"/>
      <c r="AC132" s="1069"/>
      <c r="AD132" s="1069"/>
      <c r="AE132" s="1069"/>
      <c r="AF132" s="1069"/>
      <c r="AG132" s="1069"/>
      <c r="AH132" s="1069"/>
      <c r="AI132" s="1069"/>
      <c r="AJ132" s="1069"/>
      <c r="AK132" s="1069"/>
      <c r="AL132" s="1069"/>
      <c r="AM132" s="1069"/>
      <c r="AN132" s="1069"/>
      <c r="AO132" s="1069"/>
      <c r="AP132" s="1069"/>
      <c r="AQ132" s="1069"/>
      <c r="AR132" s="1069"/>
      <c r="AS132" s="1069"/>
      <c r="AT132" s="1069"/>
      <c r="AU132" s="1069"/>
      <c r="AV132" s="1069"/>
      <c r="AW132" s="1069"/>
      <c r="AX132" s="1069"/>
      <c r="AY132" s="1069"/>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47" t="s">
        <v>115</v>
      </c>
      <c r="D133" s="3048"/>
      <c r="E133" s="3048"/>
      <c r="F133" s="3048"/>
      <c r="G133" s="3049"/>
      <c r="H133" s="3163" t="s">
        <v>39</v>
      </c>
      <c r="I133" s="3164"/>
      <c r="J133" s="3164"/>
      <c r="K133" s="3164"/>
      <c r="L133" s="3165"/>
      <c r="M133" s="3166" t="s">
        <v>38</v>
      </c>
      <c r="N133" s="3164"/>
      <c r="O133" s="3164"/>
      <c r="P133" s="3164"/>
      <c r="Q133" s="3165"/>
      <c r="R133" s="2627" t="s">
        <v>143</v>
      </c>
      <c r="S133" s="2637"/>
      <c r="T133" s="2637"/>
      <c r="U133" s="2637"/>
      <c r="V133" s="2637"/>
      <c r="W133" s="2637"/>
      <c r="X133" s="2637"/>
      <c r="Y133" s="2637"/>
      <c r="Z133" s="2638"/>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108"/>
      <c r="BA133" s="241" t="s">
        <v>131</v>
      </c>
      <c r="BB133" s="116" t="s">
        <v>99</v>
      </c>
      <c r="BC133" s="3027" t="s">
        <v>115</v>
      </c>
      <c r="BD133" s="2976"/>
      <c r="BE133" s="2976"/>
      <c r="BF133" s="2976"/>
      <c r="BG133" s="2977"/>
      <c r="BH133" s="2975" t="s">
        <v>39</v>
      </c>
      <c r="BI133" s="2976"/>
      <c r="BJ133" s="2976"/>
      <c r="BK133" s="2976"/>
      <c r="BL133" s="2977"/>
      <c r="BM133" s="2975" t="s">
        <v>38</v>
      </c>
      <c r="BN133" s="2976"/>
      <c r="BO133" s="2976"/>
      <c r="BP133" s="2976"/>
      <c r="BQ133" s="2978"/>
      <c r="BR133" s="2525" t="s">
        <v>143</v>
      </c>
      <c r="BS133" s="2526"/>
      <c r="BT133" s="2526"/>
      <c r="BU133" s="2526"/>
      <c r="BV133" s="2526"/>
      <c r="BW133" s="2526"/>
      <c r="BX133" s="2526"/>
      <c r="BY133" s="2527"/>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1710" t="s">
        <v>0</v>
      </c>
      <c r="I134" s="1678" t="s">
        <v>1</v>
      </c>
      <c r="J134" s="1678" t="s">
        <v>2</v>
      </c>
      <c r="K134" s="1678" t="s">
        <v>3</v>
      </c>
      <c r="L134" s="1679" t="s">
        <v>4</v>
      </c>
      <c r="M134" s="1700" t="s">
        <v>0</v>
      </c>
      <c r="N134" s="1678" t="s">
        <v>1</v>
      </c>
      <c r="O134" s="1678" t="s">
        <v>2</v>
      </c>
      <c r="P134" s="1678" t="s">
        <v>3</v>
      </c>
      <c r="Q134" s="1722" t="s">
        <v>4</v>
      </c>
      <c r="R134" s="1710" t="s">
        <v>249</v>
      </c>
      <c r="S134" s="1678" t="s">
        <v>159</v>
      </c>
      <c r="T134" s="1678" t="s">
        <v>250</v>
      </c>
      <c r="U134" s="1678" t="s">
        <v>161</v>
      </c>
      <c r="V134" s="1678" t="s">
        <v>251</v>
      </c>
      <c r="W134" s="1678" t="s">
        <v>163</v>
      </c>
      <c r="X134" s="1678" t="s">
        <v>252</v>
      </c>
      <c r="Y134" s="1678" t="s">
        <v>165</v>
      </c>
      <c r="Z134" s="1680" t="s">
        <v>166</v>
      </c>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108"/>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249</v>
      </c>
      <c r="BS134" s="188" t="s">
        <v>159</v>
      </c>
      <c r="BT134" s="188" t="s">
        <v>250</v>
      </c>
      <c r="BU134" s="188" t="s">
        <v>161</v>
      </c>
      <c r="BV134" s="188" t="s">
        <v>251</v>
      </c>
      <c r="BW134" s="188" t="s">
        <v>163</v>
      </c>
      <c r="BX134" s="188" t="s">
        <v>252</v>
      </c>
      <c r="BY134" s="189" t="s">
        <v>165</v>
      </c>
      <c r="BZ134" s="189" t="s">
        <v>166</v>
      </c>
      <c r="CA134" s="2603"/>
      <c r="CB134" s="2603"/>
      <c r="CC134" s="2603"/>
      <c r="CD134" s="2603"/>
      <c r="CE134" s="2603"/>
      <c r="CF134" s="2603"/>
      <c r="CG134" s="2603"/>
      <c r="CH134" s="2603"/>
      <c r="CI134" s="2603"/>
      <c r="CJ134" s="2603"/>
      <c r="CK134" s="2603"/>
      <c r="CL134" s="2603"/>
      <c r="CM134" s="2603"/>
      <c r="CN134" s="2603"/>
      <c r="CO134" s="2603"/>
      <c r="CP134" s="2603"/>
      <c r="CQ134" s="2603"/>
      <c r="CR134" s="2603"/>
      <c r="CS134" s="2603"/>
      <c r="CT134" s="2603"/>
      <c r="CU134" s="2603"/>
      <c r="CV134" s="2603"/>
      <c r="CW134" s="2603"/>
      <c r="CX134" s="2603"/>
      <c r="CY134" s="2603"/>
      <c r="CZ134" s="2603"/>
    </row>
    <row r="135" s="135" customFormat="true" ht="15" customHeight="true" x14ac:dyDescent="0.2">
      <c r="A135" s="3167" t="s">
        <v>46</v>
      </c>
      <c r="B135" s="1885" t="s">
        <v>45</v>
      </c>
      <c r="C135" s="1815">
        <v>0.40693929640384807</v>
      </c>
      <c r="D135" s="1816">
        <v>0.16191050281298935</v>
      </c>
      <c r="E135" s="1816">
        <v>0.39819178717158271</v>
      </c>
      <c r="F135" s="1816">
        <v>1.6878551550511367</v>
      </c>
      <c r="G135" s="1817">
        <v>21.737656593875727</v>
      </c>
      <c r="H135" s="1818">
        <v>0.25824617044813758</v>
      </c>
      <c r="I135" s="1816">
        <v>2.0891984122833787</v>
      </c>
      <c r="J135" s="1816">
        <v>3.4629562478401996</v>
      </c>
      <c r="K135" s="1816">
        <v>13.718460180015338</v>
      </c>
      <c r="L135" s="1819">
        <v>45.206793902690464</v>
      </c>
      <c r="M135" s="1820">
        <v>0.38511458890699246</v>
      </c>
      <c r="N135" s="1816">
        <v>0.35413938010313478</v>
      </c>
      <c r="O135" s="1816">
        <v>0</v>
      </c>
      <c r="P135" s="1816">
        <v>0.53228038435029323</v>
      </c>
      <c r="Q135" s="1817">
        <v>0.91065903934618575</v>
      </c>
      <c r="R135" s="1818">
        <v>0.20111619730319319</v>
      </c>
      <c r="S135" s="1816">
        <v>0.29974863628262338</v>
      </c>
      <c r="T135" s="1816">
        <v>0.25832277710493057</v>
      </c>
      <c r="U135" s="1816">
        <v>0.59613923808586822</v>
      </c>
      <c r="V135" s="1816">
        <v>2.2468032804254063</v>
      </c>
      <c r="W135" s="1816">
        <v>0.34691509859975844</v>
      </c>
      <c r="X135" s="1816">
        <v>0.29273480576788652</v>
      </c>
      <c r="Y135" s="1816">
        <v>17.918488881308598</v>
      </c>
      <c r="Z135" s="2650">
        <v>0.41013325907204456</v>
      </c>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108"/>
      <c r="BA135" s="2979" t="s">
        <v>46</v>
      </c>
      <c r="BB135" s="172" t="s">
        <v>45</v>
      </c>
      <c r="BC135" s="1571" t="s">
        <v>36</v>
      </c>
      <c r="BD135" s="1591" t="s">
        <v>36</v>
      </c>
      <c r="BE135" s="1591" t="s">
        <v>36</v>
      </c>
      <c r="BF135" s="1591" t="s">
        <v>36</v>
      </c>
      <c r="BG135" s="1612" t="s">
        <v>36</v>
      </c>
      <c r="BH135" s="1633" t="s">
        <v>36</v>
      </c>
      <c r="BI135" s="1591" t="s">
        <v>36</v>
      </c>
      <c r="BJ135" s="1591" t="s">
        <v>36</v>
      </c>
      <c r="BK135" s="1591" t="s">
        <v>36</v>
      </c>
      <c r="BL135" s="1612" t="s">
        <v>36</v>
      </c>
      <c r="BM135" s="1633" t="s">
        <v>36</v>
      </c>
      <c r="BN135" s="1591" t="s">
        <v>36</v>
      </c>
      <c r="BO135" s="1591" t="s">
        <v>36</v>
      </c>
      <c r="BP135" s="1591" t="s">
        <v>36</v>
      </c>
      <c r="BQ135" s="1612" t="s">
        <v>36</v>
      </c>
      <c r="BR135" s="1633" t="s">
        <v>36</v>
      </c>
      <c r="BS135" s="1591" t="s">
        <v>36</v>
      </c>
      <c r="BT135" s="1591" t="s">
        <v>36</v>
      </c>
      <c r="BU135" s="1591" t="s">
        <v>36</v>
      </c>
      <c r="BV135" s="1591" t="s">
        <v>36</v>
      </c>
      <c r="BW135" s="1591" t="s">
        <v>36</v>
      </c>
      <c r="BX135" s="1591" t="s">
        <v>36</v>
      </c>
      <c r="BY135" s="1652" t="s">
        <v>36</v>
      </c>
      <c r="BZ135" s="1652" t="s">
        <v>36</v>
      </c>
      <c r="CA135" s="2604"/>
      <c r="CB135" s="2604"/>
      <c r="CC135" s="2604"/>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135" customFormat="true" ht="15" customHeight="true" x14ac:dyDescent="0.2">
      <c r="A136" s="3159"/>
      <c r="B136" s="1886" t="s">
        <v>44</v>
      </c>
      <c r="C136" s="1821">
        <v>0.2977258254957838</v>
      </c>
      <c r="D136" s="1822">
        <v>0.10339588182760232</v>
      </c>
      <c r="E136" s="1822">
        <v>0</v>
      </c>
      <c r="F136" s="1822">
        <v>1.4252685675021262</v>
      </c>
      <c r="G136" s="1823">
        <v>11.27956329659218</v>
      </c>
      <c r="H136" s="1824">
        <v>0.78526709074905465</v>
      </c>
      <c r="I136" s="1822">
        <v>1.0898488392350656</v>
      </c>
      <c r="J136" s="1822">
        <v>2.7174056218998701</v>
      </c>
      <c r="K136" s="1822">
        <v>10.087198093852187</v>
      </c>
      <c r="L136" s="1825">
        <v>19.158319935102718</v>
      </c>
      <c r="M136" s="1826">
        <v>0.33307806377739846</v>
      </c>
      <c r="N136" s="1822">
        <v>0.16008801608691076</v>
      </c>
      <c r="O136" s="1822">
        <v>0</v>
      </c>
      <c r="P136" s="1822">
        <v>0</v>
      </c>
      <c r="Q136" s="1823">
        <v>1.2031371413853993</v>
      </c>
      <c r="R136" s="1824">
        <v>1.3566307012856735</v>
      </c>
      <c r="S136" s="1822">
        <v>0.35445204665448943</v>
      </c>
      <c r="T136" s="1822">
        <v>1.2634298789190737</v>
      </c>
      <c r="U136" s="1822">
        <v>0.95800806059558452</v>
      </c>
      <c r="V136" s="1822">
        <v>0.23370094188092105</v>
      </c>
      <c r="W136" s="1822">
        <v>0.43459931255234324</v>
      </c>
      <c r="X136" s="1822">
        <v>0.38984084970760036</v>
      </c>
      <c r="Y136" s="1822">
        <v>8.6791090909910427</v>
      </c>
      <c r="Z136" s="2651">
        <v>0.33302050989249382</v>
      </c>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108"/>
      <c r="BA136" s="2980"/>
      <c r="BB136" s="173" t="s">
        <v>44</v>
      </c>
      <c r="BC136" s="1572" t="s">
        <v>36</v>
      </c>
      <c r="BD136" s="1592" t="s">
        <v>36</v>
      </c>
      <c r="BE136" s="1592" t="s">
        <v>36</v>
      </c>
      <c r="BF136" s="1592" t="s">
        <v>36</v>
      </c>
      <c r="BG136" s="1613" t="s">
        <v>36</v>
      </c>
      <c r="BH136" s="1634" t="s">
        <v>36</v>
      </c>
      <c r="BI136" s="1592" t="s">
        <v>36</v>
      </c>
      <c r="BJ136" s="1592" t="s">
        <v>36</v>
      </c>
      <c r="BK136" s="1592" t="s">
        <v>36</v>
      </c>
      <c r="BL136" s="1613" t="s">
        <v>36</v>
      </c>
      <c r="BM136" s="1634" t="s">
        <v>36</v>
      </c>
      <c r="BN136" s="1592" t="s">
        <v>36</v>
      </c>
      <c r="BO136" s="1592" t="s">
        <v>36</v>
      </c>
      <c r="BP136" s="1592" t="s">
        <v>36</v>
      </c>
      <c r="BQ136" s="1613" t="s">
        <v>36</v>
      </c>
      <c r="BR136" s="1634" t="s">
        <v>36</v>
      </c>
      <c r="BS136" s="1592" t="s">
        <v>36</v>
      </c>
      <c r="BT136" s="1592" t="s">
        <v>36</v>
      </c>
      <c r="BU136" s="1592" t="s">
        <v>36</v>
      </c>
      <c r="BV136" s="1592" t="s">
        <v>36</v>
      </c>
      <c r="BW136" s="1592" t="s">
        <v>36</v>
      </c>
      <c r="BX136" s="1592" t="s">
        <v>36</v>
      </c>
      <c r="BY136" s="1653" t="s">
        <v>36</v>
      </c>
      <c r="BZ136" s="1653" t="s">
        <v>36</v>
      </c>
      <c r="CA136" s="2605"/>
      <c r="CB136" s="2605"/>
      <c r="CC136" s="2605"/>
      <c r="CD136" s="2605"/>
      <c r="CE136" s="2605"/>
      <c r="CF136" s="2605"/>
      <c r="CG136" s="2605"/>
      <c r="CH136" s="2605"/>
      <c r="CI136" s="2605"/>
      <c r="CJ136" s="2605"/>
      <c r="CK136" s="2605"/>
      <c r="CL136" s="2605"/>
      <c r="CM136" s="2605"/>
      <c r="CN136" s="2605"/>
      <c r="CO136" s="2605"/>
      <c r="CP136" s="2605"/>
      <c r="CQ136" s="2605"/>
      <c r="CR136" s="2605"/>
      <c r="CS136" s="2605"/>
      <c r="CT136" s="2605"/>
      <c r="CU136" s="2605"/>
      <c r="CV136" s="2605"/>
      <c r="CW136" s="2605"/>
      <c r="CX136" s="2605"/>
      <c r="CY136" s="2605"/>
      <c r="CZ136" s="2605"/>
    </row>
    <row r="137" s="135" customFormat="true" ht="15" customHeight="true" x14ac:dyDescent="0.2">
      <c r="A137" s="3159"/>
      <c r="B137" s="1886" t="s">
        <v>43</v>
      </c>
      <c r="C137" s="1821">
        <v>0.51091156226757684</v>
      </c>
      <c r="D137" s="1822">
        <v>0.52056097634183374</v>
      </c>
      <c r="E137" s="1822">
        <v>1.4991243926855553</v>
      </c>
      <c r="F137" s="1822">
        <v>4.4409615979857326</v>
      </c>
      <c r="G137" s="1823">
        <v>13.100870600374551</v>
      </c>
      <c r="H137" s="1824">
        <v>1.9176995277072926</v>
      </c>
      <c r="I137" s="1822">
        <v>5.4766343190816187</v>
      </c>
      <c r="J137" s="1822">
        <v>8.6183833805406493</v>
      </c>
      <c r="K137" s="1822">
        <v>15.140844317690179</v>
      </c>
      <c r="L137" s="1825">
        <v>14.291602993749706</v>
      </c>
      <c r="M137" s="1826">
        <v>0.35746178305461529</v>
      </c>
      <c r="N137" s="1822">
        <v>0.73604620184365754</v>
      </c>
      <c r="O137" s="1822">
        <v>0.42637014354184893</v>
      </c>
      <c r="P137" s="1822">
        <v>1.1626078893030019</v>
      </c>
      <c r="Q137" s="1823">
        <v>3.4343746421192853</v>
      </c>
      <c r="R137" s="1824">
        <v>0.77732677182956134</v>
      </c>
      <c r="S137" s="1822">
        <v>2.4706675525878818</v>
      </c>
      <c r="T137" s="1822">
        <v>6.2277998400228363</v>
      </c>
      <c r="U137" s="1822">
        <v>1.0839994631721825</v>
      </c>
      <c r="V137" s="1822">
        <v>2.0132943716360061</v>
      </c>
      <c r="W137" s="1822">
        <v>1.8033680442544924</v>
      </c>
      <c r="X137" s="1822">
        <v>2.9428807277996336</v>
      </c>
      <c r="Y137" s="1822">
        <v>10.476965715277581</v>
      </c>
      <c r="Z137" s="2651">
        <v>3.5202384303694267</v>
      </c>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108"/>
      <c r="BA137" s="2980"/>
      <c r="BB137" s="173" t="s">
        <v>43</v>
      </c>
      <c r="BC137" s="1572" t="s">
        <v>36</v>
      </c>
      <c r="BD137" s="1592" t="s">
        <v>36</v>
      </c>
      <c r="BE137" s="1592" t="s">
        <v>36</v>
      </c>
      <c r="BF137" s="1592" t="s">
        <v>36</v>
      </c>
      <c r="BG137" s="1613" t="s">
        <v>36</v>
      </c>
      <c r="BH137" s="1634" t="s">
        <v>36</v>
      </c>
      <c r="BI137" s="1592" t="s">
        <v>36</v>
      </c>
      <c r="BJ137" s="1592" t="s">
        <v>36</v>
      </c>
      <c r="BK137" s="1592" t="s">
        <v>36</v>
      </c>
      <c r="BL137" s="1613" t="s">
        <v>36</v>
      </c>
      <c r="BM137" s="1634" t="s">
        <v>36</v>
      </c>
      <c r="BN137" s="1592" t="s">
        <v>36</v>
      </c>
      <c r="BO137" s="1592" t="s">
        <v>36</v>
      </c>
      <c r="BP137" s="1592" t="s">
        <v>36</v>
      </c>
      <c r="BQ137" s="1613" t="s">
        <v>36</v>
      </c>
      <c r="BR137" s="1634" t="s">
        <v>36</v>
      </c>
      <c r="BS137" s="1592" t="s">
        <v>36</v>
      </c>
      <c r="BT137" s="1592" t="s">
        <v>36</v>
      </c>
      <c r="BU137" s="1592" t="s">
        <v>36</v>
      </c>
      <c r="BV137" s="1592" t="s">
        <v>36</v>
      </c>
      <c r="BW137" s="1592" t="s">
        <v>36</v>
      </c>
      <c r="BX137" s="1592" t="s">
        <v>36</v>
      </c>
      <c r="BY137" s="1653" t="s">
        <v>36</v>
      </c>
      <c r="BZ137" s="1653" t="s">
        <v>36</v>
      </c>
      <c r="CA137" s="2605"/>
      <c r="CB137" s="2605"/>
      <c r="CC137" s="2605"/>
      <c r="CD137" s="2605"/>
      <c r="CE137" s="2605"/>
      <c r="CF137" s="2605"/>
      <c r="CG137" s="2605"/>
      <c r="CH137" s="2605"/>
      <c r="CI137" s="2605"/>
      <c r="CJ137" s="2605"/>
      <c r="CK137" s="2605"/>
      <c r="CL137" s="2605"/>
      <c r="CM137" s="2605"/>
      <c r="CN137" s="2605"/>
      <c r="CO137" s="2605"/>
      <c r="CP137" s="2605"/>
      <c r="CQ137" s="2605"/>
      <c r="CR137" s="2605"/>
      <c r="CS137" s="2605"/>
      <c r="CT137" s="2605"/>
      <c r="CU137" s="2605"/>
      <c r="CV137" s="2605"/>
      <c r="CW137" s="2605"/>
      <c r="CX137" s="2605"/>
      <c r="CY137" s="2605"/>
      <c r="CZ137" s="2605"/>
    </row>
    <row r="138" s="135" customFormat="true" ht="15" customHeight="true" x14ac:dyDescent="0.2">
      <c r="A138" s="3159"/>
      <c r="B138" s="1886" t="s">
        <v>42</v>
      </c>
      <c r="C138" s="1821">
        <v>46.462492652510043</v>
      </c>
      <c r="D138" s="1822">
        <v>45.914263577570082</v>
      </c>
      <c r="E138" s="1822">
        <v>56.813497619740851</v>
      </c>
      <c r="F138" s="1822">
        <v>84.266217138516637</v>
      </c>
      <c r="G138" s="1823">
        <v>53.418686945865147</v>
      </c>
      <c r="H138" s="1824">
        <v>86.02125154342491</v>
      </c>
      <c r="I138" s="1822">
        <v>90.364950650487472</v>
      </c>
      <c r="J138" s="1822">
        <v>84.99245527279929</v>
      </c>
      <c r="K138" s="1822">
        <v>60.85694288639769</v>
      </c>
      <c r="L138" s="1825">
        <v>21.343283168457184</v>
      </c>
      <c r="M138" s="1826">
        <v>42.470061259779982</v>
      </c>
      <c r="N138" s="1822">
        <v>44.414974688182177</v>
      </c>
      <c r="O138" s="1822">
        <v>45.342499285855581</v>
      </c>
      <c r="P138" s="1822">
        <v>55.008250243004156</v>
      </c>
      <c r="Q138" s="1823">
        <v>68.550086562356995</v>
      </c>
      <c r="R138" s="1824">
        <v>77.164113991034526</v>
      </c>
      <c r="S138" s="1822">
        <v>32.083004048147629</v>
      </c>
      <c r="T138" s="1822">
        <v>51.371239966213011</v>
      </c>
      <c r="U138" s="1822">
        <v>54.028022010715603</v>
      </c>
      <c r="V138" s="1822">
        <v>72.15941219736159</v>
      </c>
      <c r="W138" s="1822">
        <v>41.093314333943376</v>
      </c>
      <c r="X138" s="1822">
        <v>61.771072600800281</v>
      </c>
      <c r="Y138" s="1822">
        <v>62.240118917150831</v>
      </c>
      <c r="Z138" s="2651">
        <v>55.158423184036884</v>
      </c>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108"/>
      <c r="BA138" s="2980"/>
      <c r="BB138" s="173" t="s">
        <v>42</v>
      </c>
      <c r="BC138" s="1572" t="s">
        <v>36</v>
      </c>
      <c r="BD138" s="1592" t="s">
        <v>36</v>
      </c>
      <c r="BE138" s="1592" t="s">
        <v>36</v>
      </c>
      <c r="BF138" s="1592" t="s">
        <v>36</v>
      </c>
      <c r="BG138" s="1613" t="s">
        <v>36</v>
      </c>
      <c r="BH138" s="1634" t="s">
        <v>36</v>
      </c>
      <c r="BI138" s="1592" t="s">
        <v>36</v>
      </c>
      <c r="BJ138" s="1592" t="s">
        <v>36</v>
      </c>
      <c r="BK138" s="1592" t="s">
        <v>36</v>
      </c>
      <c r="BL138" s="1613" t="s">
        <v>36</v>
      </c>
      <c r="BM138" s="1634" t="s">
        <v>36</v>
      </c>
      <c r="BN138" s="1592" t="s">
        <v>36</v>
      </c>
      <c r="BO138" s="1592" t="s">
        <v>36</v>
      </c>
      <c r="BP138" s="1592" t="s">
        <v>36</v>
      </c>
      <c r="BQ138" s="1613" t="s">
        <v>36</v>
      </c>
      <c r="BR138" s="1634" t="s">
        <v>36</v>
      </c>
      <c r="BS138" s="1592" t="s">
        <v>36</v>
      </c>
      <c r="BT138" s="1592" t="s">
        <v>36</v>
      </c>
      <c r="BU138" s="1592" t="s">
        <v>36</v>
      </c>
      <c r="BV138" s="1592" t="s">
        <v>36</v>
      </c>
      <c r="BW138" s="1592" t="s">
        <v>36</v>
      </c>
      <c r="BX138" s="1592" t="s">
        <v>36</v>
      </c>
      <c r="BY138" s="1653" t="s">
        <v>36</v>
      </c>
      <c r="BZ138" s="1653" t="s">
        <v>36</v>
      </c>
      <c r="CA138" s="2605"/>
      <c r="CB138" s="2605"/>
      <c r="CC138" s="2605"/>
      <c r="CD138" s="2605"/>
      <c r="CE138" s="2605"/>
      <c r="CF138" s="2605"/>
      <c r="CG138" s="2605"/>
      <c r="CH138" s="2605"/>
      <c r="CI138" s="2605"/>
      <c r="CJ138" s="2605"/>
      <c r="CK138" s="2605"/>
      <c r="CL138" s="2605"/>
      <c r="CM138" s="2605"/>
      <c r="CN138" s="2605"/>
      <c r="CO138" s="2605"/>
      <c r="CP138" s="2605"/>
      <c r="CQ138" s="2605"/>
      <c r="CR138" s="2605"/>
      <c r="CS138" s="2605"/>
      <c r="CT138" s="2605"/>
      <c r="CU138" s="2605"/>
      <c r="CV138" s="2605"/>
      <c r="CW138" s="2605"/>
      <c r="CX138" s="2605"/>
      <c r="CY138" s="2605"/>
      <c r="CZ138" s="2605"/>
    </row>
    <row r="139" s="135" customFormat="true" ht="15" customHeight="true" x14ac:dyDescent="0.2">
      <c r="A139" s="3159"/>
      <c r="B139" s="1886" t="s">
        <v>19</v>
      </c>
      <c r="C139" s="1821">
        <v>52.321930663322881</v>
      </c>
      <c r="D139" s="1822">
        <v>53.299869061447339</v>
      </c>
      <c r="E139" s="1822">
        <v>41.289186200402</v>
      </c>
      <c r="F139" s="1822">
        <v>8.179697540944332</v>
      </c>
      <c r="G139" s="1823">
        <v>0.46322256329217909</v>
      </c>
      <c r="H139" s="1824">
        <v>11.01753566767062</v>
      </c>
      <c r="I139" s="1822">
        <v>0.97936777891234306</v>
      </c>
      <c r="J139" s="1822">
        <v>0.20879947692002127</v>
      </c>
      <c r="K139" s="1822">
        <v>0.19655452204463694</v>
      </c>
      <c r="L139" s="1825">
        <v>0</v>
      </c>
      <c r="M139" s="1826">
        <v>56.454284304481106</v>
      </c>
      <c r="N139" s="1822">
        <v>54.334751713783945</v>
      </c>
      <c r="O139" s="1822">
        <v>54.231130570602346</v>
      </c>
      <c r="P139" s="1822">
        <v>43.296861483342433</v>
      </c>
      <c r="Q139" s="1823">
        <v>25.901742614792106</v>
      </c>
      <c r="R139" s="1824">
        <v>20.500812338547064</v>
      </c>
      <c r="S139" s="1822">
        <v>64.792127716327457</v>
      </c>
      <c r="T139" s="1822">
        <v>40.879207537740157</v>
      </c>
      <c r="U139" s="1822">
        <v>43.333831227430736</v>
      </c>
      <c r="V139" s="1822">
        <v>23.346789208696077</v>
      </c>
      <c r="W139" s="1822">
        <v>56.321803210649712</v>
      </c>
      <c r="X139" s="1822">
        <v>34.603471015924754</v>
      </c>
      <c r="Y139" s="1822">
        <v>0.68531739527203028</v>
      </c>
      <c r="Z139" s="2651">
        <v>40.578184616629102</v>
      </c>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108"/>
      <c r="BA139" s="2980"/>
      <c r="BB139" s="173" t="s">
        <v>19</v>
      </c>
      <c r="BC139" s="1572" t="s">
        <v>36</v>
      </c>
      <c r="BD139" s="1592" t="s">
        <v>36</v>
      </c>
      <c r="BE139" s="1592" t="s">
        <v>36</v>
      </c>
      <c r="BF139" s="1592" t="s">
        <v>36</v>
      </c>
      <c r="BG139" s="1613" t="s">
        <v>36</v>
      </c>
      <c r="BH139" s="1634" t="s">
        <v>36</v>
      </c>
      <c r="BI139" s="1592" t="s">
        <v>36</v>
      </c>
      <c r="BJ139" s="1592" t="s">
        <v>36</v>
      </c>
      <c r="BK139" s="1592" t="s">
        <v>36</v>
      </c>
      <c r="BL139" s="1613" t="s">
        <v>36</v>
      </c>
      <c r="BM139" s="1634" t="s">
        <v>36</v>
      </c>
      <c r="BN139" s="1592" t="s">
        <v>36</v>
      </c>
      <c r="BO139" s="1592" t="s">
        <v>36</v>
      </c>
      <c r="BP139" s="1592" t="s">
        <v>36</v>
      </c>
      <c r="BQ139" s="1613" t="s">
        <v>36</v>
      </c>
      <c r="BR139" s="1634" t="s">
        <v>36</v>
      </c>
      <c r="BS139" s="1592" t="s">
        <v>36</v>
      </c>
      <c r="BT139" s="1592" t="s">
        <v>36</v>
      </c>
      <c r="BU139" s="1592" t="s">
        <v>36</v>
      </c>
      <c r="BV139" s="1592" t="s">
        <v>36</v>
      </c>
      <c r="BW139" s="1592" t="s">
        <v>36</v>
      </c>
      <c r="BX139" s="1592" t="s">
        <v>36</v>
      </c>
      <c r="BY139" s="1653" t="s">
        <v>36</v>
      </c>
      <c r="BZ139" s="1653" t="s">
        <v>36</v>
      </c>
      <c r="CA139" s="2605"/>
      <c r="CB139" s="2605"/>
      <c r="CC139" s="2605"/>
      <c r="CD139" s="2605"/>
      <c r="CE139" s="2605"/>
      <c r="CF139" s="2605"/>
      <c r="CG139" s="2605"/>
      <c r="CH139" s="2605"/>
      <c r="CI139" s="2605"/>
      <c r="CJ139" s="2605"/>
      <c r="CK139" s="2605"/>
      <c r="CL139" s="2605"/>
      <c r="CM139" s="2605"/>
      <c r="CN139" s="2605"/>
      <c r="CO139" s="2605"/>
      <c r="CP139" s="2605"/>
      <c r="CQ139" s="2605"/>
      <c r="CR139" s="2605"/>
      <c r="CS139" s="2605"/>
      <c r="CT139" s="2605"/>
      <c r="CU139" s="2605"/>
      <c r="CV139" s="2605"/>
      <c r="CW139" s="2605"/>
      <c r="CX139" s="2605"/>
      <c r="CY139" s="2605"/>
      <c r="CZ139" s="2605"/>
    </row>
    <row r="140" s="130" customFormat="true" ht="15" customHeight="true" x14ac:dyDescent="0.2">
      <c r="A140" s="2998" t="s">
        <v>107</v>
      </c>
      <c r="B140" s="300" t="s">
        <v>64</v>
      </c>
      <c r="C140" s="1496" t="s">
        <v>36</v>
      </c>
      <c r="D140" s="1508" t="s">
        <v>36</v>
      </c>
      <c r="E140" s="1508" t="s">
        <v>36</v>
      </c>
      <c r="F140" s="1508" t="s">
        <v>36</v>
      </c>
      <c r="G140" s="1520" t="s">
        <v>36</v>
      </c>
      <c r="H140" s="1532" t="s">
        <v>36</v>
      </c>
      <c r="I140" s="1508" t="s">
        <v>36</v>
      </c>
      <c r="J140" s="1508" t="s">
        <v>36</v>
      </c>
      <c r="K140" s="1508" t="s">
        <v>36</v>
      </c>
      <c r="L140" s="1544" t="s">
        <v>36</v>
      </c>
      <c r="M140" s="1554" t="s">
        <v>36</v>
      </c>
      <c r="N140" s="1508" t="s">
        <v>36</v>
      </c>
      <c r="O140" s="1508" t="s">
        <v>36</v>
      </c>
      <c r="P140" s="1508" t="s">
        <v>36</v>
      </c>
      <c r="Q140" s="1520" t="s">
        <v>36</v>
      </c>
      <c r="R140" s="1532" t="s">
        <v>36</v>
      </c>
      <c r="S140" s="1508" t="s">
        <v>36</v>
      </c>
      <c r="T140" s="1508" t="s">
        <v>36</v>
      </c>
      <c r="U140" s="1508" t="s">
        <v>36</v>
      </c>
      <c r="V140" s="1508" t="s">
        <v>36</v>
      </c>
      <c r="W140" s="1508" t="s">
        <v>36</v>
      </c>
      <c r="X140" s="1508" t="s">
        <v>36</v>
      </c>
      <c r="Y140" s="1560" t="s">
        <v>36</v>
      </c>
      <c r="Z140" s="2566" t="s">
        <v>36</v>
      </c>
      <c r="AA140" s="2586"/>
      <c r="AB140" s="2586"/>
      <c r="AC140" s="2586"/>
      <c r="AD140" s="2586"/>
      <c r="AE140" s="2586"/>
      <c r="AF140" s="2586"/>
      <c r="AG140" s="2586"/>
      <c r="AH140" s="2586"/>
      <c r="AI140" s="2586"/>
      <c r="AJ140" s="2586"/>
      <c r="AK140" s="2586"/>
      <c r="AL140" s="2586"/>
      <c r="AM140" s="2586"/>
      <c r="AN140" s="2586"/>
      <c r="AO140" s="2586"/>
      <c r="AP140" s="2586"/>
      <c r="AQ140" s="2586"/>
      <c r="AR140" s="2586"/>
      <c r="AS140" s="2586"/>
      <c r="AT140" s="2586"/>
      <c r="AU140" s="2586"/>
      <c r="AV140" s="2586"/>
      <c r="AW140" s="2586"/>
      <c r="AX140" s="2586"/>
      <c r="AY140" s="2586"/>
      <c r="AZ140" s="239"/>
      <c r="BA140" s="2980" t="s">
        <v>107</v>
      </c>
      <c r="BB140" s="173" t="s">
        <v>64</v>
      </c>
      <c r="BC140" s="1572" t="s">
        <v>36</v>
      </c>
      <c r="BD140" s="1592" t="s">
        <v>36</v>
      </c>
      <c r="BE140" s="1592" t="s">
        <v>36</v>
      </c>
      <c r="BF140" s="1592" t="s">
        <v>36</v>
      </c>
      <c r="BG140" s="1613" t="s">
        <v>36</v>
      </c>
      <c r="BH140" s="1634" t="s">
        <v>36</v>
      </c>
      <c r="BI140" s="1592" t="s">
        <v>36</v>
      </c>
      <c r="BJ140" s="1592" t="s">
        <v>36</v>
      </c>
      <c r="BK140" s="1592" t="s">
        <v>36</v>
      </c>
      <c r="BL140" s="1613" t="s">
        <v>36</v>
      </c>
      <c r="BM140" s="1634" t="s">
        <v>36</v>
      </c>
      <c r="BN140" s="1592" t="s">
        <v>36</v>
      </c>
      <c r="BO140" s="1592" t="s">
        <v>36</v>
      </c>
      <c r="BP140" s="1592" t="s">
        <v>36</v>
      </c>
      <c r="BQ140" s="1613" t="s">
        <v>36</v>
      </c>
      <c r="BR140" s="1634" t="s">
        <v>36</v>
      </c>
      <c r="BS140" s="1592" t="s">
        <v>36</v>
      </c>
      <c r="BT140" s="1592" t="s">
        <v>36</v>
      </c>
      <c r="BU140" s="1592" t="s">
        <v>36</v>
      </c>
      <c r="BV140" s="1592" t="s">
        <v>36</v>
      </c>
      <c r="BW140" s="1592" t="s">
        <v>36</v>
      </c>
      <c r="BX140" s="1592" t="s">
        <v>36</v>
      </c>
      <c r="BY140" s="1653" t="s">
        <v>36</v>
      </c>
      <c r="BZ140" s="1653" t="s">
        <v>36</v>
      </c>
      <c r="CA140" s="2605"/>
      <c r="CB140" s="2605"/>
      <c r="CC140" s="2605"/>
      <c r="CD140" s="2605"/>
      <c r="CE140" s="2605"/>
      <c r="CF140" s="2605"/>
      <c r="CG140" s="2605"/>
      <c r="CH140" s="2605"/>
      <c r="CI140" s="2605"/>
      <c r="CJ140" s="2605"/>
      <c r="CK140" s="2605"/>
      <c r="CL140" s="2605"/>
      <c r="CM140" s="2605"/>
      <c r="CN140" s="2605"/>
      <c r="CO140" s="2605"/>
      <c r="CP140" s="2605"/>
      <c r="CQ140" s="2605"/>
      <c r="CR140" s="2605"/>
      <c r="CS140" s="2605"/>
      <c r="CT140" s="2605"/>
      <c r="CU140" s="2605"/>
      <c r="CV140" s="2605"/>
      <c r="CW140" s="2605"/>
      <c r="CX140" s="2605"/>
      <c r="CY140" s="2605"/>
      <c r="CZ140" s="2605"/>
    </row>
    <row r="141" s="130" customFormat="true" ht="15" customHeight="true" x14ac:dyDescent="0.2">
      <c r="A141" s="2998"/>
      <c r="B141" s="300" t="s">
        <v>65</v>
      </c>
      <c r="C141" s="1496" t="s">
        <v>36</v>
      </c>
      <c r="D141" s="1508" t="s">
        <v>36</v>
      </c>
      <c r="E141" s="1508" t="s">
        <v>36</v>
      </c>
      <c r="F141" s="1508" t="s">
        <v>36</v>
      </c>
      <c r="G141" s="1520" t="s">
        <v>36</v>
      </c>
      <c r="H141" s="1532" t="s">
        <v>36</v>
      </c>
      <c r="I141" s="1508" t="s">
        <v>36</v>
      </c>
      <c r="J141" s="1508" t="s">
        <v>36</v>
      </c>
      <c r="K141" s="1508" t="s">
        <v>36</v>
      </c>
      <c r="L141" s="1544" t="s">
        <v>36</v>
      </c>
      <c r="M141" s="1554" t="s">
        <v>36</v>
      </c>
      <c r="N141" s="1508" t="s">
        <v>36</v>
      </c>
      <c r="O141" s="1508" t="s">
        <v>36</v>
      </c>
      <c r="P141" s="1508" t="s">
        <v>36</v>
      </c>
      <c r="Q141" s="1520" t="s">
        <v>36</v>
      </c>
      <c r="R141" s="1532" t="s">
        <v>36</v>
      </c>
      <c r="S141" s="1508" t="s">
        <v>36</v>
      </c>
      <c r="T141" s="1508" t="s">
        <v>36</v>
      </c>
      <c r="U141" s="1508" t="s">
        <v>36</v>
      </c>
      <c r="V141" s="1508" t="s">
        <v>36</v>
      </c>
      <c r="W141" s="1508" t="s">
        <v>36</v>
      </c>
      <c r="X141" s="1508" t="s">
        <v>36</v>
      </c>
      <c r="Y141" s="1560" t="s">
        <v>36</v>
      </c>
      <c r="Z141" s="2566" t="s">
        <v>36</v>
      </c>
      <c r="AA141" s="2586"/>
      <c r="AB141" s="2586"/>
      <c r="AC141" s="2586"/>
      <c r="AD141" s="2586"/>
      <c r="AE141" s="2586"/>
      <c r="AF141" s="2586"/>
      <c r="AG141" s="2586"/>
      <c r="AH141" s="2586"/>
      <c r="AI141" s="2586"/>
      <c r="AJ141" s="2586"/>
      <c r="AK141" s="2586"/>
      <c r="AL141" s="2586"/>
      <c r="AM141" s="2586"/>
      <c r="AN141" s="2586"/>
      <c r="AO141" s="2586"/>
      <c r="AP141" s="2586"/>
      <c r="AQ141" s="2586"/>
      <c r="AR141" s="2586"/>
      <c r="AS141" s="2586"/>
      <c r="AT141" s="2586"/>
      <c r="AU141" s="2586"/>
      <c r="AV141" s="2586"/>
      <c r="AW141" s="2586"/>
      <c r="AX141" s="2586"/>
      <c r="AY141" s="2586"/>
      <c r="AZ141" s="239"/>
      <c r="BA141" s="2980"/>
      <c r="BB141" s="173" t="s">
        <v>65</v>
      </c>
      <c r="BC141" s="1572" t="s">
        <v>36</v>
      </c>
      <c r="BD141" s="1592" t="s">
        <v>36</v>
      </c>
      <c r="BE141" s="1592" t="s">
        <v>36</v>
      </c>
      <c r="BF141" s="1592" t="s">
        <v>36</v>
      </c>
      <c r="BG141" s="1613" t="s">
        <v>36</v>
      </c>
      <c r="BH141" s="1634" t="s">
        <v>36</v>
      </c>
      <c r="BI141" s="1592" t="s">
        <v>36</v>
      </c>
      <c r="BJ141" s="1592" t="s">
        <v>36</v>
      </c>
      <c r="BK141" s="1592" t="s">
        <v>36</v>
      </c>
      <c r="BL141" s="1613" t="s">
        <v>36</v>
      </c>
      <c r="BM141" s="1634" t="s">
        <v>36</v>
      </c>
      <c r="BN141" s="1592" t="s">
        <v>36</v>
      </c>
      <c r="BO141" s="1592" t="s">
        <v>36</v>
      </c>
      <c r="BP141" s="1592" t="s">
        <v>36</v>
      </c>
      <c r="BQ141" s="1613" t="s">
        <v>36</v>
      </c>
      <c r="BR141" s="1634" t="s">
        <v>36</v>
      </c>
      <c r="BS141" s="1592" t="s">
        <v>36</v>
      </c>
      <c r="BT141" s="1592" t="s">
        <v>36</v>
      </c>
      <c r="BU141" s="1592" t="s">
        <v>36</v>
      </c>
      <c r="BV141" s="1592" t="s">
        <v>36</v>
      </c>
      <c r="BW141" s="1592" t="s">
        <v>36</v>
      </c>
      <c r="BX141" s="1592" t="s">
        <v>36</v>
      </c>
      <c r="BY141" s="1653" t="s">
        <v>36</v>
      </c>
      <c r="BZ141" s="1653" t="s">
        <v>36</v>
      </c>
      <c r="CA141" s="2605"/>
      <c r="CB141" s="2605"/>
      <c r="CC141" s="2605"/>
      <c r="CD141" s="2605"/>
      <c r="CE141" s="2605"/>
      <c r="CF141" s="2605"/>
      <c r="CG141" s="2605"/>
      <c r="CH141" s="2605"/>
      <c r="CI141" s="2605"/>
      <c r="CJ141" s="2605"/>
      <c r="CK141" s="2605"/>
      <c r="CL141" s="2605"/>
      <c r="CM141" s="2605"/>
      <c r="CN141" s="2605"/>
      <c r="CO141" s="2605"/>
      <c r="CP141" s="2605"/>
      <c r="CQ141" s="2605"/>
      <c r="CR141" s="2605"/>
      <c r="CS141" s="2605"/>
      <c r="CT141" s="2605"/>
      <c r="CU141" s="2605"/>
      <c r="CV141" s="2605"/>
      <c r="CW141" s="2605"/>
      <c r="CX141" s="2605"/>
      <c r="CY141" s="2605"/>
      <c r="CZ141" s="2605"/>
    </row>
    <row r="142" s="130" customFormat="true" ht="15" customHeight="true" x14ac:dyDescent="0.2">
      <c r="A142" s="2998"/>
      <c r="B142" s="300" t="s">
        <v>66</v>
      </c>
      <c r="C142" s="1496" t="s">
        <v>36</v>
      </c>
      <c r="D142" s="1508" t="s">
        <v>36</v>
      </c>
      <c r="E142" s="1508" t="s">
        <v>36</v>
      </c>
      <c r="F142" s="1508" t="s">
        <v>36</v>
      </c>
      <c r="G142" s="1520" t="s">
        <v>36</v>
      </c>
      <c r="H142" s="1532" t="s">
        <v>36</v>
      </c>
      <c r="I142" s="1508" t="s">
        <v>36</v>
      </c>
      <c r="J142" s="1508" t="s">
        <v>36</v>
      </c>
      <c r="K142" s="1508" t="s">
        <v>36</v>
      </c>
      <c r="L142" s="1544" t="s">
        <v>36</v>
      </c>
      <c r="M142" s="1554" t="s">
        <v>36</v>
      </c>
      <c r="N142" s="1508" t="s">
        <v>36</v>
      </c>
      <c r="O142" s="1508" t="s">
        <v>36</v>
      </c>
      <c r="P142" s="1508" t="s">
        <v>36</v>
      </c>
      <c r="Q142" s="1520" t="s">
        <v>36</v>
      </c>
      <c r="R142" s="1532" t="s">
        <v>36</v>
      </c>
      <c r="S142" s="1508" t="s">
        <v>36</v>
      </c>
      <c r="T142" s="1508" t="s">
        <v>36</v>
      </c>
      <c r="U142" s="1508" t="s">
        <v>36</v>
      </c>
      <c r="V142" s="1508" t="s">
        <v>36</v>
      </c>
      <c r="W142" s="1508" t="s">
        <v>36</v>
      </c>
      <c r="X142" s="1508" t="s">
        <v>36</v>
      </c>
      <c r="Y142" s="1560" t="s">
        <v>36</v>
      </c>
      <c r="Z142" s="2566" t="s">
        <v>36</v>
      </c>
      <c r="AA142" s="2586"/>
      <c r="AB142" s="2586"/>
      <c r="AC142" s="2586"/>
      <c r="AD142" s="2586"/>
      <c r="AE142" s="2586"/>
      <c r="AF142" s="2586"/>
      <c r="AG142" s="2586"/>
      <c r="AH142" s="2586"/>
      <c r="AI142" s="2586"/>
      <c r="AJ142" s="2586"/>
      <c r="AK142" s="2586"/>
      <c r="AL142" s="2586"/>
      <c r="AM142" s="2586"/>
      <c r="AN142" s="2586"/>
      <c r="AO142" s="2586"/>
      <c r="AP142" s="2586"/>
      <c r="AQ142" s="2586"/>
      <c r="AR142" s="2586"/>
      <c r="AS142" s="2586"/>
      <c r="AT142" s="2586"/>
      <c r="AU142" s="2586"/>
      <c r="AV142" s="2586"/>
      <c r="AW142" s="2586"/>
      <c r="AX142" s="2586"/>
      <c r="AY142" s="2586"/>
      <c r="AZ142" s="239"/>
      <c r="BA142" s="2980"/>
      <c r="BB142" s="173" t="s">
        <v>66</v>
      </c>
      <c r="BC142" s="1572" t="s">
        <v>36</v>
      </c>
      <c r="BD142" s="1592" t="s">
        <v>36</v>
      </c>
      <c r="BE142" s="1592" t="s">
        <v>36</v>
      </c>
      <c r="BF142" s="1592" t="s">
        <v>36</v>
      </c>
      <c r="BG142" s="1613" t="s">
        <v>36</v>
      </c>
      <c r="BH142" s="1634" t="s">
        <v>36</v>
      </c>
      <c r="BI142" s="1592" t="s">
        <v>36</v>
      </c>
      <c r="BJ142" s="1592" t="s">
        <v>36</v>
      </c>
      <c r="BK142" s="1592" t="s">
        <v>36</v>
      </c>
      <c r="BL142" s="1613" t="s">
        <v>36</v>
      </c>
      <c r="BM142" s="1634" t="s">
        <v>36</v>
      </c>
      <c r="BN142" s="1592" t="s">
        <v>36</v>
      </c>
      <c r="BO142" s="1592" t="s">
        <v>36</v>
      </c>
      <c r="BP142" s="1592" t="s">
        <v>36</v>
      </c>
      <c r="BQ142" s="1613" t="s">
        <v>36</v>
      </c>
      <c r="BR142" s="1634" t="s">
        <v>36</v>
      </c>
      <c r="BS142" s="1592" t="s">
        <v>36</v>
      </c>
      <c r="BT142" s="1592" t="s">
        <v>36</v>
      </c>
      <c r="BU142" s="1592" t="s">
        <v>36</v>
      </c>
      <c r="BV142" s="1592" t="s">
        <v>36</v>
      </c>
      <c r="BW142" s="1592" t="s">
        <v>36</v>
      </c>
      <c r="BX142" s="1592" t="s">
        <v>36</v>
      </c>
      <c r="BY142" s="1653" t="s">
        <v>36</v>
      </c>
      <c r="BZ142" s="1653" t="s">
        <v>36</v>
      </c>
      <c r="CA142" s="2605"/>
      <c r="CB142" s="2605"/>
      <c r="CC142" s="2605"/>
      <c r="CD142" s="2605"/>
      <c r="CE142" s="2605"/>
      <c r="CF142" s="2605"/>
      <c r="CG142" s="2605"/>
      <c r="CH142" s="2605"/>
      <c r="CI142" s="2605"/>
      <c r="CJ142" s="2605"/>
      <c r="CK142" s="2605"/>
      <c r="CL142" s="2605"/>
      <c r="CM142" s="2605"/>
      <c r="CN142" s="2605"/>
      <c r="CO142" s="2605"/>
      <c r="CP142" s="2605"/>
      <c r="CQ142" s="2605"/>
      <c r="CR142" s="2605"/>
      <c r="CS142" s="2605"/>
      <c r="CT142" s="2605"/>
      <c r="CU142" s="2605"/>
      <c r="CV142" s="2605"/>
      <c r="CW142" s="2605"/>
      <c r="CX142" s="2605"/>
      <c r="CY142" s="2605"/>
      <c r="CZ142" s="2605"/>
    </row>
    <row r="143" s="130" customFormat="true" ht="15" customHeight="true" x14ac:dyDescent="0.2">
      <c r="A143" s="2998"/>
      <c r="B143" s="300" t="s">
        <v>67</v>
      </c>
      <c r="C143" s="1496" t="s">
        <v>36</v>
      </c>
      <c r="D143" s="1508" t="s">
        <v>36</v>
      </c>
      <c r="E143" s="1508" t="s">
        <v>36</v>
      </c>
      <c r="F143" s="1508" t="s">
        <v>36</v>
      </c>
      <c r="G143" s="1520" t="s">
        <v>36</v>
      </c>
      <c r="H143" s="1532" t="s">
        <v>36</v>
      </c>
      <c r="I143" s="1508" t="s">
        <v>36</v>
      </c>
      <c r="J143" s="1508" t="s">
        <v>36</v>
      </c>
      <c r="K143" s="1508" t="s">
        <v>36</v>
      </c>
      <c r="L143" s="1544" t="s">
        <v>36</v>
      </c>
      <c r="M143" s="1554" t="s">
        <v>36</v>
      </c>
      <c r="N143" s="1508" t="s">
        <v>36</v>
      </c>
      <c r="O143" s="1508" t="s">
        <v>36</v>
      </c>
      <c r="P143" s="1508" t="s">
        <v>36</v>
      </c>
      <c r="Q143" s="1520" t="s">
        <v>36</v>
      </c>
      <c r="R143" s="1532" t="s">
        <v>36</v>
      </c>
      <c r="S143" s="1508" t="s">
        <v>36</v>
      </c>
      <c r="T143" s="1508" t="s">
        <v>36</v>
      </c>
      <c r="U143" s="1508" t="s">
        <v>36</v>
      </c>
      <c r="V143" s="1508" t="s">
        <v>36</v>
      </c>
      <c r="W143" s="1508" t="s">
        <v>36</v>
      </c>
      <c r="X143" s="1508" t="s">
        <v>36</v>
      </c>
      <c r="Y143" s="1560" t="s">
        <v>36</v>
      </c>
      <c r="Z143" s="2566" t="s">
        <v>36</v>
      </c>
      <c r="AA143" s="2586"/>
      <c r="AB143" s="2586"/>
      <c r="AC143" s="2586"/>
      <c r="AD143" s="2586"/>
      <c r="AE143" s="2586"/>
      <c r="AF143" s="2586"/>
      <c r="AG143" s="2586"/>
      <c r="AH143" s="2586"/>
      <c r="AI143" s="2586"/>
      <c r="AJ143" s="2586"/>
      <c r="AK143" s="2586"/>
      <c r="AL143" s="2586"/>
      <c r="AM143" s="2586"/>
      <c r="AN143" s="2586"/>
      <c r="AO143" s="2586"/>
      <c r="AP143" s="2586"/>
      <c r="AQ143" s="2586"/>
      <c r="AR143" s="2586"/>
      <c r="AS143" s="2586"/>
      <c r="AT143" s="2586"/>
      <c r="AU143" s="2586"/>
      <c r="AV143" s="2586"/>
      <c r="AW143" s="2586"/>
      <c r="AX143" s="2586"/>
      <c r="AY143" s="2586"/>
      <c r="AZ143" s="239"/>
      <c r="BA143" s="2980"/>
      <c r="BB143" s="173" t="s">
        <v>67</v>
      </c>
      <c r="BC143" s="1572" t="s">
        <v>36</v>
      </c>
      <c r="BD143" s="1592" t="s">
        <v>36</v>
      </c>
      <c r="BE143" s="1592" t="s">
        <v>36</v>
      </c>
      <c r="BF143" s="1592" t="s">
        <v>36</v>
      </c>
      <c r="BG143" s="1613" t="s">
        <v>36</v>
      </c>
      <c r="BH143" s="1634" t="s">
        <v>36</v>
      </c>
      <c r="BI143" s="1592" t="s">
        <v>36</v>
      </c>
      <c r="BJ143" s="1592" t="s">
        <v>36</v>
      </c>
      <c r="BK143" s="1592" t="s">
        <v>36</v>
      </c>
      <c r="BL143" s="1613" t="s">
        <v>36</v>
      </c>
      <c r="BM143" s="1634" t="s">
        <v>36</v>
      </c>
      <c r="BN143" s="1592" t="s">
        <v>36</v>
      </c>
      <c r="BO143" s="1592" t="s">
        <v>36</v>
      </c>
      <c r="BP143" s="1592" t="s">
        <v>36</v>
      </c>
      <c r="BQ143" s="1613" t="s">
        <v>36</v>
      </c>
      <c r="BR143" s="1634" t="s">
        <v>36</v>
      </c>
      <c r="BS143" s="1592" t="s">
        <v>36</v>
      </c>
      <c r="BT143" s="1592" t="s">
        <v>36</v>
      </c>
      <c r="BU143" s="1592" t="s">
        <v>36</v>
      </c>
      <c r="BV143" s="1592" t="s">
        <v>36</v>
      </c>
      <c r="BW143" s="1592" t="s">
        <v>36</v>
      </c>
      <c r="BX143" s="1592" t="s">
        <v>36</v>
      </c>
      <c r="BY143" s="1653" t="s">
        <v>36</v>
      </c>
      <c r="BZ143" s="1653" t="s">
        <v>36</v>
      </c>
      <c r="CA143" s="2605"/>
      <c r="CB143" s="2605"/>
      <c r="CC143" s="2605"/>
      <c r="CD143" s="2605"/>
      <c r="CE143" s="2605"/>
      <c r="CF143" s="2605"/>
      <c r="CG143" s="2605"/>
      <c r="CH143" s="2605"/>
      <c r="CI143" s="2605"/>
      <c r="CJ143" s="2605"/>
      <c r="CK143" s="2605"/>
      <c r="CL143" s="2605"/>
      <c r="CM143" s="2605"/>
      <c r="CN143" s="2605"/>
      <c r="CO143" s="2605"/>
      <c r="CP143" s="2605"/>
      <c r="CQ143" s="2605"/>
      <c r="CR143" s="2605"/>
      <c r="CS143" s="2605"/>
      <c r="CT143" s="2605"/>
      <c r="CU143" s="2605"/>
      <c r="CV143" s="2605"/>
      <c r="CW143" s="2605"/>
      <c r="CX143" s="2605"/>
      <c r="CY143" s="2605"/>
      <c r="CZ143" s="2605"/>
    </row>
    <row r="144" s="130" customFormat="true" ht="15" customHeight="true" x14ac:dyDescent="0.2">
      <c r="A144" s="2998" t="s">
        <v>108</v>
      </c>
      <c r="B144" s="300" t="s">
        <v>64</v>
      </c>
      <c r="C144" s="1496" t="s">
        <v>36</v>
      </c>
      <c r="D144" s="1508" t="s">
        <v>36</v>
      </c>
      <c r="E144" s="1508" t="s">
        <v>36</v>
      </c>
      <c r="F144" s="1508" t="s">
        <v>36</v>
      </c>
      <c r="G144" s="1520" t="s">
        <v>36</v>
      </c>
      <c r="H144" s="1532" t="s">
        <v>36</v>
      </c>
      <c r="I144" s="1508" t="s">
        <v>36</v>
      </c>
      <c r="J144" s="1508" t="s">
        <v>36</v>
      </c>
      <c r="K144" s="1508" t="s">
        <v>36</v>
      </c>
      <c r="L144" s="1544" t="s">
        <v>36</v>
      </c>
      <c r="M144" s="1554" t="s">
        <v>36</v>
      </c>
      <c r="N144" s="1508" t="s">
        <v>36</v>
      </c>
      <c r="O144" s="1508" t="s">
        <v>36</v>
      </c>
      <c r="P144" s="1508" t="s">
        <v>36</v>
      </c>
      <c r="Q144" s="1520" t="s">
        <v>36</v>
      </c>
      <c r="R144" s="1532" t="s">
        <v>36</v>
      </c>
      <c r="S144" s="1508" t="s">
        <v>36</v>
      </c>
      <c r="T144" s="1508" t="s">
        <v>36</v>
      </c>
      <c r="U144" s="1508" t="s">
        <v>36</v>
      </c>
      <c r="V144" s="1508" t="s">
        <v>36</v>
      </c>
      <c r="W144" s="1508" t="s">
        <v>36</v>
      </c>
      <c r="X144" s="1508" t="s">
        <v>36</v>
      </c>
      <c r="Y144" s="1560" t="s">
        <v>36</v>
      </c>
      <c r="Z144" s="2566" t="s">
        <v>36</v>
      </c>
      <c r="AA144" s="2586"/>
      <c r="AB144" s="2586"/>
      <c r="AC144" s="2586"/>
      <c r="AD144" s="2586"/>
      <c r="AE144" s="2586"/>
      <c r="AF144" s="2586"/>
      <c r="AG144" s="2586"/>
      <c r="AH144" s="2586"/>
      <c r="AI144" s="2586"/>
      <c r="AJ144" s="2586"/>
      <c r="AK144" s="2586"/>
      <c r="AL144" s="2586"/>
      <c r="AM144" s="2586"/>
      <c r="AN144" s="2586"/>
      <c r="AO144" s="2586"/>
      <c r="AP144" s="2586"/>
      <c r="AQ144" s="2586"/>
      <c r="AR144" s="2586"/>
      <c r="AS144" s="2586"/>
      <c r="AT144" s="2586"/>
      <c r="AU144" s="2586"/>
      <c r="AV144" s="2586"/>
      <c r="AW144" s="2586"/>
      <c r="AX144" s="2586"/>
      <c r="AY144" s="2586"/>
      <c r="AZ144" s="239"/>
      <c r="BA144" s="2980" t="s">
        <v>108</v>
      </c>
      <c r="BB144" s="173" t="s">
        <v>64</v>
      </c>
      <c r="BC144" s="1572" t="s">
        <v>36</v>
      </c>
      <c r="BD144" s="1592" t="s">
        <v>36</v>
      </c>
      <c r="BE144" s="1592" t="s">
        <v>36</v>
      </c>
      <c r="BF144" s="1592" t="s">
        <v>36</v>
      </c>
      <c r="BG144" s="1613" t="s">
        <v>36</v>
      </c>
      <c r="BH144" s="1634" t="s">
        <v>36</v>
      </c>
      <c r="BI144" s="1592" t="s">
        <v>36</v>
      </c>
      <c r="BJ144" s="1592" t="s">
        <v>36</v>
      </c>
      <c r="BK144" s="1592" t="s">
        <v>36</v>
      </c>
      <c r="BL144" s="1613" t="s">
        <v>36</v>
      </c>
      <c r="BM144" s="1634" t="s">
        <v>36</v>
      </c>
      <c r="BN144" s="1592" t="s">
        <v>36</v>
      </c>
      <c r="BO144" s="1592" t="s">
        <v>36</v>
      </c>
      <c r="BP144" s="1592" t="s">
        <v>36</v>
      </c>
      <c r="BQ144" s="1613" t="s">
        <v>36</v>
      </c>
      <c r="BR144" s="1634" t="s">
        <v>36</v>
      </c>
      <c r="BS144" s="1592" t="s">
        <v>36</v>
      </c>
      <c r="BT144" s="1592" t="s">
        <v>36</v>
      </c>
      <c r="BU144" s="1592" t="s">
        <v>36</v>
      </c>
      <c r="BV144" s="1592" t="s">
        <v>36</v>
      </c>
      <c r="BW144" s="1592" t="s">
        <v>36</v>
      </c>
      <c r="BX144" s="1592" t="s">
        <v>36</v>
      </c>
      <c r="BY144" s="1653" t="s">
        <v>36</v>
      </c>
      <c r="BZ144" s="1653" t="s">
        <v>36</v>
      </c>
      <c r="CA144" s="2605"/>
      <c r="CB144" s="2605"/>
      <c r="CC144" s="2605"/>
      <c r="CD144" s="2605"/>
      <c r="CE144" s="2605"/>
      <c r="CF144" s="2605"/>
      <c r="CG144" s="2605"/>
      <c r="CH144" s="2605"/>
      <c r="CI144" s="2605"/>
      <c r="CJ144" s="2605"/>
      <c r="CK144" s="2605"/>
      <c r="CL144" s="2605"/>
      <c r="CM144" s="2605"/>
      <c r="CN144" s="2605"/>
      <c r="CO144" s="2605"/>
      <c r="CP144" s="2605"/>
      <c r="CQ144" s="2605"/>
      <c r="CR144" s="2605"/>
      <c r="CS144" s="2605"/>
      <c r="CT144" s="2605"/>
      <c r="CU144" s="2605"/>
      <c r="CV144" s="2605"/>
      <c r="CW144" s="2605"/>
      <c r="CX144" s="2605"/>
      <c r="CY144" s="2605"/>
      <c r="CZ144" s="2605"/>
    </row>
    <row r="145" s="130" customFormat="true" ht="15" customHeight="true" x14ac:dyDescent="0.2">
      <c r="A145" s="2998"/>
      <c r="B145" s="300" t="s">
        <v>65</v>
      </c>
      <c r="C145" s="1496" t="s">
        <v>36</v>
      </c>
      <c r="D145" s="1508" t="s">
        <v>36</v>
      </c>
      <c r="E145" s="1508" t="s">
        <v>36</v>
      </c>
      <c r="F145" s="1508" t="s">
        <v>36</v>
      </c>
      <c r="G145" s="1520" t="s">
        <v>36</v>
      </c>
      <c r="H145" s="1532" t="s">
        <v>36</v>
      </c>
      <c r="I145" s="1508" t="s">
        <v>36</v>
      </c>
      <c r="J145" s="1508" t="s">
        <v>36</v>
      </c>
      <c r="K145" s="1508" t="s">
        <v>36</v>
      </c>
      <c r="L145" s="1544" t="s">
        <v>36</v>
      </c>
      <c r="M145" s="1554" t="s">
        <v>36</v>
      </c>
      <c r="N145" s="1508" t="s">
        <v>36</v>
      </c>
      <c r="O145" s="1508" t="s">
        <v>36</v>
      </c>
      <c r="P145" s="1508" t="s">
        <v>36</v>
      </c>
      <c r="Q145" s="1520" t="s">
        <v>36</v>
      </c>
      <c r="R145" s="1532" t="s">
        <v>36</v>
      </c>
      <c r="S145" s="1508" t="s">
        <v>36</v>
      </c>
      <c r="T145" s="1508" t="s">
        <v>36</v>
      </c>
      <c r="U145" s="1508" t="s">
        <v>36</v>
      </c>
      <c r="V145" s="1508" t="s">
        <v>36</v>
      </c>
      <c r="W145" s="1508" t="s">
        <v>36</v>
      </c>
      <c r="X145" s="1508" t="s">
        <v>36</v>
      </c>
      <c r="Y145" s="1560" t="s">
        <v>36</v>
      </c>
      <c r="Z145" s="2566" t="s">
        <v>36</v>
      </c>
      <c r="AA145" s="2586"/>
      <c r="AB145" s="2586"/>
      <c r="AC145" s="2586"/>
      <c r="AD145" s="2586"/>
      <c r="AE145" s="2586"/>
      <c r="AF145" s="2586"/>
      <c r="AG145" s="2586"/>
      <c r="AH145" s="2586"/>
      <c r="AI145" s="2586"/>
      <c r="AJ145" s="2586"/>
      <c r="AK145" s="2586"/>
      <c r="AL145" s="2586"/>
      <c r="AM145" s="2586"/>
      <c r="AN145" s="2586"/>
      <c r="AO145" s="2586"/>
      <c r="AP145" s="2586"/>
      <c r="AQ145" s="2586"/>
      <c r="AR145" s="2586"/>
      <c r="AS145" s="2586"/>
      <c r="AT145" s="2586"/>
      <c r="AU145" s="2586"/>
      <c r="AV145" s="2586"/>
      <c r="AW145" s="2586"/>
      <c r="AX145" s="2586"/>
      <c r="AY145" s="2586"/>
      <c r="AZ145" s="239"/>
      <c r="BA145" s="2980"/>
      <c r="BB145" s="173" t="s">
        <v>65</v>
      </c>
      <c r="BC145" s="1572" t="s">
        <v>36</v>
      </c>
      <c r="BD145" s="1592" t="s">
        <v>36</v>
      </c>
      <c r="BE145" s="1592" t="s">
        <v>36</v>
      </c>
      <c r="BF145" s="1592" t="s">
        <v>36</v>
      </c>
      <c r="BG145" s="1613" t="s">
        <v>36</v>
      </c>
      <c r="BH145" s="1634" t="s">
        <v>36</v>
      </c>
      <c r="BI145" s="1592" t="s">
        <v>36</v>
      </c>
      <c r="BJ145" s="1592" t="s">
        <v>36</v>
      </c>
      <c r="BK145" s="1592" t="s">
        <v>36</v>
      </c>
      <c r="BL145" s="1613" t="s">
        <v>36</v>
      </c>
      <c r="BM145" s="1634" t="s">
        <v>36</v>
      </c>
      <c r="BN145" s="1592" t="s">
        <v>36</v>
      </c>
      <c r="BO145" s="1592" t="s">
        <v>36</v>
      </c>
      <c r="BP145" s="1592" t="s">
        <v>36</v>
      </c>
      <c r="BQ145" s="1613" t="s">
        <v>36</v>
      </c>
      <c r="BR145" s="1634" t="s">
        <v>36</v>
      </c>
      <c r="BS145" s="1592" t="s">
        <v>36</v>
      </c>
      <c r="BT145" s="1592" t="s">
        <v>36</v>
      </c>
      <c r="BU145" s="1592" t="s">
        <v>36</v>
      </c>
      <c r="BV145" s="1592" t="s">
        <v>36</v>
      </c>
      <c r="BW145" s="1592" t="s">
        <v>36</v>
      </c>
      <c r="BX145" s="1592" t="s">
        <v>36</v>
      </c>
      <c r="BY145" s="1653" t="s">
        <v>36</v>
      </c>
      <c r="BZ145" s="1653" t="s">
        <v>36</v>
      </c>
      <c r="CA145" s="2605"/>
      <c r="CB145" s="2605"/>
      <c r="CC145" s="2605"/>
      <c r="CD145" s="2605"/>
      <c r="CE145" s="2605"/>
      <c r="CF145" s="2605"/>
      <c r="CG145" s="2605"/>
      <c r="CH145" s="2605"/>
      <c r="CI145" s="2605"/>
      <c r="CJ145" s="2605"/>
      <c r="CK145" s="2605"/>
      <c r="CL145" s="2605"/>
      <c r="CM145" s="2605"/>
      <c r="CN145" s="2605"/>
      <c r="CO145" s="2605"/>
      <c r="CP145" s="2605"/>
      <c r="CQ145" s="2605"/>
      <c r="CR145" s="2605"/>
      <c r="CS145" s="2605"/>
      <c r="CT145" s="2605"/>
      <c r="CU145" s="2605"/>
      <c r="CV145" s="2605"/>
      <c r="CW145" s="2605"/>
      <c r="CX145" s="2605"/>
      <c r="CY145" s="2605"/>
      <c r="CZ145" s="2605"/>
    </row>
    <row r="146" s="130" customFormat="true" ht="15" customHeight="true" x14ac:dyDescent="0.2">
      <c r="A146" s="2998"/>
      <c r="B146" s="300" t="s">
        <v>66</v>
      </c>
      <c r="C146" s="1496" t="s">
        <v>36</v>
      </c>
      <c r="D146" s="1508" t="s">
        <v>36</v>
      </c>
      <c r="E146" s="1508" t="s">
        <v>36</v>
      </c>
      <c r="F146" s="1508" t="s">
        <v>36</v>
      </c>
      <c r="G146" s="1520" t="s">
        <v>36</v>
      </c>
      <c r="H146" s="1532" t="s">
        <v>36</v>
      </c>
      <c r="I146" s="1508" t="s">
        <v>36</v>
      </c>
      <c r="J146" s="1508" t="s">
        <v>36</v>
      </c>
      <c r="K146" s="1508" t="s">
        <v>36</v>
      </c>
      <c r="L146" s="1544" t="s">
        <v>36</v>
      </c>
      <c r="M146" s="1554" t="s">
        <v>36</v>
      </c>
      <c r="N146" s="1508" t="s">
        <v>36</v>
      </c>
      <c r="O146" s="1508" t="s">
        <v>36</v>
      </c>
      <c r="P146" s="1508" t="s">
        <v>36</v>
      </c>
      <c r="Q146" s="1520" t="s">
        <v>36</v>
      </c>
      <c r="R146" s="1532" t="s">
        <v>36</v>
      </c>
      <c r="S146" s="1508" t="s">
        <v>36</v>
      </c>
      <c r="T146" s="1508" t="s">
        <v>36</v>
      </c>
      <c r="U146" s="1508" t="s">
        <v>36</v>
      </c>
      <c r="V146" s="1508" t="s">
        <v>36</v>
      </c>
      <c r="W146" s="1508" t="s">
        <v>36</v>
      </c>
      <c r="X146" s="1508" t="s">
        <v>36</v>
      </c>
      <c r="Y146" s="1560" t="s">
        <v>36</v>
      </c>
      <c r="Z146" s="2566" t="s">
        <v>36</v>
      </c>
      <c r="AA146" s="2586"/>
      <c r="AB146" s="2586"/>
      <c r="AC146" s="2586"/>
      <c r="AD146" s="2586"/>
      <c r="AE146" s="2586"/>
      <c r="AF146" s="2586"/>
      <c r="AG146" s="2586"/>
      <c r="AH146" s="2586"/>
      <c r="AI146" s="2586"/>
      <c r="AJ146" s="2586"/>
      <c r="AK146" s="2586"/>
      <c r="AL146" s="2586"/>
      <c r="AM146" s="2586"/>
      <c r="AN146" s="2586"/>
      <c r="AO146" s="2586"/>
      <c r="AP146" s="2586"/>
      <c r="AQ146" s="2586"/>
      <c r="AR146" s="2586"/>
      <c r="AS146" s="2586"/>
      <c r="AT146" s="2586"/>
      <c r="AU146" s="2586"/>
      <c r="AV146" s="2586"/>
      <c r="AW146" s="2586"/>
      <c r="AX146" s="2586"/>
      <c r="AY146" s="2586"/>
      <c r="AZ146" s="239"/>
      <c r="BA146" s="2980"/>
      <c r="BB146" s="173" t="s">
        <v>66</v>
      </c>
      <c r="BC146" s="1572" t="s">
        <v>36</v>
      </c>
      <c r="BD146" s="1592" t="s">
        <v>36</v>
      </c>
      <c r="BE146" s="1592" t="s">
        <v>36</v>
      </c>
      <c r="BF146" s="1592" t="s">
        <v>36</v>
      </c>
      <c r="BG146" s="1613" t="s">
        <v>36</v>
      </c>
      <c r="BH146" s="1634" t="s">
        <v>36</v>
      </c>
      <c r="BI146" s="1592" t="s">
        <v>36</v>
      </c>
      <c r="BJ146" s="1592" t="s">
        <v>36</v>
      </c>
      <c r="BK146" s="1592" t="s">
        <v>36</v>
      </c>
      <c r="BL146" s="1613" t="s">
        <v>36</v>
      </c>
      <c r="BM146" s="1634" t="s">
        <v>36</v>
      </c>
      <c r="BN146" s="1592" t="s">
        <v>36</v>
      </c>
      <c r="BO146" s="1592" t="s">
        <v>36</v>
      </c>
      <c r="BP146" s="1592" t="s">
        <v>36</v>
      </c>
      <c r="BQ146" s="1613" t="s">
        <v>36</v>
      </c>
      <c r="BR146" s="1634" t="s">
        <v>36</v>
      </c>
      <c r="BS146" s="1592" t="s">
        <v>36</v>
      </c>
      <c r="BT146" s="1592" t="s">
        <v>36</v>
      </c>
      <c r="BU146" s="1592" t="s">
        <v>36</v>
      </c>
      <c r="BV146" s="1592" t="s">
        <v>36</v>
      </c>
      <c r="BW146" s="1592" t="s">
        <v>36</v>
      </c>
      <c r="BX146" s="1592" t="s">
        <v>36</v>
      </c>
      <c r="BY146" s="1653" t="s">
        <v>36</v>
      </c>
      <c r="BZ146" s="1653" t="s">
        <v>36</v>
      </c>
      <c r="CA146" s="2605"/>
      <c r="CB146" s="2605"/>
      <c r="CC146" s="2605"/>
      <c r="CD146" s="2605"/>
      <c r="CE146" s="2605"/>
      <c r="CF146" s="2605"/>
      <c r="CG146" s="2605"/>
      <c r="CH146" s="2605"/>
      <c r="CI146" s="2605"/>
      <c r="CJ146" s="2605"/>
      <c r="CK146" s="2605"/>
      <c r="CL146" s="2605"/>
      <c r="CM146" s="2605"/>
      <c r="CN146" s="2605"/>
      <c r="CO146" s="2605"/>
      <c r="CP146" s="2605"/>
      <c r="CQ146" s="2605"/>
      <c r="CR146" s="2605"/>
      <c r="CS146" s="2605"/>
      <c r="CT146" s="2605"/>
      <c r="CU146" s="2605"/>
      <c r="CV146" s="2605"/>
      <c r="CW146" s="2605"/>
      <c r="CX146" s="2605"/>
      <c r="CY146" s="2605"/>
      <c r="CZ146" s="2605"/>
    </row>
    <row r="147" s="130" customFormat="true" ht="15" customHeight="true" x14ac:dyDescent="0.2">
      <c r="A147" s="2998"/>
      <c r="B147" s="300" t="s">
        <v>67</v>
      </c>
      <c r="C147" s="1496" t="s">
        <v>36</v>
      </c>
      <c r="D147" s="1508" t="s">
        <v>36</v>
      </c>
      <c r="E147" s="1508" t="s">
        <v>36</v>
      </c>
      <c r="F147" s="1508" t="s">
        <v>36</v>
      </c>
      <c r="G147" s="1520" t="s">
        <v>36</v>
      </c>
      <c r="H147" s="1532" t="s">
        <v>36</v>
      </c>
      <c r="I147" s="1508" t="s">
        <v>36</v>
      </c>
      <c r="J147" s="1508" t="s">
        <v>36</v>
      </c>
      <c r="K147" s="1508" t="s">
        <v>36</v>
      </c>
      <c r="L147" s="1544" t="s">
        <v>36</v>
      </c>
      <c r="M147" s="1554" t="s">
        <v>36</v>
      </c>
      <c r="N147" s="1508" t="s">
        <v>36</v>
      </c>
      <c r="O147" s="1508" t="s">
        <v>36</v>
      </c>
      <c r="P147" s="1508" t="s">
        <v>36</v>
      </c>
      <c r="Q147" s="1520" t="s">
        <v>36</v>
      </c>
      <c r="R147" s="1532" t="s">
        <v>36</v>
      </c>
      <c r="S147" s="1508" t="s">
        <v>36</v>
      </c>
      <c r="T147" s="1508" t="s">
        <v>36</v>
      </c>
      <c r="U147" s="1508" t="s">
        <v>36</v>
      </c>
      <c r="V147" s="1508" t="s">
        <v>36</v>
      </c>
      <c r="W147" s="1508" t="s">
        <v>36</v>
      </c>
      <c r="X147" s="1508" t="s">
        <v>36</v>
      </c>
      <c r="Y147" s="1560" t="s">
        <v>36</v>
      </c>
      <c r="Z147" s="2566" t="s">
        <v>36</v>
      </c>
      <c r="AA147" s="2586"/>
      <c r="AB147" s="2586"/>
      <c r="AC147" s="2586"/>
      <c r="AD147" s="2586"/>
      <c r="AE147" s="2586"/>
      <c r="AF147" s="2586"/>
      <c r="AG147" s="2586"/>
      <c r="AH147" s="2586"/>
      <c r="AI147" s="2586"/>
      <c r="AJ147" s="2586"/>
      <c r="AK147" s="2586"/>
      <c r="AL147" s="2586"/>
      <c r="AM147" s="2586"/>
      <c r="AN147" s="2586"/>
      <c r="AO147" s="2586"/>
      <c r="AP147" s="2586"/>
      <c r="AQ147" s="2586"/>
      <c r="AR147" s="2586"/>
      <c r="AS147" s="2586"/>
      <c r="AT147" s="2586"/>
      <c r="AU147" s="2586"/>
      <c r="AV147" s="2586"/>
      <c r="AW147" s="2586"/>
      <c r="AX147" s="2586"/>
      <c r="AY147" s="2586"/>
      <c r="AZ147" s="239"/>
      <c r="BA147" s="2980"/>
      <c r="BB147" s="173" t="s">
        <v>67</v>
      </c>
      <c r="BC147" s="1572" t="s">
        <v>36</v>
      </c>
      <c r="BD147" s="1592" t="s">
        <v>36</v>
      </c>
      <c r="BE147" s="1592" t="s">
        <v>36</v>
      </c>
      <c r="BF147" s="1592" t="s">
        <v>36</v>
      </c>
      <c r="BG147" s="1613" t="s">
        <v>36</v>
      </c>
      <c r="BH147" s="1634" t="s">
        <v>36</v>
      </c>
      <c r="BI147" s="1592" t="s">
        <v>36</v>
      </c>
      <c r="BJ147" s="1592" t="s">
        <v>36</v>
      </c>
      <c r="BK147" s="1592" t="s">
        <v>36</v>
      </c>
      <c r="BL147" s="1613" t="s">
        <v>36</v>
      </c>
      <c r="BM147" s="1634" t="s">
        <v>36</v>
      </c>
      <c r="BN147" s="1592" t="s">
        <v>36</v>
      </c>
      <c r="BO147" s="1592" t="s">
        <v>36</v>
      </c>
      <c r="BP147" s="1592" t="s">
        <v>36</v>
      </c>
      <c r="BQ147" s="1613" t="s">
        <v>36</v>
      </c>
      <c r="BR147" s="1634" t="s">
        <v>36</v>
      </c>
      <c r="BS147" s="1592" t="s">
        <v>36</v>
      </c>
      <c r="BT147" s="1592" t="s">
        <v>36</v>
      </c>
      <c r="BU147" s="1592" t="s">
        <v>36</v>
      </c>
      <c r="BV147" s="1592" t="s">
        <v>36</v>
      </c>
      <c r="BW147" s="1592" t="s">
        <v>36</v>
      </c>
      <c r="BX147" s="1592" t="s">
        <v>36</v>
      </c>
      <c r="BY147" s="1653" t="s">
        <v>36</v>
      </c>
      <c r="BZ147" s="1653" t="s">
        <v>36</v>
      </c>
      <c r="CA147" s="2605"/>
      <c r="CB147" s="2605"/>
      <c r="CC147" s="2605"/>
      <c r="CD147" s="2605"/>
      <c r="CE147" s="2605"/>
      <c r="CF147" s="2605"/>
      <c r="CG147" s="2605"/>
      <c r="CH147" s="2605"/>
      <c r="CI147" s="2605"/>
      <c r="CJ147" s="2605"/>
      <c r="CK147" s="2605"/>
      <c r="CL147" s="2605"/>
      <c r="CM147" s="2605"/>
      <c r="CN147" s="2605"/>
      <c r="CO147" s="2605"/>
      <c r="CP147" s="2605"/>
      <c r="CQ147" s="2605"/>
      <c r="CR147" s="2605"/>
      <c r="CS147" s="2605"/>
      <c r="CT147" s="2605"/>
      <c r="CU147" s="2605"/>
      <c r="CV147" s="2605"/>
      <c r="CW147" s="2605"/>
      <c r="CX147" s="2605"/>
      <c r="CY147" s="2605"/>
      <c r="CZ147" s="2605"/>
    </row>
    <row r="148" s="130" customFormat="true" ht="15" customHeight="true" x14ac:dyDescent="0.2">
      <c r="A148" s="2998" t="s">
        <v>109</v>
      </c>
      <c r="B148" s="300" t="s">
        <v>50</v>
      </c>
      <c r="C148" s="1187">
        <v>0.61923705569601251</v>
      </c>
      <c r="D148" s="1188">
        <v>0.21103133550430536</v>
      </c>
      <c r="E148" s="1188">
        <v>0.3948648047924514</v>
      </c>
      <c r="F148" s="1188">
        <v>2.8915214621733565</v>
      </c>
      <c r="G148" s="1239">
        <v>10.966724883093022</v>
      </c>
      <c r="H148" s="1227">
        <v>1.6940050750941718</v>
      </c>
      <c r="I148" s="1188">
        <v>3.7735941875689383</v>
      </c>
      <c r="J148" s="1188">
        <v>10.130140310854021</v>
      </c>
      <c r="K148" s="1188">
        <v>14.630936083542556</v>
      </c>
      <c r="L148" s="1203">
        <v>8.0332887566272326</v>
      </c>
      <c r="M148" s="1214">
        <v>0.35746178305461529</v>
      </c>
      <c r="N148" s="1188">
        <v>0.58049077825048756</v>
      </c>
      <c r="O148" s="1188">
        <v>0.10716327988122194</v>
      </c>
      <c r="P148" s="1188">
        <v>0.37305101120411138</v>
      </c>
      <c r="Q148" s="1239">
        <v>0.91125126673997692</v>
      </c>
      <c r="R148" s="1227">
        <v>8.5413223534227437E-2</v>
      </c>
      <c r="S148" s="1188">
        <v>0.56123122010659388</v>
      </c>
      <c r="T148" s="1188">
        <v>3.1073446503368469</v>
      </c>
      <c r="U148" s="1188">
        <v>0.174262244815755</v>
      </c>
      <c r="V148" s="1188">
        <v>1.0865607433167641</v>
      </c>
      <c r="W148" s="1188">
        <v>0.53834571328188885</v>
      </c>
      <c r="X148" s="1188">
        <v>0.38778846081547808</v>
      </c>
      <c r="Y148" s="1189">
        <v>10.185482485926798</v>
      </c>
      <c r="Z148" s="2652">
        <v>2.4234744396203998</v>
      </c>
      <c r="AA148" s="2663"/>
      <c r="AB148" s="2663"/>
      <c r="AC148" s="2663"/>
      <c r="AD148" s="2663"/>
      <c r="AE148" s="2663"/>
      <c r="AF148" s="2663"/>
      <c r="AG148" s="2663"/>
      <c r="AH148" s="2663"/>
      <c r="AI148" s="2663"/>
      <c r="AJ148" s="2663"/>
      <c r="AK148" s="2663"/>
      <c r="AL148" s="2663"/>
      <c r="AM148" s="2663"/>
      <c r="AN148" s="2663"/>
      <c r="AO148" s="2663"/>
      <c r="AP148" s="2663"/>
      <c r="AQ148" s="2663"/>
      <c r="AR148" s="2663"/>
      <c r="AS148" s="2663"/>
      <c r="AT148" s="2663"/>
      <c r="AU148" s="2663"/>
      <c r="AV148" s="2663"/>
      <c r="AW148" s="2663"/>
      <c r="AX148" s="2663"/>
      <c r="AY148" s="2663"/>
      <c r="AZ148" s="239"/>
      <c r="BA148" s="2980" t="s">
        <v>109</v>
      </c>
      <c r="BB148" s="173" t="s">
        <v>50</v>
      </c>
      <c r="BC148" s="1572" t="s">
        <v>36</v>
      </c>
      <c r="BD148" s="1592" t="s">
        <v>36</v>
      </c>
      <c r="BE148" s="1592" t="s">
        <v>36</v>
      </c>
      <c r="BF148" s="1592" t="s">
        <v>36</v>
      </c>
      <c r="BG148" s="1613" t="s">
        <v>36</v>
      </c>
      <c r="BH148" s="1634" t="s">
        <v>36</v>
      </c>
      <c r="BI148" s="1592" t="s">
        <v>36</v>
      </c>
      <c r="BJ148" s="1592" t="s">
        <v>36</v>
      </c>
      <c r="BK148" s="1592" t="s">
        <v>36</v>
      </c>
      <c r="BL148" s="1613" t="s">
        <v>36</v>
      </c>
      <c r="BM148" s="1634" t="s">
        <v>36</v>
      </c>
      <c r="BN148" s="1592" t="s">
        <v>36</v>
      </c>
      <c r="BO148" s="1592" t="s">
        <v>36</v>
      </c>
      <c r="BP148" s="1592" t="s">
        <v>36</v>
      </c>
      <c r="BQ148" s="1613" t="s">
        <v>36</v>
      </c>
      <c r="BR148" s="1634" t="s">
        <v>36</v>
      </c>
      <c r="BS148" s="1592" t="s">
        <v>36</v>
      </c>
      <c r="BT148" s="1592" t="s">
        <v>36</v>
      </c>
      <c r="BU148" s="1592" t="s">
        <v>36</v>
      </c>
      <c r="BV148" s="1592" t="s">
        <v>36</v>
      </c>
      <c r="BW148" s="1592" t="s">
        <v>36</v>
      </c>
      <c r="BX148" s="1592" t="s">
        <v>36</v>
      </c>
      <c r="BY148" s="1653" t="s">
        <v>36</v>
      </c>
      <c r="BZ148" s="1653" t="s">
        <v>36</v>
      </c>
      <c r="CA148" s="2605"/>
      <c r="CB148" s="2605"/>
      <c r="CC148" s="2605"/>
      <c r="CD148" s="2605"/>
      <c r="CE148" s="2605"/>
      <c r="CF148" s="2605"/>
      <c r="CG148" s="2605"/>
      <c r="CH148" s="2605"/>
      <c r="CI148" s="2605"/>
      <c r="CJ148" s="2605"/>
      <c r="CK148" s="2605"/>
      <c r="CL148" s="2605"/>
      <c r="CM148" s="2605"/>
      <c r="CN148" s="2605"/>
      <c r="CO148" s="2605"/>
      <c r="CP148" s="2605"/>
      <c r="CQ148" s="2605"/>
      <c r="CR148" s="2605"/>
      <c r="CS148" s="2605"/>
      <c r="CT148" s="2605"/>
      <c r="CU148" s="2605"/>
      <c r="CV148" s="2605"/>
      <c r="CW148" s="2605"/>
      <c r="CX148" s="2605"/>
      <c r="CY148" s="2605"/>
      <c r="CZ148" s="2605"/>
    </row>
    <row r="149" s="130" customFormat="true" ht="15" customHeight="true" x14ac:dyDescent="0.2">
      <c r="A149" s="2998"/>
      <c r="B149" s="300" t="s">
        <v>49</v>
      </c>
      <c r="C149" s="1187">
        <v>0.53258617003325404</v>
      </c>
      <c r="D149" s="1188">
        <v>0.57483602547811985</v>
      </c>
      <c r="E149" s="1188">
        <v>1.5024513750646866</v>
      </c>
      <c r="F149" s="1188">
        <v>4.6625638583656368</v>
      </c>
      <c r="G149" s="1239">
        <v>35.151365607749419</v>
      </c>
      <c r="H149" s="1227">
        <v>1.2672077138103139</v>
      </c>
      <c r="I149" s="1188">
        <v>4.8820873830311271</v>
      </c>
      <c r="J149" s="1188">
        <v>4.6686049394267028</v>
      </c>
      <c r="K149" s="1188">
        <v>24.315566508015163</v>
      </c>
      <c r="L149" s="1203">
        <v>70.623428074915708</v>
      </c>
      <c r="M149" s="1214">
        <v>0.71819265268439092</v>
      </c>
      <c r="N149" s="1188">
        <v>0.57111291408614984</v>
      </c>
      <c r="O149" s="1188">
        <v>0.31920686366062706</v>
      </c>
      <c r="P149" s="1188">
        <v>1.3218372624491841</v>
      </c>
      <c r="Q149" s="1239">
        <v>4.6369195561108931</v>
      </c>
      <c r="R149" s="1227">
        <v>2.2496604468841999</v>
      </c>
      <c r="S149" s="1188">
        <v>2.5636370154184007</v>
      </c>
      <c r="T149" s="1188">
        <v>4.2618765290996095</v>
      </c>
      <c r="U149" s="1188">
        <v>2.4638845170378803</v>
      </c>
      <c r="V149" s="1188">
        <v>3.4072378506255698</v>
      </c>
      <c r="W149" s="1188">
        <v>2.0465367421247054</v>
      </c>
      <c r="X149" s="1188">
        <v>3.2376679224596416</v>
      </c>
      <c r="Y149" s="1189">
        <v>26.889081201650413</v>
      </c>
      <c r="Z149" s="2652">
        <v>1.8399177597135656</v>
      </c>
      <c r="AA149" s="2663"/>
      <c r="AB149" s="2663"/>
      <c r="AC149" s="2663"/>
      <c r="AD149" s="2663"/>
      <c r="AE149" s="2663"/>
      <c r="AF149" s="2663"/>
      <c r="AG149" s="2663"/>
      <c r="AH149" s="2663"/>
      <c r="AI149" s="2663"/>
      <c r="AJ149" s="2663"/>
      <c r="AK149" s="2663"/>
      <c r="AL149" s="2663"/>
      <c r="AM149" s="2663"/>
      <c r="AN149" s="2663"/>
      <c r="AO149" s="2663"/>
      <c r="AP149" s="2663"/>
      <c r="AQ149" s="2663"/>
      <c r="AR149" s="2663"/>
      <c r="AS149" s="2663"/>
      <c r="AT149" s="2663"/>
      <c r="AU149" s="2663"/>
      <c r="AV149" s="2663"/>
      <c r="AW149" s="2663"/>
      <c r="AX149" s="2663"/>
      <c r="AY149" s="2663"/>
      <c r="AZ149" s="239"/>
      <c r="BA149" s="2980"/>
      <c r="BB149" s="173" t="s">
        <v>49</v>
      </c>
      <c r="BC149" s="1572" t="s">
        <v>36</v>
      </c>
      <c r="BD149" s="1592" t="s">
        <v>36</v>
      </c>
      <c r="BE149" s="1592" t="s">
        <v>36</v>
      </c>
      <c r="BF149" s="1592" t="s">
        <v>36</v>
      </c>
      <c r="BG149" s="1613" t="s">
        <v>36</v>
      </c>
      <c r="BH149" s="1634" t="s">
        <v>36</v>
      </c>
      <c r="BI149" s="1592" t="s">
        <v>36</v>
      </c>
      <c r="BJ149" s="1592" t="s">
        <v>36</v>
      </c>
      <c r="BK149" s="1592" t="s">
        <v>36</v>
      </c>
      <c r="BL149" s="1613" t="s">
        <v>36</v>
      </c>
      <c r="BM149" s="1634" t="s">
        <v>36</v>
      </c>
      <c r="BN149" s="1592" t="s">
        <v>36</v>
      </c>
      <c r="BO149" s="1592" t="s">
        <v>36</v>
      </c>
      <c r="BP149" s="1592" t="s">
        <v>36</v>
      </c>
      <c r="BQ149" s="1613" t="s">
        <v>36</v>
      </c>
      <c r="BR149" s="1634" t="s">
        <v>36</v>
      </c>
      <c r="BS149" s="1592" t="s">
        <v>36</v>
      </c>
      <c r="BT149" s="1592" t="s">
        <v>36</v>
      </c>
      <c r="BU149" s="1592" t="s">
        <v>36</v>
      </c>
      <c r="BV149" s="1592" t="s">
        <v>36</v>
      </c>
      <c r="BW149" s="1592" t="s">
        <v>36</v>
      </c>
      <c r="BX149" s="1592" t="s">
        <v>36</v>
      </c>
      <c r="BY149" s="1653" t="s">
        <v>36</v>
      </c>
      <c r="BZ149" s="1653" t="s">
        <v>36</v>
      </c>
      <c r="CA149" s="2605"/>
      <c r="CB149" s="2605"/>
      <c r="CC149" s="2605"/>
      <c r="CD149" s="2605"/>
      <c r="CE149" s="2605"/>
      <c r="CF149" s="2605"/>
      <c r="CG149" s="2605"/>
      <c r="CH149" s="2605"/>
      <c r="CI149" s="2605"/>
      <c r="CJ149" s="2605"/>
      <c r="CK149" s="2605"/>
      <c r="CL149" s="2605"/>
      <c r="CM149" s="2605"/>
      <c r="CN149" s="2605"/>
      <c r="CO149" s="2605"/>
      <c r="CP149" s="2605"/>
      <c r="CQ149" s="2605"/>
      <c r="CR149" s="2605"/>
      <c r="CS149" s="2605"/>
      <c r="CT149" s="2605"/>
      <c r="CU149" s="2605"/>
      <c r="CV149" s="2605"/>
      <c r="CW149" s="2605"/>
      <c r="CX149" s="2605"/>
      <c r="CY149" s="2605"/>
      <c r="CZ149" s="2605"/>
    </row>
    <row r="150" s="130" customFormat="true" ht="15" customHeight="true" x14ac:dyDescent="0.2">
      <c r="A150" s="2998"/>
      <c r="B150" s="300" t="s">
        <v>111</v>
      </c>
      <c r="C150" s="1187">
        <v>98.848176774270797</v>
      </c>
      <c r="D150" s="1188">
        <v>99.214132639017564</v>
      </c>
      <c r="E150" s="1188">
        <v>98.102683820142872</v>
      </c>
      <c r="F150" s="1188">
        <v>92.445914679460955</v>
      </c>
      <c r="G150" s="1239">
        <v>53.881909509157325</v>
      </c>
      <c r="H150" s="1227">
        <v>97.038787211095496</v>
      </c>
      <c r="I150" s="1188">
        <v>91.344318429399834</v>
      </c>
      <c r="J150" s="1188">
        <v>85.201254749719297</v>
      </c>
      <c r="K150" s="1188">
        <v>61.053497408442325</v>
      </c>
      <c r="L150" s="1203">
        <v>21.343283168457184</v>
      </c>
      <c r="M150" s="1214">
        <v>98.924345564261017</v>
      </c>
      <c r="N150" s="1188">
        <v>98.848396307663364</v>
      </c>
      <c r="O150" s="1188">
        <v>99.57362985645814</v>
      </c>
      <c r="P150" s="1188">
        <v>98.305111726346695</v>
      </c>
      <c r="Q150" s="1239">
        <v>94.45182917714915</v>
      </c>
      <c r="R150" s="1227">
        <v>97.664926329581562</v>
      </c>
      <c r="S150" s="1188">
        <v>96.875131764475015</v>
      </c>
      <c r="T150" s="1188">
        <v>92.630778820563521</v>
      </c>
      <c r="U150" s="1188">
        <v>97.361853238146395</v>
      </c>
      <c r="V150" s="1188">
        <v>95.50620140605767</v>
      </c>
      <c r="W150" s="1188">
        <v>97.415117544593386</v>
      </c>
      <c r="X150" s="1188">
        <v>96.374543616724893</v>
      </c>
      <c r="Y150" s="1189">
        <v>62.925436312422868</v>
      </c>
      <c r="Z150" s="2652">
        <v>95.736607800665993</v>
      </c>
      <c r="AA150" s="2663"/>
      <c r="AB150" s="2663"/>
      <c r="AC150" s="2663"/>
      <c r="AD150" s="2663"/>
      <c r="AE150" s="2663"/>
      <c r="AF150" s="2663"/>
      <c r="AG150" s="2663"/>
      <c r="AH150" s="2663"/>
      <c r="AI150" s="2663"/>
      <c r="AJ150" s="2663"/>
      <c r="AK150" s="2663"/>
      <c r="AL150" s="2663"/>
      <c r="AM150" s="2663"/>
      <c r="AN150" s="2663"/>
      <c r="AO150" s="2663"/>
      <c r="AP150" s="2663"/>
      <c r="AQ150" s="2663"/>
      <c r="AR150" s="2663"/>
      <c r="AS150" s="2663"/>
      <c r="AT150" s="2663"/>
      <c r="AU150" s="2663"/>
      <c r="AV150" s="2663"/>
      <c r="AW150" s="2663"/>
      <c r="AX150" s="2663"/>
      <c r="AY150" s="2663"/>
      <c r="AZ150" s="239"/>
      <c r="BA150" s="2980"/>
      <c r="BB150" s="173" t="s">
        <v>111</v>
      </c>
      <c r="BC150" s="1572" t="s">
        <v>36</v>
      </c>
      <c r="BD150" s="1592" t="s">
        <v>36</v>
      </c>
      <c r="BE150" s="1592" t="s">
        <v>36</v>
      </c>
      <c r="BF150" s="1592" t="s">
        <v>36</v>
      </c>
      <c r="BG150" s="1613" t="s">
        <v>36</v>
      </c>
      <c r="BH150" s="1634" t="s">
        <v>36</v>
      </c>
      <c r="BI150" s="1592" t="s">
        <v>36</v>
      </c>
      <c r="BJ150" s="1592" t="s">
        <v>36</v>
      </c>
      <c r="BK150" s="1592" t="s">
        <v>36</v>
      </c>
      <c r="BL150" s="1613" t="s">
        <v>36</v>
      </c>
      <c r="BM150" s="1634" t="s">
        <v>36</v>
      </c>
      <c r="BN150" s="1592" t="s">
        <v>36</v>
      </c>
      <c r="BO150" s="1592" t="s">
        <v>36</v>
      </c>
      <c r="BP150" s="1592" t="s">
        <v>36</v>
      </c>
      <c r="BQ150" s="1613" t="s">
        <v>36</v>
      </c>
      <c r="BR150" s="1634" t="s">
        <v>36</v>
      </c>
      <c r="BS150" s="1592" t="s">
        <v>36</v>
      </c>
      <c r="BT150" s="1592" t="s">
        <v>36</v>
      </c>
      <c r="BU150" s="1592" t="s">
        <v>36</v>
      </c>
      <c r="BV150" s="1592" t="s">
        <v>36</v>
      </c>
      <c r="BW150" s="1592" t="s">
        <v>36</v>
      </c>
      <c r="BX150" s="1592" t="s">
        <v>36</v>
      </c>
      <c r="BY150" s="1653" t="s">
        <v>36</v>
      </c>
      <c r="BZ150" s="1653" t="s">
        <v>36</v>
      </c>
      <c r="CA150" s="2605"/>
      <c r="CB150" s="2605"/>
      <c r="CC150" s="2605"/>
      <c r="CD150" s="2605"/>
      <c r="CE150" s="2605"/>
      <c r="CF150" s="2605"/>
      <c r="CG150" s="2605"/>
      <c r="CH150" s="2605"/>
      <c r="CI150" s="2605"/>
      <c r="CJ150" s="2605"/>
      <c r="CK150" s="2605"/>
      <c r="CL150" s="2605"/>
      <c r="CM150" s="2605"/>
      <c r="CN150" s="2605"/>
      <c r="CO150" s="2605"/>
      <c r="CP150" s="2605"/>
      <c r="CQ150" s="2605"/>
      <c r="CR150" s="2605"/>
      <c r="CS150" s="2605"/>
      <c r="CT150" s="2605"/>
      <c r="CU150" s="2605"/>
      <c r="CV150" s="2605"/>
      <c r="CW150" s="2605"/>
      <c r="CX150" s="2605"/>
      <c r="CY150" s="2605"/>
      <c r="CZ150" s="2605"/>
    </row>
    <row r="151" s="130" customFormat="true" ht="15" customHeight="true" x14ac:dyDescent="0.2">
      <c r="A151" s="2998" t="s">
        <v>110</v>
      </c>
      <c r="B151" s="300" t="s">
        <v>50</v>
      </c>
      <c r="C151" s="1187">
        <v>29.750675778520584</v>
      </c>
      <c r="D151" s="1188">
        <v>29.033381103316806</v>
      </c>
      <c r="E151" s="1188">
        <v>29.435522243588956</v>
      </c>
      <c r="F151" s="1188">
        <v>57.864002128743373</v>
      </c>
      <c r="G151" s="1239">
        <v>51.060694204160519</v>
      </c>
      <c r="H151" s="1227">
        <v>52.943887418042266</v>
      </c>
      <c r="I151" s="1188">
        <v>74.973743401575589</v>
      </c>
      <c r="J151" s="1188">
        <v>77.477754704047115</v>
      </c>
      <c r="K151" s="1188">
        <v>58.057071234657698</v>
      </c>
      <c r="L151" s="1203">
        <v>23.961347486738617</v>
      </c>
      <c r="M151" s="1214">
        <v>26.17414581840552</v>
      </c>
      <c r="N151" s="1188">
        <v>25.611059852978052</v>
      </c>
      <c r="O151" s="1188">
        <v>29.14730029840657</v>
      </c>
      <c r="P151" s="1188">
        <v>30.657625966641781</v>
      </c>
      <c r="Q151" s="1239">
        <v>30.840031103717319</v>
      </c>
      <c r="R151" s="1227">
        <v>23.664050601903018</v>
      </c>
      <c r="S151" s="1188">
        <v>50.098849157540585</v>
      </c>
      <c r="T151" s="1188">
        <v>53.968951647080431</v>
      </c>
      <c r="U151" s="1188">
        <v>34.391837982955039</v>
      </c>
      <c r="V151" s="1188">
        <v>18.697677234024674</v>
      </c>
      <c r="W151" s="1188">
        <v>40.659448207642392</v>
      </c>
      <c r="X151" s="1188">
        <v>29.930340176700732</v>
      </c>
      <c r="Y151" s="1189">
        <v>64.465187583781685</v>
      </c>
      <c r="Z151" s="2652">
        <v>41.06787819471068</v>
      </c>
      <c r="AA151" s="2663"/>
      <c r="AB151" s="2663"/>
      <c r="AC151" s="2663"/>
      <c r="AD151" s="2663"/>
      <c r="AE151" s="2663"/>
      <c r="AF151" s="2663"/>
      <c r="AG151" s="2663"/>
      <c r="AH151" s="2663"/>
      <c r="AI151" s="2663"/>
      <c r="AJ151" s="2663"/>
      <c r="AK151" s="2663"/>
      <c r="AL151" s="2663"/>
      <c r="AM151" s="2663"/>
      <c r="AN151" s="2663"/>
      <c r="AO151" s="2663"/>
      <c r="AP151" s="2663"/>
      <c r="AQ151" s="2663"/>
      <c r="AR151" s="2663"/>
      <c r="AS151" s="2663"/>
      <c r="AT151" s="2663"/>
      <c r="AU151" s="2663"/>
      <c r="AV151" s="2663"/>
      <c r="AW151" s="2663"/>
      <c r="AX151" s="2663"/>
      <c r="AY151" s="2663"/>
      <c r="AZ151" s="239"/>
      <c r="BA151" s="2980" t="s">
        <v>110</v>
      </c>
      <c r="BB151" s="173" t="s">
        <v>50</v>
      </c>
      <c r="BC151" s="1572" t="s">
        <v>36</v>
      </c>
      <c r="BD151" s="1592" t="s">
        <v>36</v>
      </c>
      <c r="BE151" s="1592" t="s">
        <v>36</v>
      </c>
      <c r="BF151" s="1592" t="s">
        <v>36</v>
      </c>
      <c r="BG151" s="1613" t="s">
        <v>36</v>
      </c>
      <c r="BH151" s="1634" t="s">
        <v>36</v>
      </c>
      <c r="BI151" s="1592" t="s">
        <v>36</v>
      </c>
      <c r="BJ151" s="1592" t="s">
        <v>36</v>
      </c>
      <c r="BK151" s="1592" t="s">
        <v>36</v>
      </c>
      <c r="BL151" s="1613" t="s">
        <v>36</v>
      </c>
      <c r="BM151" s="1634" t="s">
        <v>36</v>
      </c>
      <c r="BN151" s="1592" t="s">
        <v>36</v>
      </c>
      <c r="BO151" s="1592" t="s">
        <v>36</v>
      </c>
      <c r="BP151" s="1592" t="s">
        <v>36</v>
      </c>
      <c r="BQ151" s="1613" t="s">
        <v>36</v>
      </c>
      <c r="BR151" s="1634" t="s">
        <v>36</v>
      </c>
      <c r="BS151" s="1592" t="s">
        <v>36</v>
      </c>
      <c r="BT151" s="1592" t="s">
        <v>36</v>
      </c>
      <c r="BU151" s="1592" t="s">
        <v>36</v>
      </c>
      <c r="BV151" s="1592" t="s">
        <v>36</v>
      </c>
      <c r="BW151" s="1592" t="s">
        <v>36</v>
      </c>
      <c r="BX151" s="1592" t="s">
        <v>36</v>
      </c>
      <c r="BY151" s="1653" t="s">
        <v>36</v>
      </c>
      <c r="BZ151" s="1653" t="s">
        <v>36</v>
      </c>
      <c r="CA151" s="2605"/>
      <c r="CB151" s="2605"/>
      <c r="CC151" s="2605"/>
      <c r="CD151" s="2605"/>
      <c r="CE151" s="2605"/>
      <c r="CF151" s="2605"/>
      <c r="CG151" s="2605"/>
      <c r="CH151" s="2605"/>
      <c r="CI151" s="2605"/>
      <c r="CJ151" s="2605"/>
      <c r="CK151" s="2605"/>
      <c r="CL151" s="2605"/>
      <c r="CM151" s="2605"/>
      <c r="CN151" s="2605"/>
      <c r="CO151" s="2605"/>
      <c r="CP151" s="2605"/>
      <c r="CQ151" s="2605"/>
      <c r="CR151" s="2605"/>
      <c r="CS151" s="2605"/>
      <c r="CT151" s="2605"/>
      <c r="CU151" s="2605"/>
      <c r="CV151" s="2605"/>
      <c r="CW151" s="2605"/>
      <c r="CX151" s="2605"/>
      <c r="CY151" s="2605"/>
      <c r="CZ151" s="2605"/>
    </row>
    <row r="152" s="130" customFormat="true" ht="15" customHeight="true" x14ac:dyDescent="0.2">
      <c r="A152" s="3129"/>
      <c r="B152" s="1739" t="s">
        <v>49</v>
      </c>
      <c r="C152" s="1190">
        <v>69.149884311668274</v>
      </c>
      <c r="D152" s="1191">
        <v>69.646036982129814</v>
      </c>
      <c r="E152" s="1191">
        <v>69.596412707782946</v>
      </c>
      <c r="F152" s="1191">
        <v>41.148836679200706</v>
      </c>
      <c r="G152" s="1240">
        <v>48.597479766165982</v>
      </c>
      <c r="H152" s="1228">
        <v>46.179150817345793</v>
      </c>
      <c r="I152" s="1191">
        <v>24.204822631365985</v>
      </c>
      <c r="J152" s="1191">
        <v>21.511946271034343</v>
      </c>
      <c r="K152" s="1191">
        <v>41.143266932405311</v>
      </c>
      <c r="L152" s="1204">
        <v>76.038652513261482</v>
      </c>
      <c r="M152" s="1215">
        <v>72.882386284630314</v>
      </c>
      <c r="N152" s="1191">
        <v>73.11976084145445</v>
      </c>
      <c r="O152" s="1191">
        <v>69.24444545855998</v>
      </c>
      <c r="P152" s="1191">
        <v>68.742551475318763</v>
      </c>
      <c r="Q152" s="1240">
        <v>68.288016978248208</v>
      </c>
      <c r="R152" s="1228">
        <v>75.033043058026905</v>
      </c>
      <c r="S152" s="1191">
        <v>49.214291981987841</v>
      </c>
      <c r="T152" s="1191">
        <v>44.508207570442963</v>
      </c>
      <c r="U152" s="1191">
        <v>63.927556689565776</v>
      </c>
      <c r="V152" s="1191">
        <v>80.931828727362841</v>
      </c>
      <c r="W152" s="1191">
        <v>58.698709539124351</v>
      </c>
      <c r="X152" s="1191">
        <v>69.734485530585729</v>
      </c>
      <c r="Y152" s="1192">
        <v>34.814845454042739</v>
      </c>
      <c r="Z152" s="2653">
        <v>58.686301388705822</v>
      </c>
      <c r="AA152" s="2664"/>
      <c r="AB152" s="2664"/>
      <c r="AC152" s="2664"/>
      <c r="AD152" s="2664"/>
      <c r="AE152" s="2664"/>
      <c r="AF152" s="2664"/>
      <c r="AG152" s="2664"/>
      <c r="AH152" s="2664"/>
      <c r="AI152" s="2664"/>
      <c r="AJ152" s="2664"/>
      <c r="AK152" s="2664"/>
      <c r="AL152" s="2664"/>
      <c r="AM152" s="2664"/>
      <c r="AN152" s="2664"/>
      <c r="AO152" s="2664"/>
      <c r="AP152" s="2664"/>
      <c r="AQ152" s="2664"/>
      <c r="AR152" s="2664"/>
      <c r="AS152" s="2664"/>
      <c r="AT152" s="2664"/>
      <c r="AU152" s="2664"/>
      <c r="AV152" s="2664"/>
      <c r="AW152" s="2664"/>
      <c r="AX152" s="2664"/>
      <c r="AY152" s="2664"/>
      <c r="AZ152" s="239"/>
      <c r="BA152" s="3000"/>
      <c r="BB152" s="265" t="s">
        <v>49</v>
      </c>
      <c r="BC152" s="1573" t="s">
        <v>36</v>
      </c>
      <c r="BD152" s="1593" t="s">
        <v>36</v>
      </c>
      <c r="BE152" s="1593" t="s">
        <v>36</v>
      </c>
      <c r="BF152" s="1593" t="s">
        <v>36</v>
      </c>
      <c r="BG152" s="1614" t="s">
        <v>36</v>
      </c>
      <c r="BH152" s="1635" t="s">
        <v>36</v>
      </c>
      <c r="BI152" s="1593" t="s">
        <v>36</v>
      </c>
      <c r="BJ152" s="1593" t="s">
        <v>36</v>
      </c>
      <c r="BK152" s="1593" t="s">
        <v>36</v>
      </c>
      <c r="BL152" s="1614" t="s">
        <v>36</v>
      </c>
      <c r="BM152" s="1635" t="s">
        <v>36</v>
      </c>
      <c r="BN152" s="1593" t="s">
        <v>36</v>
      </c>
      <c r="BO152" s="1593" t="s">
        <v>36</v>
      </c>
      <c r="BP152" s="1593" t="s">
        <v>36</v>
      </c>
      <c r="BQ152" s="1614" t="s">
        <v>36</v>
      </c>
      <c r="BR152" s="1635" t="s">
        <v>36</v>
      </c>
      <c r="BS152" s="1593" t="s">
        <v>36</v>
      </c>
      <c r="BT152" s="1593" t="s">
        <v>36</v>
      </c>
      <c r="BU152" s="1593" t="s">
        <v>36</v>
      </c>
      <c r="BV152" s="1593" t="s">
        <v>36</v>
      </c>
      <c r="BW152" s="1593" t="s">
        <v>36</v>
      </c>
      <c r="BX152" s="1593" t="s">
        <v>36</v>
      </c>
      <c r="BY152" s="1654" t="s">
        <v>36</v>
      </c>
      <c r="BZ152" s="1654" t="s">
        <v>36</v>
      </c>
      <c r="CA152" s="2606"/>
      <c r="CB152" s="2606"/>
      <c r="CC152" s="2606"/>
      <c r="CD152" s="2606"/>
      <c r="CE152" s="2606"/>
      <c r="CF152" s="2606"/>
      <c r="CG152" s="2606"/>
      <c r="CH152" s="2606"/>
      <c r="CI152" s="2606"/>
      <c r="CJ152" s="2606"/>
      <c r="CK152" s="2606"/>
      <c r="CL152" s="2606"/>
      <c r="CM152" s="2606"/>
      <c r="CN152" s="2606"/>
      <c r="CO152" s="2606"/>
      <c r="CP152" s="2606"/>
      <c r="CQ152" s="2606"/>
      <c r="CR152" s="2606"/>
      <c r="CS152" s="2606"/>
      <c r="CT152" s="2606"/>
      <c r="CU152" s="2606"/>
      <c r="CV152" s="2606"/>
      <c r="CW152" s="2606"/>
      <c r="CX152" s="2606"/>
      <c r="CY152" s="2606"/>
      <c r="CZ152" s="2606"/>
    </row>
    <row r="153" s="135" customFormat="true" ht="15" customHeight="true" x14ac:dyDescent="0.2">
      <c r="A153" s="3158" t="s">
        <v>267</v>
      </c>
      <c r="B153" s="1887" t="s">
        <v>268</v>
      </c>
      <c r="C153" s="1821">
        <v>0.40693929640384807</v>
      </c>
      <c r="D153" s="1822">
        <v>0.16191050281298935</v>
      </c>
      <c r="E153" s="1822">
        <v>0.39819178717158271</v>
      </c>
      <c r="F153" s="1822">
        <v>1.6878551550511367</v>
      </c>
      <c r="G153" s="1823">
        <v>21.737656593875727</v>
      </c>
      <c r="H153" s="1824">
        <v>0.25824617044813758</v>
      </c>
      <c r="I153" s="1822">
        <v>2.0891984122833787</v>
      </c>
      <c r="J153" s="1822">
        <v>3.4629562478401996</v>
      </c>
      <c r="K153" s="1822">
        <v>13.718460180015338</v>
      </c>
      <c r="L153" s="1825">
        <v>45.206793902690464</v>
      </c>
      <c r="M153" s="1826">
        <v>0.38511458890699246</v>
      </c>
      <c r="N153" s="1822">
        <v>0.35413938010313478</v>
      </c>
      <c r="O153" s="1822">
        <v>0</v>
      </c>
      <c r="P153" s="1822">
        <v>0.53228038435029323</v>
      </c>
      <c r="Q153" s="1823">
        <v>0.91065903934618575</v>
      </c>
      <c r="R153" s="1824">
        <v>0.20111619730319319</v>
      </c>
      <c r="S153" s="1822">
        <v>0.29974863628262338</v>
      </c>
      <c r="T153" s="1822">
        <v>0.25832277710493057</v>
      </c>
      <c r="U153" s="1822">
        <v>0.59613923808586822</v>
      </c>
      <c r="V153" s="1822">
        <v>2.2468032804254063</v>
      </c>
      <c r="W153" s="1822">
        <v>0.34691509859975844</v>
      </c>
      <c r="X153" s="1822">
        <v>0.29273480576788652</v>
      </c>
      <c r="Y153" s="1822">
        <v>17.918488881308598</v>
      </c>
      <c r="Z153" s="2651">
        <v>0.41013325907204456</v>
      </c>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108"/>
      <c r="BA153" s="3127" t="s">
        <v>267</v>
      </c>
      <c r="BB153" s="1905" t="s">
        <v>268</v>
      </c>
      <c r="BC153" s="511">
        <v>33.611842458690568</v>
      </c>
      <c r="BD153" s="443">
        <v>13.378651095685322</v>
      </c>
      <c r="BE153" s="443">
        <v>32.907879833320337</v>
      </c>
      <c r="BF153" s="443">
        <v>139.58105593768457</v>
      </c>
      <c r="BG153" s="512">
        <v>1794.5411046635479</v>
      </c>
      <c r="BH153" s="523">
        <v>7.5666813842553262</v>
      </c>
      <c r="BI153" s="443">
        <v>61.07682151094118</v>
      </c>
      <c r="BJ153" s="443">
        <v>101.82136056374155</v>
      </c>
      <c r="BK153" s="443">
        <v>401.39183718050913</v>
      </c>
      <c r="BL153" s="512">
        <v>1325.8332515245897</v>
      </c>
      <c r="BM153" s="523">
        <v>20.524067021789982</v>
      </c>
      <c r="BN153" s="443">
        <v>18.899745148330581</v>
      </c>
      <c r="BO153" s="443">
        <v>0</v>
      </c>
      <c r="BP153" s="443">
        <v>28.394985564201608</v>
      </c>
      <c r="BQ153" s="512">
        <v>48.511784090569606</v>
      </c>
      <c r="BR153" s="523">
        <v>9.7655900842948373</v>
      </c>
      <c r="BS153" s="443">
        <v>8.9526643571120914</v>
      </c>
      <c r="BT153" s="443">
        <v>3.5765726606917974</v>
      </c>
      <c r="BU153" s="443">
        <v>38.902972133426871</v>
      </c>
      <c r="BV153" s="443">
        <v>117.68169592148951</v>
      </c>
      <c r="BW153" s="443">
        <v>24.922123470633146</v>
      </c>
      <c r="BX153" s="443">
        <v>3.2803130357814467</v>
      </c>
      <c r="BY153" s="444">
        <v>1798.8252671344896</v>
      </c>
      <c r="BZ153" s="444">
        <v>8.1133351910096252</v>
      </c>
      <c r="CA153" s="2607"/>
      <c r="CB153" s="2607"/>
      <c r="CC153" s="2607"/>
      <c r="CD153" s="2607"/>
      <c r="CE153" s="2607"/>
      <c r="CF153" s="2607"/>
      <c r="CG153" s="2607"/>
      <c r="CH153" s="2607"/>
      <c r="CI153" s="2607"/>
      <c r="CJ153" s="2607"/>
      <c r="CK153" s="2607"/>
      <c r="CL153" s="2607"/>
      <c r="CM153" s="2607"/>
      <c r="CN153" s="2607"/>
      <c r="CO153" s="2607"/>
      <c r="CP153" s="2607"/>
      <c r="CQ153" s="2607"/>
      <c r="CR153" s="2607"/>
      <c r="CS153" s="2607"/>
      <c r="CT153" s="2607"/>
      <c r="CU153" s="2607"/>
      <c r="CV153" s="2607"/>
      <c r="CW153" s="2607"/>
      <c r="CX153" s="2607"/>
      <c r="CY153" s="2607"/>
      <c r="CZ153" s="2607"/>
    </row>
    <row r="154" s="135" customFormat="true" ht="15" customHeight="true" x14ac:dyDescent="0.2">
      <c r="A154" s="3159"/>
      <c r="B154" s="1886" t="s">
        <v>269</v>
      </c>
      <c r="C154" s="1821">
        <v>0.2977258254957838</v>
      </c>
      <c r="D154" s="1822">
        <v>0.10339588182760232</v>
      </c>
      <c r="E154" s="1822">
        <v>0</v>
      </c>
      <c r="F154" s="1822">
        <v>1.4252685675021262</v>
      </c>
      <c r="G154" s="1823">
        <v>11.27956329659218</v>
      </c>
      <c r="H154" s="1824">
        <v>0.78526709074905465</v>
      </c>
      <c r="I154" s="1822">
        <v>1.0898488392350656</v>
      </c>
      <c r="J154" s="1822">
        <v>2.7174056218998701</v>
      </c>
      <c r="K154" s="1822">
        <v>10.087198093852187</v>
      </c>
      <c r="L154" s="1825">
        <v>19.158319935102718</v>
      </c>
      <c r="M154" s="1826">
        <v>0.33307806377739846</v>
      </c>
      <c r="N154" s="1822">
        <v>0.16008801608691076</v>
      </c>
      <c r="O154" s="1822">
        <v>0</v>
      </c>
      <c r="P154" s="1822">
        <v>0</v>
      </c>
      <c r="Q154" s="1823">
        <v>1.2031371413853993</v>
      </c>
      <c r="R154" s="1824">
        <v>1.3566307012856735</v>
      </c>
      <c r="S154" s="1822">
        <v>0.35445204665448943</v>
      </c>
      <c r="T154" s="1822">
        <v>1.2634298789190737</v>
      </c>
      <c r="U154" s="1822">
        <v>0.95800806059558452</v>
      </c>
      <c r="V154" s="1822">
        <v>0.23370094188092105</v>
      </c>
      <c r="W154" s="1822">
        <v>0.43459931255234324</v>
      </c>
      <c r="X154" s="1822">
        <v>0.38984084970760036</v>
      </c>
      <c r="Y154" s="1822">
        <v>8.6791090909910427</v>
      </c>
      <c r="Z154" s="2651">
        <v>0.33302050989249382</v>
      </c>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108"/>
      <c r="BA154" s="3127"/>
      <c r="BB154" s="1905" t="s">
        <v>269</v>
      </c>
      <c r="BC154" s="513">
        <v>24.591170306926539</v>
      </c>
      <c r="BD154" s="445">
        <v>8.5435929335599958</v>
      </c>
      <c r="BE154" s="445">
        <v>0</v>
      </c>
      <c r="BF154" s="445">
        <v>117.86585540316138</v>
      </c>
      <c r="BG154" s="514">
        <v>931.17856982301089</v>
      </c>
      <c r="BH154" s="524">
        <v>23.008534325710315</v>
      </c>
      <c r="BI154" s="445">
        <v>31.861264414381402</v>
      </c>
      <c r="BJ154" s="445">
        <v>79.899923020388414</v>
      </c>
      <c r="BK154" s="445">
        <v>295.14383697329305</v>
      </c>
      <c r="BL154" s="514">
        <v>561.87876689467873</v>
      </c>
      <c r="BM154" s="524">
        <v>17.750863512746147</v>
      </c>
      <c r="BN154" s="445">
        <v>8.5435929335599958</v>
      </c>
      <c r="BO154" s="445">
        <v>0</v>
      </c>
      <c r="BP154" s="445">
        <v>0</v>
      </c>
      <c r="BQ154" s="514">
        <v>64.092406391900667</v>
      </c>
      <c r="BR154" s="524">
        <v>65.873855523196966</v>
      </c>
      <c r="BS154" s="445">
        <v>10.586504224816842</v>
      </c>
      <c r="BT154" s="445">
        <v>17.492645496790992</v>
      </c>
      <c r="BU154" s="445">
        <v>62.517879219988615</v>
      </c>
      <c r="BV154" s="445">
        <v>12.240645818261847</v>
      </c>
      <c r="BW154" s="445">
        <v>31.221292389403441</v>
      </c>
      <c r="BX154" s="445">
        <v>4.3684590830307188</v>
      </c>
      <c r="BY154" s="446">
        <v>871.29003078920198</v>
      </c>
      <c r="BZ154" s="446">
        <v>6.587875921967397</v>
      </c>
      <c r="CA154" s="2607"/>
      <c r="CB154" s="2607"/>
      <c r="CC154" s="2607"/>
      <c r="CD154" s="2607"/>
      <c r="CE154" s="2607"/>
      <c r="CF154" s="2607"/>
      <c r="CG154" s="2607"/>
      <c r="CH154" s="2607"/>
      <c r="CI154" s="2607"/>
      <c r="CJ154" s="2607"/>
      <c r="CK154" s="2607"/>
      <c r="CL154" s="2607"/>
      <c r="CM154" s="2607"/>
      <c r="CN154" s="2607"/>
      <c r="CO154" s="2607"/>
      <c r="CP154" s="2607"/>
      <c r="CQ154" s="2607"/>
      <c r="CR154" s="2607"/>
      <c r="CS154" s="2607"/>
      <c r="CT154" s="2607"/>
      <c r="CU154" s="2607"/>
      <c r="CV154" s="2607"/>
      <c r="CW154" s="2607"/>
      <c r="CX154" s="2607"/>
      <c r="CY154" s="2607"/>
      <c r="CZ154" s="2607"/>
    </row>
    <row r="155" s="135" customFormat="true" ht="15" customHeight="true" x14ac:dyDescent="0.2">
      <c r="A155" s="3159"/>
      <c r="B155" s="1886" t="s">
        <v>270</v>
      </c>
      <c r="C155" s="1821">
        <v>0.37166883915664484</v>
      </c>
      <c r="D155" s="1822">
        <v>0.41226207332819859</v>
      </c>
      <c r="E155" s="1822">
        <v>1.3939882789839675</v>
      </c>
      <c r="F155" s="1822">
        <v>4.2760214567616295</v>
      </c>
      <c r="G155" s="1823">
        <v>13.100870600374551</v>
      </c>
      <c r="H155" s="1824">
        <v>1.4720678459996104</v>
      </c>
      <c r="I155" s="1822">
        <v>5.4026696705985175</v>
      </c>
      <c r="J155" s="1822">
        <v>8.6183833805406493</v>
      </c>
      <c r="K155" s="1822">
        <v>15.140844317690179</v>
      </c>
      <c r="L155" s="1825">
        <v>14.291602993749706</v>
      </c>
      <c r="M155" s="1826">
        <v>0.24889186588105119</v>
      </c>
      <c r="N155" s="1822">
        <v>0.68183722143780823</v>
      </c>
      <c r="O155" s="1822">
        <v>0.3127929369715915</v>
      </c>
      <c r="P155" s="1822">
        <v>1.1063267194379847</v>
      </c>
      <c r="Q155" s="1823">
        <v>3.2499968133458861</v>
      </c>
      <c r="R155" s="1824">
        <v>0.77732677182956134</v>
      </c>
      <c r="S155" s="1822">
        <v>2.2793231580384146</v>
      </c>
      <c r="T155" s="1822">
        <v>5.2698294125185914</v>
      </c>
      <c r="U155" s="1822">
        <v>1.0839994631721825</v>
      </c>
      <c r="V155" s="1822">
        <v>2.0132943716360061</v>
      </c>
      <c r="W155" s="1822">
        <v>1.8033680442544924</v>
      </c>
      <c r="X155" s="1822">
        <v>1.7110512299384348</v>
      </c>
      <c r="Y155" s="1822">
        <v>10.476965715277581</v>
      </c>
      <c r="Z155" s="2651">
        <v>3.0149018460453849</v>
      </c>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108"/>
      <c r="BA155" s="3127"/>
      <c r="BB155" s="1905" t="s">
        <v>270</v>
      </c>
      <c r="BC155" s="513">
        <v>30.698619128047966</v>
      </c>
      <c r="BD155" s="445">
        <v>34.065180103926664</v>
      </c>
      <c r="BE155" s="445">
        <v>115.20377931374676</v>
      </c>
      <c r="BF155" s="445">
        <v>353.61540850281176</v>
      </c>
      <c r="BG155" s="514">
        <v>1081.5356612945097</v>
      </c>
      <c r="BH155" s="524">
        <v>43.131978868678004</v>
      </c>
      <c r="BI155" s="445">
        <v>157.94473574823056</v>
      </c>
      <c r="BJ155" s="445">
        <v>253.40647090586108</v>
      </c>
      <c r="BK155" s="445">
        <v>443.00972830719979</v>
      </c>
      <c r="BL155" s="514">
        <v>419.14678814623994</v>
      </c>
      <c r="BM155" s="524">
        <v>13.264294533788064</v>
      </c>
      <c r="BN155" s="445">
        <v>36.388355663997366</v>
      </c>
      <c r="BO155" s="445">
        <v>16.67746483634625</v>
      </c>
      <c r="BP155" s="445">
        <v>59.018014098108274</v>
      </c>
      <c r="BQ155" s="514">
        <v>173.13081723459337</v>
      </c>
      <c r="BR155" s="524">
        <v>37.744620856130091</v>
      </c>
      <c r="BS155" s="445">
        <v>68.077091019925462</v>
      </c>
      <c r="BT155" s="445">
        <v>72.962701990724938</v>
      </c>
      <c r="BU155" s="445">
        <v>70.739851051983266</v>
      </c>
      <c r="BV155" s="445">
        <v>105.45110829571837</v>
      </c>
      <c r="BW155" s="445">
        <v>129.55262323061072</v>
      </c>
      <c r="BX155" s="445">
        <v>19.173612238332119</v>
      </c>
      <c r="BY155" s="446">
        <v>1051.7756701683838</v>
      </c>
      <c r="BZ155" s="446">
        <v>59.641369491234222</v>
      </c>
      <c r="CA155" s="2607"/>
      <c r="CB155" s="2607"/>
      <c r="CC155" s="2607"/>
      <c r="CD155" s="2607"/>
      <c r="CE155" s="2607"/>
      <c r="CF155" s="2607"/>
      <c r="CG155" s="2607"/>
      <c r="CH155" s="2607"/>
      <c r="CI155" s="2607"/>
      <c r="CJ155" s="2607"/>
      <c r="CK155" s="2607"/>
      <c r="CL155" s="2607"/>
      <c r="CM155" s="2607"/>
      <c r="CN155" s="2607"/>
      <c r="CO155" s="2607"/>
      <c r="CP155" s="2607"/>
      <c r="CQ155" s="2607"/>
      <c r="CR155" s="2607"/>
      <c r="CS155" s="2607"/>
      <c r="CT155" s="2607"/>
      <c r="CU155" s="2607"/>
      <c r="CV155" s="2607"/>
      <c r="CW155" s="2607"/>
      <c r="CX155" s="2607"/>
      <c r="CY155" s="2607"/>
      <c r="CZ155" s="2607"/>
    </row>
    <row r="156" s="135" customFormat="true" ht="15" customHeight="true" x14ac:dyDescent="0.2">
      <c r="A156" s="3159"/>
      <c r="B156" s="1886" t="s">
        <v>271</v>
      </c>
      <c r="C156" s="1821">
        <v>46.02499538065836</v>
      </c>
      <c r="D156" s="1822">
        <v>44.508213962889229</v>
      </c>
      <c r="E156" s="1822">
        <v>55.603003286353747</v>
      </c>
      <c r="F156" s="1822">
        <v>83.456681454148466</v>
      </c>
      <c r="G156" s="1823">
        <v>52.733567840966025</v>
      </c>
      <c r="H156" s="1824">
        <v>84.716282712947063</v>
      </c>
      <c r="I156" s="1822">
        <v>90.328197182855845</v>
      </c>
      <c r="J156" s="1822">
        <v>84.165198867069677</v>
      </c>
      <c r="K156" s="1822">
        <v>59.383753420354701</v>
      </c>
      <c r="L156" s="1825">
        <v>21.343283168457184</v>
      </c>
      <c r="M156" s="1826">
        <v>42.414945594388257</v>
      </c>
      <c r="N156" s="1822">
        <v>43.375932422961995</v>
      </c>
      <c r="O156" s="1822">
        <v>43.677488921992349</v>
      </c>
      <c r="P156" s="1822">
        <v>53.969063234621451</v>
      </c>
      <c r="Q156" s="1823">
        <v>67.301304230054598</v>
      </c>
      <c r="R156" s="1824">
        <v>74.320243289392991</v>
      </c>
      <c r="S156" s="1822">
        <v>31.592728645606737</v>
      </c>
      <c r="T156" s="1822">
        <v>50.94874568660255</v>
      </c>
      <c r="U156" s="1822">
        <v>53.073281542325368</v>
      </c>
      <c r="V156" s="1822">
        <v>71.851989995297529</v>
      </c>
      <c r="W156" s="1822">
        <v>40.100993212017642</v>
      </c>
      <c r="X156" s="1822">
        <v>60.394122882408482</v>
      </c>
      <c r="Y156" s="1822">
        <v>61.798372156891126</v>
      </c>
      <c r="Z156" s="2651">
        <v>54.763634529421282</v>
      </c>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108"/>
      <c r="BA156" s="3127"/>
      <c r="BB156" s="1905" t="s">
        <v>271</v>
      </c>
      <c r="BC156" s="513">
        <v>3801.5126766263843</v>
      </c>
      <c r="BD156" s="445">
        <v>3677.7099394804286</v>
      </c>
      <c r="BE156" s="445">
        <v>4595.2151939552323</v>
      </c>
      <c r="BF156" s="445">
        <v>6901.6418189463011</v>
      </c>
      <c r="BG156" s="514">
        <v>4353.3926795420393</v>
      </c>
      <c r="BH156" s="524">
        <v>2482.209584115019</v>
      </c>
      <c r="BI156" s="445">
        <v>2640.7061887016534</v>
      </c>
      <c r="BJ156" s="445">
        <v>2474.7107521522389</v>
      </c>
      <c r="BK156" s="445">
        <v>1737.5240057039598</v>
      </c>
      <c r="BL156" s="514">
        <v>625.95977459400217</v>
      </c>
      <c r="BM156" s="524">
        <v>2260.4367925283605</v>
      </c>
      <c r="BN156" s="445">
        <v>2314.891013042507</v>
      </c>
      <c r="BO156" s="445">
        <v>2328.7923080647688</v>
      </c>
      <c r="BP156" s="445">
        <v>2879.0292043752174</v>
      </c>
      <c r="BQ156" s="514">
        <v>3585.2126852726469</v>
      </c>
      <c r="BR156" s="524">
        <v>3608.7646875856713</v>
      </c>
      <c r="BS156" s="445">
        <v>943.58759791907005</v>
      </c>
      <c r="BT156" s="445">
        <v>705.40388641464381</v>
      </c>
      <c r="BU156" s="445">
        <v>3463.4666885879446</v>
      </c>
      <c r="BV156" s="445">
        <v>3763.4198381531332</v>
      </c>
      <c r="BW156" s="445">
        <v>2880.8256203283659</v>
      </c>
      <c r="BX156" s="445">
        <v>676.76143961110165</v>
      </c>
      <c r="BY156" s="446">
        <v>6203.8977750827989</v>
      </c>
      <c r="BZ156" s="446">
        <v>1083.3447748676592</v>
      </c>
      <c r="CA156" s="2607"/>
      <c r="CB156" s="2607"/>
      <c r="CC156" s="2607"/>
      <c r="CD156" s="2607"/>
      <c r="CE156" s="2607"/>
      <c r="CF156" s="2607"/>
      <c r="CG156" s="2607"/>
      <c r="CH156" s="2607"/>
      <c r="CI156" s="2607"/>
      <c r="CJ156" s="2607"/>
      <c r="CK156" s="2607"/>
      <c r="CL156" s="2607"/>
      <c r="CM156" s="2607"/>
      <c r="CN156" s="2607"/>
      <c r="CO156" s="2607"/>
      <c r="CP156" s="2607"/>
      <c r="CQ156" s="2607"/>
      <c r="CR156" s="2607"/>
      <c r="CS156" s="2607"/>
      <c r="CT156" s="2607"/>
      <c r="CU156" s="2607"/>
      <c r="CV156" s="2607"/>
      <c r="CW156" s="2607"/>
      <c r="CX156" s="2607"/>
      <c r="CY156" s="2607"/>
      <c r="CZ156" s="2607"/>
    </row>
    <row r="157" s="135" customFormat="true" ht="15" customHeight="true" x14ac:dyDescent="0.2">
      <c r="A157" s="3159"/>
      <c r="B157" s="1886" t="s">
        <v>272</v>
      </c>
      <c r="C157" s="1821">
        <v>7.0051956670113907E-2</v>
      </c>
      <c r="D157" s="1822">
        <v>0.10829890301363504</v>
      </c>
      <c r="E157" s="1822">
        <v>0.10513611370158787</v>
      </c>
      <c r="F157" s="1822">
        <v>0.16494014122410194</v>
      </c>
      <c r="G157" s="1823">
        <v>0</v>
      </c>
      <c r="H157" s="1824">
        <v>0.2505846822247953</v>
      </c>
      <c r="I157" s="1822">
        <v>7.3964648483101539E-2</v>
      </c>
      <c r="J157" s="1822">
        <v>0</v>
      </c>
      <c r="K157" s="1822">
        <v>0</v>
      </c>
      <c r="L157" s="1825">
        <v>0</v>
      </c>
      <c r="M157" s="1826">
        <v>0.10856991717356418</v>
      </c>
      <c r="N157" s="1822">
        <v>5.4208980405849184E-2</v>
      </c>
      <c r="O157" s="1822">
        <v>0.11357720657025751</v>
      </c>
      <c r="P157" s="1822">
        <v>5.6281169865017369E-2</v>
      </c>
      <c r="Q157" s="1823">
        <v>0.18437782877339981</v>
      </c>
      <c r="R157" s="1824">
        <v>0</v>
      </c>
      <c r="S157" s="1822">
        <v>0</v>
      </c>
      <c r="T157" s="1822">
        <v>0.95797042750424399</v>
      </c>
      <c r="U157" s="1822">
        <v>0</v>
      </c>
      <c r="V157" s="1822">
        <v>0</v>
      </c>
      <c r="W157" s="1822">
        <v>0</v>
      </c>
      <c r="X157" s="1822">
        <v>1.2318294978611986</v>
      </c>
      <c r="Y157" s="1822">
        <v>0</v>
      </c>
      <c r="Z157" s="2651">
        <v>0.50533658432404216</v>
      </c>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108"/>
      <c r="BA157" s="3127"/>
      <c r="BB157" s="1905" t="s">
        <v>272</v>
      </c>
      <c r="BC157" s="513">
        <v>5.7860603591897828</v>
      </c>
      <c r="BD157" s="445">
        <v>8.9487291577273069</v>
      </c>
      <c r="BE157" s="445">
        <v>8.6887944636168779</v>
      </c>
      <c r="BF157" s="445">
        <v>13.64010354186669</v>
      </c>
      <c r="BG157" s="514">
        <v>0</v>
      </c>
      <c r="BH157" s="524">
        <v>7.3421977444218447</v>
      </c>
      <c r="BI157" s="445">
        <v>2.1623248452426749</v>
      </c>
      <c r="BJ157" s="445">
        <v>0</v>
      </c>
      <c r="BK157" s="445">
        <v>0</v>
      </c>
      <c r="BL157" s="514">
        <v>0</v>
      </c>
      <c r="BM157" s="524">
        <v>5.7860603591897828</v>
      </c>
      <c r="BN157" s="445">
        <v>2.8930301795948914</v>
      </c>
      <c r="BO157" s="445">
        <v>6.0556989781324155</v>
      </c>
      <c r="BP157" s="445">
        <v>3.0023706543388919</v>
      </c>
      <c r="BQ157" s="514">
        <v>9.8220047614801587</v>
      </c>
      <c r="BR157" s="524">
        <v>0</v>
      </c>
      <c r="BS157" s="445">
        <v>0</v>
      </c>
      <c r="BT157" s="445">
        <v>13.263448462274665</v>
      </c>
      <c r="BU157" s="445">
        <v>0</v>
      </c>
      <c r="BV157" s="445">
        <v>0</v>
      </c>
      <c r="BW157" s="445">
        <v>0</v>
      </c>
      <c r="BX157" s="445">
        <v>13.80357333694784</v>
      </c>
      <c r="BY157" s="446">
        <v>0</v>
      </c>
      <c r="BZ157" s="446">
        <v>9.9966657231781539</v>
      </c>
      <c r="CA157" s="2607"/>
      <c r="CB157" s="2607"/>
      <c r="CC157" s="2607"/>
      <c r="CD157" s="2607"/>
      <c r="CE157" s="2607"/>
      <c r="CF157" s="2607"/>
      <c r="CG157" s="2607"/>
      <c r="CH157" s="2607"/>
      <c r="CI157" s="2607"/>
      <c r="CJ157" s="2607"/>
      <c r="CK157" s="2607"/>
      <c r="CL157" s="2607"/>
      <c r="CM157" s="2607"/>
      <c r="CN157" s="2607"/>
      <c r="CO157" s="2607"/>
      <c r="CP157" s="2607"/>
      <c r="CQ157" s="2607"/>
      <c r="CR157" s="2607"/>
      <c r="CS157" s="2607"/>
      <c r="CT157" s="2607"/>
      <c r="CU157" s="2607"/>
      <c r="CV157" s="2607"/>
      <c r="CW157" s="2607"/>
      <c r="CX157" s="2607"/>
      <c r="CY157" s="2607"/>
      <c r="CZ157" s="2607"/>
    </row>
    <row r="158" s="135" customFormat="true" ht="15" customHeight="true" x14ac:dyDescent="0.2">
      <c r="A158" s="3159"/>
      <c r="B158" s="1886" t="s">
        <v>273</v>
      </c>
      <c r="C158" s="1821">
        <v>6.9190766440818036E-2</v>
      </c>
      <c r="D158" s="1822">
        <v>0</v>
      </c>
      <c r="E158" s="1822">
        <v>0</v>
      </c>
      <c r="F158" s="1822">
        <v>0</v>
      </c>
      <c r="G158" s="1823">
        <v>0</v>
      </c>
      <c r="H158" s="1824">
        <v>0.19504699948288715</v>
      </c>
      <c r="I158" s="1822">
        <v>0</v>
      </c>
      <c r="J158" s="1822">
        <v>0</v>
      </c>
      <c r="K158" s="1822">
        <v>0</v>
      </c>
      <c r="L158" s="1825">
        <v>0</v>
      </c>
      <c r="M158" s="1826">
        <v>0</v>
      </c>
      <c r="N158" s="1822">
        <v>0</v>
      </c>
      <c r="O158" s="1822">
        <v>0</v>
      </c>
      <c r="P158" s="1822">
        <v>0</v>
      </c>
      <c r="Q158" s="1823">
        <v>0</v>
      </c>
      <c r="R158" s="1824">
        <v>0</v>
      </c>
      <c r="S158" s="1822">
        <v>0.191344394549467</v>
      </c>
      <c r="T158" s="1822">
        <v>0</v>
      </c>
      <c r="U158" s="1822">
        <v>0</v>
      </c>
      <c r="V158" s="1822">
        <v>0</v>
      </c>
      <c r="W158" s="1822">
        <v>0</v>
      </c>
      <c r="X158" s="1822">
        <v>0</v>
      </c>
      <c r="Y158" s="1822">
        <v>0</v>
      </c>
      <c r="Z158" s="2651">
        <v>0</v>
      </c>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1108"/>
      <c r="BA158" s="3127"/>
      <c r="BB158" s="1905" t="s">
        <v>273</v>
      </c>
      <c r="BC158" s="513">
        <v>5.7149288892878687</v>
      </c>
      <c r="BD158" s="445">
        <v>0</v>
      </c>
      <c r="BE158" s="445">
        <v>0</v>
      </c>
      <c r="BF158" s="445">
        <v>0</v>
      </c>
      <c r="BG158" s="514">
        <v>0</v>
      </c>
      <c r="BH158" s="524">
        <v>5.7149288892878687</v>
      </c>
      <c r="BI158" s="445">
        <v>0</v>
      </c>
      <c r="BJ158" s="445">
        <v>0</v>
      </c>
      <c r="BK158" s="445">
        <v>0</v>
      </c>
      <c r="BL158" s="514">
        <v>0</v>
      </c>
      <c r="BM158" s="524">
        <v>0</v>
      </c>
      <c r="BN158" s="445">
        <v>0</v>
      </c>
      <c r="BO158" s="445">
        <v>0</v>
      </c>
      <c r="BP158" s="445">
        <v>0</v>
      </c>
      <c r="BQ158" s="514">
        <v>0</v>
      </c>
      <c r="BR158" s="524">
        <v>0</v>
      </c>
      <c r="BS158" s="445">
        <v>5.7149288892878687</v>
      </c>
      <c r="BT158" s="445">
        <v>0</v>
      </c>
      <c r="BU158" s="445">
        <v>0</v>
      </c>
      <c r="BV158" s="445">
        <v>0</v>
      </c>
      <c r="BW158" s="445">
        <v>0</v>
      </c>
      <c r="BX158" s="445">
        <v>0</v>
      </c>
      <c r="BY158" s="446">
        <v>0</v>
      </c>
      <c r="BZ158" s="446">
        <v>0</v>
      </c>
      <c r="CA158" s="2607"/>
      <c r="CB158" s="2607"/>
      <c r="CC158" s="2607"/>
      <c r="CD158" s="2607"/>
      <c r="CE158" s="2607"/>
      <c r="CF158" s="2607"/>
      <c r="CG158" s="2607"/>
      <c r="CH158" s="2607"/>
      <c r="CI158" s="2607"/>
      <c r="CJ158" s="2607"/>
      <c r="CK158" s="2607"/>
      <c r="CL158" s="2607"/>
      <c r="CM158" s="2607"/>
      <c r="CN158" s="2607"/>
      <c r="CO158" s="2607"/>
      <c r="CP158" s="2607"/>
      <c r="CQ158" s="2607"/>
      <c r="CR158" s="2607"/>
      <c r="CS158" s="2607"/>
      <c r="CT158" s="2607"/>
      <c r="CU158" s="2607"/>
      <c r="CV158" s="2607"/>
      <c r="CW158" s="2607"/>
      <c r="CX158" s="2607"/>
      <c r="CY158" s="2607"/>
      <c r="CZ158" s="2607"/>
    </row>
    <row r="159" s="135" customFormat="true" ht="15" customHeight="true" x14ac:dyDescent="0.2">
      <c r="A159" s="3159"/>
      <c r="B159" s="1886" t="s">
        <v>274</v>
      </c>
      <c r="C159" s="1821">
        <v>0</v>
      </c>
      <c r="D159" s="1822">
        <v>0</v>
      </c>
      <c r="E159" s="1822">
        <v>3.5719162662040053E-2</v>
      </c>
      <c r="F159" s="1822">
        <v>0</v>
      </c>
      <c r="G159" s="1823">
        <v>0</v>
      </c>
      <c r="H159" s="1824">
        <v>0</v>
      </c>
      <c r="I159" s="1822">
        <v>0</v>
      </c>
      <c r="J159" s="1822">
        <v>0</v>
      </c>
      <c r="K159" s="1822">
        <v>0</v>
      </c>
      <c r="L159" s="1825">
        <v>0</v>
      </c>
      <c r="M159" s="1826">
        <v>0</v>
      </c>
      <c r="N159" s="1822">
        <v>0</v>
      </c>
      <c r="O159" s="1822">
        <v>0</v>
      </c>
      <c r="P159" s="1822">
        <v>5.5335989913085776E-2</v>
      </c>
      <c r="Q159" s="1823">
        <v>0</v>
      </c>
      <c r="R159" s="1824">
        <v>0</v>
      </c>
      <c r="S159" s="1822">
        <v>0</v>
      </c>
      <c r="T159" s="1822">
        <v>0</v>
      </c>
      <c r="U159" s="1822">
        <v>0</v>
      </c>
      <c r="V159" s="1822">
        <v>0</v>
      </c>
      <c r="W159" s="1822">
        <v>0</v>
      </c>
      <c r="X159" s="1822">
        <v>0.26343164669829261</v>
      </c>
      <c r="Y159" s="1822">
        <v>0</v>
      </c>
      <c r="Z159" s="2651">
        <v>0</v>
      </c>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1108"/>
      <c r="BA159" s="3127"/>
      <c r="BB159" s="1905" t="s">
        <v>274</v>
      </c>
      <c r="BC159" s="513">
        <v>0</v>
      </c>
      <c r="BD159" s="445">
        <v>0</v>
      </c>
      <c r="BE159" s="445">
        <v>2.951949162433964</v>
      </c>
      <c r="BF159" s="445">
        <v>0</v>
      </c>
      <c r="BG159" s="514">
        <v>0</v>
      </c>
      <c r="BH159" s="524">
        <v>0</v>
      </c>
      <c r="BI159" s="445">
        <v>0</v>
      </c>
      <c r="BJ159" s="445">
        <v>0</v>
      </c>
      <c r="BK159" s="445">
        <v>0</v>
      </c>
      <c r="BL159" s="514">
        <v>0</v>
      </c>
      <c r="BM159" s="524">
        <v>0</v>
      </c>
      <c r="BN159" s="445">
        <v>0</v>
      </c>
      <c r="BO159" s="445">
        <v>0</v>
      </c>
      <c r="BP159" s="445">
        <v>2.951949162433964</v>
      </c>
      <c r="BQ159" s="514">
        <v>0</v>
      </c>
      <c r="BR159" s="524">
        <v>0</v>
      </c>
      <c r="BS159" s="445">
        <v>0</v>
      </c>
      <c r="BT159" s="445">
        <v>0</v>
      </c>
      <c r="BU159" s="445">
        <v>0</v>
      </c>
      <c r="BV159" s="445">
        <v>0</v>
      </c>
      <c r="BW159" s="445">
        <v>0</v>
      </c>
      <c r="BX159" s="445">
        <v>2.951949162433964</v>
      </c>
      <c r="BY159" s="446">
        <v>0</v>
      </c>
      <c r="BZ159" s="446">
        <v>0</v>
      </c>
      <c r="CA159" s="2607"/>
      <c r="CB159" s="2607"/>
      <c r="CC159" s="2607"/>
      <c r="CD159" s="2607"/>
      <c r="CE159" s="2607"/>
      <c r="CF159" s="2607"/>
      <c r="CG159" s="2607"/>
      <c r="CH159" s="2607"/>
      <c r="CI159" s="2607"/>
      <c r="CJ159" s="2607"/>
      <c r="CK159" s="2607"/>
      <c r="CL159" s="2607"/>
      <c r="CM159" s="2607"/>
      <c r="CN159" s="2607"/>
      <c r="CO159" s="2607"/>
      <c r="CP159" s="2607"/>
      <c r="CQ159" s="2607"/>
      <c r="CR159" s="2607"/>
      <c r="CS159" s="2607"/>
      <c r="CT159" s="2607"/>
      <c r="CU159" s="2607"/>
      <c r="CV159" s="2607"/>
      <c r="CW159" s="2607"/>
      <c r="CX159" s="2607"/>
      <c r="CY159" s="2607"/>
      <c r="CZ159" s="2607"/>
    </row>
    <row r="160" s="135" customFormat="true" ht="15" customHeight="true" x14ac:dyDescent="0.2">
      <c r="A160" s="3159"/>
      <c r="B160" s="1886" t="s">
        <v>275</v>
      </c>
      <c r="C160" s="1821">
        <v>52.321930663322881</v>
      </c>
      <c r="D160" s="1822">
        <v>53.299869061447339</v>
      </c>
      <c r="E160" s="1822">
        <v>41.289186200402</v>
      </c>
      <c r="F160" s="1822">
        <v>8.179697540944332</v>
      </c>
      <c r="G160" s="1823">
        <v>0.46322256329217909</v>
      </c>
      <c r="H160" s="1824">
        <v>11.01753566767062</v>
      </c>
      <c r="I160" s="1822">
        <v>0.97936777891234306</v>
      </c>
      <c r="J160" s="1822">
        <v>0.20879947692002127</v>
      </c>
      <c r="K160" s="1822">
        <v>0.19655452204463694</v>
      </c>
      <c r="L160" s="1825">
        <v>0</v>
      </c>
      <c r="M160" s="1826">
        <v>56.454284304481106</v>
      </c>
      <c r="N160" s="1822">
        <v>54.334751713783945</v>
      </c>
      <c r="O160" s="1822">
        <v>54.231130570602346</v>
      </c>
      <c r="P160" s="1822">
        <v>43.296861483342433</v>
      </c>
      <c r="Q160" s="1823">
        <v>25.901742614792106</v>
      </c>
      <c r="R160" s="1824">
        <v>20.500812338547064</v>
      </c>
      <c r="S160" s="1822">
        <v>64.792127716327457</v>
      </c>
      <c r="T160" s="1822">
        <v>40.879207537740157</v>
      </c>
      <c r="U160" s="1822">
        <v>43.333831227430736</v>
      </c>
      <c r="V160" s="1822">
        <v>23.346789208696077</v>
      </c>
      <c r="W160" s="1822">
        <v>56.321803210649712</v>
      </c>
      <c r="X160" s="1822">
        <v>34.603471015924754</v>
      </c>
      <c r="Y160" s="1822">
        <v>0.68531739527203028</v>
      </c>
      <c r="Z160" s="2651">
        <v>40.578184616629102</v>
      </c>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1108"/>
      <c r="BA160" s="3127"/>
      <c r="BB160" s="1905" t="s">
        <v>275</v>
      </c>
      <c r="BC160" s="513">
        <v>4321.6187429706042</v>
      </c>
      <c r="BD160" s="445">
        <v>4404.1636535613889</v>
      </c>
      <c r="BE160" s="445">
        <v>3412.2742398826276</v>
      </c>
      <c r="BF160" s="445">
        <v>676.43886182952747</v>
      </c>
      <c r="BG160" s="514">
        <v>38.241101419811109</v>
      </c>
      <c r="BH160" s="524">
        <v>322.81672131774906</v>
      </c>
      <c r="BI160" s="445">
        <v>28.631397896200657</v>
      </c>
      <c r="BJ160" s="445">
        <v>6.13933451751054</v>
      </c>
      <c r="BK160" s="445">
        <v>5.7510376291769436</v>
      </c>
      <c r="BL160" s="514">
        <v>0</v>
      </c>
      <c r="BM160" s="524">
        <v>3008.6409294979544</v>
      </c>
      <c r="BN160" s="445">
        <v>2899.7423550842341</v>
      </c>
      <c r="BO160" s="445">
        <v>2891.4903957970951</v>
      </c>
      <c r="BP160" s="445">
        <v>2309.7108083277944</v>
      </c>
      <c r="BQ160" s="514">
        <v>1379.8136195962456</v>
      </c>
      <c r="BR160" s="524">
        <v>995.45701628143195</v>
      </c>
      <c r="BS160" s="445">
        <v>1935.1620064769777</v>
      </c>
      <c r="BT160" s="445">
        <v>565.98747392235612</v>
      </c>
      <c r="BU160" s="445">
        <v>2827.8877164474375</v>
      </c>
      <c r="BV160" s="445">
        <v>1222.8439277873404</v>
      </c>
      <c r="BW160" s="445">
        <v>4046.1165840577564</v>
      </c>
      <c r="BX160" s="445">
        <v>387.7578436874611</v>
      </c>
      <c r="BY160" s="446">
        <v>68.798560793151708</v>
      </c>
      <c r="BZ160" s="446">
        <v>802.72547021003788</v>
      </c>
      <c r="CA160" s="2607"/>
      <c r="CB160" s="2607"/>
      <c r="CC160" s="2607"/>
      <c r="CD160" s="2607"/>
      <c r="CE160" s="2607"/>
      <c r="CF160" s="2607"/>
      <c r="CG160" s="2607"/>
      <c r="CH160" s="2607"/>
      <c r="CI160" s="2607"/>
      <c r="CJ160" s="2607"/>
      <c r="CK160" s="2607"/>
      <c r="CL160" s="2607"/>
      <c r="CM160" s="2607"/>
      <c r="CN160" s="2607"/>
      <c r="CO160" s="2607"/>
      <c r="CP160" s="2607"/>
      <c r="CQ160" s="2607"/>
      <c r="CR160" s="2607"/>
      <c r="CS160" s="2607"/>
      <c r="CT160" s="2607"/>
      <c r="CU160" s="2607"/>
      <c r="CV160" s="2607"/>
      <c r="CW160" s="2607"/>
      <c r="CX160" s="2607"/>
      <c r="CY160" s="2607"/>
      <c r="CZ160" s="2607"/>
    </row>
    <row r="161" s="135" customFormat="true" ht="15" customHeight="true" x14ac:dyDescent="0.2">
      <c r="A161" s="3159"/>
      <c r="B161" s="1886" t="s">
        <v>276</v>
      </c>
      <c r="C161" s="1821">
        <v>0.38048994233454675</v>
      </c>
      <c r="D161" s="1822">
        <v>0.93213674069568353</v>
      </c>
      <c r="E161" s="1822">
        <v>0.35164264971553588</v>
      </c>
      <c r="F161" s="1822">
        <v>0.40085047282625313</v>
      </c>
      <c r="G161" s="1823">
        <v>0.33596702418085622</v>
      </c>
      <c r="H161" s="1824">
        <v>1.1442666278167715</v>
      </c>
      <c r="I161" s="1822">
        <v>0</v>
      </c>
      <c r="J161" s="1822">
        <v>0.33334010120721835</v>
      </c>
      <c r="K161" s="1822">
        <v>0.69916673452489109</v>
      </c>
      <c r="L161" s="1825">
        <v>0</v>
      </c>
      <c r="M161" s="1826">
        <v>5.5115665391729976E-2</v>
      </c>
      <c r="N161" s="1822">
        <v>0.64388417219602634</v>
      </c>
      <c r="O161" s="1822">
        <v>1.3260896225830752</v>
      </c>
      <c r="P161" s="1822">
        <v>0.28322175435647412</v>
      </c>
      <c r="Q161" s="1823">
        <v>0.21581125611788116</v>
      </c>
      <c r="R161" s="1824">
        <v>0.60596852276056623</v>
      </c>
      <c r="S161" s="1822">
        <v>0.26071062610461126</v>
      </c>
      <c r="T161" s="1822">
        <v>0.18220629469080604</v>
      </c>
      <c r="U161" s="1822">
        <v>0.84957687336678334</v>
      </c>
      <c r="V161" s="1822">
        <v>0.30742220206404758</v>
      </c>
      <c r="W161" s="1822">
        <v>0.99232112192573374</v>
      </c>
      <c r="X161" s="1822">
        <v>0.41519118229622215</v>
      </c>
      <c r="Y161" s="1822">
        <v>8.2191840070303362E-2</v>
      </c>
      <c r="Z161" s="2651">
        <v>0.14794991186157191</v>
      </c>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108"/>
      <c r="BA161" s="3127"/>
      <c r="BB161" s="1905" t="s">
        <v>276</v>
      </c>
      <c r="BC161" s="513">
        <v>31.427213129530813</v>
      </c>
      <c r="BD161" s="445">
        <v>77.022379713321357</v>
      </c>
      <c r="BE161" s="445">
        <v>29.060905909952542</v>
      </c>
      <c r="BF161" s="445">
        <v>33.1492498646979</v>
      </c>
      <c r="BG161" s="514">
        <v>27.735585577053371</v>
      </c>
      <c r="BH161" s="524">
        <v>33.527316111990871</v>
      </c>
      <c r="BI161" s="445">
        <v>0</v>
      </c>
      <c r="BJ161" s="445">
        <v>9.8012045796255531</v>
      </c>
      <c r="BK161" s="445">
        <v>20.457093316877607</v>
      </c>
      <c r="BL161" s="514">
        <v>0</v>
      </c>
      <c r="BM161" s="524">
        <v>2.9373013721991401</v>
      </c>
      <c r="BN161" s="445">
        <v>34.362873612092201</v>
      </c>
      <c r="BO161" s="445">
        <v>70.704323648080035</v>
      </c>
      <c r="BP161" s="445">
        <v>15.108724392006625</v>
      </c>
      <c r="BQ161" s="514">
        <v>11.496497161683962</v>
      </c>
      <c r="BR161" s="524">
        <v>29.423986116564365</v>
      </c>
      <c r="BS161" s="445">
        <v>7.7867067513408967</v>
      </c>
      <c r="BT161" s="445">
        <v>2.5227123194497874</v>
      </c>
      <c r="BU161" s="445">
        <v>55.441855389212293</v>
      </c>
      <c r="BV161" s="445">
        <v>16.101973153593612</v>
      </c>
      <c r="BW161" s="445">
        <v>71.287613663891321</v>
      </c>
      <c r="BX161" s="445">
        <v>4.6525285712274442</v>
      </c>
      <c r="BY161" s="446">
        <v>8.2511845530102104</v>
      </c>
      <c r="BZ161" s="446">
        <v>2.9267736762660483</v>
      </c>
      <c r="CA161" s="2607"/>
      <c r="CB161" s="2607"/>
      <c r="CC161" s="2607"/>
      <c r="CD161" s="2607"/>
      <c r="CE161" s="2607"/>
      <c r="CF161" s="2607"/>
      <c r="CG161" s="2607"/>
      <c r="CH161" s="2607"/>
      <c r="CI161" s="2607"/>
      <c r="CJ161" s="2607"/>
      <c r="CK161" s="2607"/>
      <c r="CL161" s="2607"/>
      <c r="CM161" s="2607"/>
      <c r="CN161" s="2607"/>
      <c r="CO161" s="2607"/>
      <c r="CP161" s="2607"/>
      <c r="CQ161" s="2607"/>
      <c r="CR161" s="2607"/>
      <c r="CS161" s="2607"/>
      <c r="CT161" s="2607"/>
      <c r="CU161" s="2607"/>
      <c r="CV161" s="2607"/>
      <c r="CW161" s="2607"/>
      <c r="CX161" s="2607"/>
      <c r="CY161" s="2607"/>
      <c r="CZ161" s="2607"/>
    </row>
    <row r="162" s="135" customFormat="true" ht="15" customHeight="true" x14ac:dyDescent="0.2">
      <c r="A162" s="3160"/>
      <c r="B162" s="1888" t="s">
        <v>265</v>
      </c>
      <c r="C162" s="1821">
        <v>5.7007329517135302E-2</v>
      </c>
      <c r="D162" s="1822">
        <v>0.47391287398516502</v>
      </c>
      <c r="E162" s="1822">
        <v>0.82313252100953538</v>
      </c>
      <c r="F162" s="1822">
        <v>0.40868521154193022</v>
      </c>
      <c r="G162" s="1823">
        <v>0.3491520807182637</v>
      </c>
      <c r="H162" s="1824">
        <v>0.16070220266110419</v>
      </c>
      <c r="I162" s="1822">
        <v>3.6753467631627935E-2</v>
      </c>
      <c r="J162" s="1822">
        <v>0.49391630452238183</v>
      </c>
      <c r="K162" s="1822">
        <v>0.77402273151809753</v>
      </c>
      <c r="L162" s="1825">
        <v>0</v>
      </c>
      <c r="M162" s="1826">
        <v>0</v>
      </c>
      <c r="N162" s="1822">
        <v>0.39515809302416022</v>
      </c>
      <c r="O162" s="1822">
        <v>0.33892074128018296</v>
      </c>
      <c r="P162" s="1822">
        <v>0.70062926411314141</v>
      </c>
      <c r="Q162" s="1823">
        <v>1.0329710761845097</v>
      </c>
      <c r="R162" s="1824">
        <v>2.2379021788809617</v>
      </c>
      <c r="S162" s="1822">
        <v>0.22956477643627718</v>
      </c>
      <c r="T162" s="1822">
        <v>0.24028798491966111</v>
      </c>
      <c r="U162" s="1822">
        <v>0.10516359502345202</v>
      </c>
      <c r="V162" s="1822">
        <v>0</v>
      </c>
      <c r="W162" s="1822">
        <v>0</v>
      </c>
      <c r="X162" s="1822">
        <v>0.69832688939728227</v>
      </c>
      <c r="Y162" s="1822">
        <v>0.35955492018940799</v>
      </c>
      <c r="Z162" s="2651">
        <v>0.24683874275404394</v>
      </c>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108"/>
      <c r="BA162" s="3127"/>
      <c r="BB162" s="1905" t="s">
        <v>265</v>
      </c>
      <c r="BC162" s="513">
        <v>4.7086172204393026</v>
      </c>
      <c r="BD162" s="445">
        <v>39.15938052594543</v>
      </c>
      <c r="BE162" s="445">
        <v>68.026380656132588</v>
      </c>
      <c r="BF162" s="445">
        <v>33.797161564737664</v>
      </c>
      <c r="BG162" s="514">
        <v>28.824071165254114</v>
      </c>
      <c r="BH162" s="524">
        <v>4.7086172204393026</v>
      </c>
      <c r="BI162" s="445">
        <v>1.0744718975693972</v>
      </c>
      <c r="BJ162" s="445">
        <v>14.522629375537218</v>
      </c>
      <c r="BK162" s="445">
        <v>22.647323544090192</v>
      </c>
      <c r="BL162" s="514">
        <v>0</v>
      </c>
      <c r="BM162" s="524">
        <v>0</v>
      </c>
      <c r="BN162" s="445">
        <v>21.088835839950768</v>
      </c>
      <c r="BO162" s="445">
        <v>18.070544685994662</v>
      </c>
      <c r="BP162" s="445">
        <v>37.375711044909345</v>
      </c>
      <c r="BQ162" s="514">
        <v>55.027477524018217</v>
      </c>
      <c r="BR162" s="524">
        <v>108.66571474974253</v>
      </c>
      <c r="BS162" s="445">
        <v>6.8564661949343009</v>
      </c>
      <c r="BT162" s="445">
        <v>3.326874413429258</v>
      </c>
      <c r="BU162" s="445">
        <v>6.8627866533070714</v>
      </c>
      <c r="BV162" s="445">
        <v>0</v>
      </c>
      <c r="BW162" s="445">
        <v>0</v>
      </c>
      <c r="BX162" s="445">
        <v>7.8252765075806039</v>
      </c>
      <c r="BY162" s="446">
        <v>36.09548102205801</v>
      </c>
      <c r="BZ162" s="446">
        <v>4.8830115914573078</v>
      </c>
      <c r="CA162" s="2607"/>
      <c r="CB162" s="2607"/>
      <c r="CC162" s="2607"/>
      <c r="CD162" s="2607"/>
      <c r="CE162" s="2607"/>
      <c r="CF162" s="2607"/>
      <c r="CG162" s="2607"/>
      <c r="CH162" s="2607"/>
      <c r="CI162" s="2607"/>
      <c r="CJ162" s="2607"/>
      <c r="CK162" s="2607"/>
      <c r="CL162" s="2607"/>
      <c r="CM162" s="2607"/>
      <c r="CN162" s="2607"/>
      <c r="CO162" s="2607"/>
      <c r="CP162" s="2607"/>
      <c r="CQ162" s="2607"/>
      <c r="CR162" s="2607"/>
      <c r="CS162" s="2607"/>
      <c r="CT162" s="2607"/>
      <c r="CU162" s="2607"/>
      <c r="CV162" s="2607"/>
      <c r="CW162" s="2607"/>
      <c r="CX162" s="2607"/>
      <c r="CY162" s="2607"/>
      <c r="CZ162" s="2607"/>
    </row>
    <row r="163" s="272" customFormat="true" ht="15" customHeight="true" x14ac:dyDescent="0.2">
      <c r="A163" s="1738"/>
      <c r="B163" s="1889"/>
      <c r="C163" s="1358"/>
      <c r="D163" s="1350"/>
      <c r="E163" s="1350"/>
      <c r="F163" s="1350"/>
      <c r="G163" s="1351"/>
      <c r="H163" s="1359"/>
      <c r="I163" s="1350"/>
      <c r="J163" s="1350"/>
      <c r="K163" s="1350"/>
      <c r="L163" s="1360"/>
      <c r="M163" s="1358"/>
      <c r="N163" s="1350"/>
      <c r="O163" s="1350"/>
      <c r="P163" s="1350"/>
      <c r="Q163" s="1351"/>
      <c r="R163" s="1359"/>
      <c r="S163" s="1350"/>
      <c r="T163" s="1350"/>
      <c r="U163" s="1350"/>
      <c r="V163" s="1350"/>
      <c r="W163" s="1350"/>
      <c r="X163" s="1350"/>
      <c r="Y163" s="1350"/>
      <c r="Z163" s="1360"/>
      <c r="AA163" s="1069"/>
      <c r="AB163" s="1069"/>
      <c r="AC163" s="1069"/>
      <c r="AD163" s="1069"/>
      <c r="AE163" s="1069"/>
      <c r="AF163" s="1069"/>
      <c r="AG163" s="1069"/>
      <c r="AH163" s="1069"/>
      <c r="AI163" s="1069"/>
      <c r="AJ163" s="1069"/>
      <c r="AK163" s="1069"/>
      <c r="AL163" s="1069"/>
      <c r="AM163" s="1069"/>
      <c r="AN163" s="1069"/>
      <c r="AO163" s="1069"/>
      <c r="AP163" s="1069"/>
      <c r="AQ163" s="1069"/>
      <c r="AR163" s="1069"/>
      <c r="AS163" s="1069"/>
      <c r="AT163" s="1069"/>
      <c r="AU163" s="1069"/>
      <c r="AV163" s="1069"/>
      <c r="AW163" s="1069"/>
      <c r="AX163" s="1069"/>
      <c r="AY163" s="1069"/>
      <c r="AZ163" s="240"/>
      <c r="BA163" s="3128"/>
      <c r="BB163" s="1906" t="s">
        <v>193</v>
      </c>
      <c r="BC163" s="513">
        <v>8259.6698710890905</v>
      </c>
      <c r="BD163" s="445">
        <v>8262.9915065719961</v>
      </c>
      <c r="BE163" s="445">
        <v>8264.3291231770636</v>
      </c>
      <c r="BF163" s="445">
        <v>8269.7295155907905</v>
      </c>
      <c r="BG163" s="514">
        <v>8255.4487734852446</v>
      </c>
      <c r="BH163" s="524">
        <v>2930.0265599775503</v>
      </c>
      <c r="BI163" s="445">
        <v>2923.4572050142228</v>
      </c>
      <c r="BJ163" s="445">
        <v>2940.3016751149025</v>
      </c>
      <c r="BK163" s="445">
        <v>2925.9248626551057</v>
      </c>
      <c r="BL163" s="514">
        <v>2932.8185811595085</v>
      </c>
      <c r="BM163" s="524">
        <v>5329.3403088260229</v>
      </c>
      <c r="BN163" s="445">
        <v>5336.809801504276</v>
      </c>
      <c r="BO163" s="445">
        <v>5331.7907360104273</v>
      </c>
      <c r="BP163" s="445">
        <v>5334.5917676190174</v>
      </c>
      <c r="BQ163" s="514">
        <v>5327.1072920331399</v>
      </c>
      <c r="BR163" s="524">
        <v>4855.6954711970311</v>
      </c>
      <c r="BS163" s="445">
        <v>2986.7239658334629</v>
      </c>
      <c r="BT163" s="445">
        <v>1384.5363156803612</v>
      </c>
      <c r="BU163" s="445">
        <v>6525.8197494833021</v>
      </c>
      <c r="BV163" s="445">
        <v>5237.7391891295374</v>
      </c>
      <c r="BW163" s="445">
        <v>7183.9258571406835</v>
      </c>
      <c r="BX163" s="445">
        <v>1120.5749952338952</v>
      </c>
      <c r="BY163" s="446">
        <v>10038.933969543086</v>
      </c>
      <c r="BZ163" s="446">
        <v>1978.2192766728106</v>
      </c>
      <c r="CA163" s="2607"/>
      <c r="CB163" s="2607"/>
      <c r="CC163" s="2607"/>
      <c r="CD163" s="2607"/>
      <c r="CE163" s="2607"/>
      <c r="CF163" s="2607"/>
      <c r="CG163" s="2607"/>
      <c r="CH163" s="2607"/>
      <c r="CI163" s="2607"/>
      <c r="CJ163" s="2607"/>
      <c r="CK163" s="2607"/>
      <c r="CL163" s="2607"/>
      <c r="CM163" s="2607"/>
      <c r="CN163" s="2607"/>
      <c r="CO163" s="2607"/>
      <c r="CP163" s="2607"/>
      <c r="CQ163" s="2607"/>
      <c r="CR163" s="2607"/>
      <c r="CS163" s="2607"/>
      <c r="CT163" s="2607"/>
      <c r="CU163" s="2607"/>
      <c r="CV163" s="2607"/>
      <c r="CW163" s="2607"/>
      <c r="CX163" s="2607"/>
      <c r="CY163" s="2607"/>
      <c r="CZ163" s="2607"/>
    </row>
    <row r="164" s="272" customFormat="true" ht="15" customHeight="true" x14ac:dyDescent="0.2">
      <c r="A164" s="1180"/>
      <c r="B164" s="1270"/>
      <c r="C164" s="1358"/>
      <c r="D164" s="1350"/>
      <c r="E164" s="1350"/>
      <c r="F164" s="1350"/>
      <c r="G164" s="1351"/>
      <c r="H164" s="1359"/>
      <c r="I164" s="1350"/>
      <c r="J164" s="1350"/>
      <c r="K164" s="1350"/>
      <c r="L164" s="1360"/>
      <c r="M164" s="1358"/>
      <c r="N164" s="1350"/>
      <c r="O164" s="1350"/>
      <c r="P164" s="1350"/>
      <c r="Q164" s="1351"/>
      <c r="R164" s="1359"/>
      <c r="S164" s="1350"/>
      <c r="T164" s="1350"/>
      <c r="U164" s="1350"/>
      <c r="V164" s="1350"/>
      <c r="W164" s="1350"/>
      <c r="X164" s="1350"/>
      <c r="Y164" s="1350"/>
      <c r="Z164" s="1360"/>
      <c r="AA164" s="1069"/>
      <c r="AB164" s="1069"/>
      <c r="AC164" s="1069"/>
      <c r="AD164" s="1069"/>
      <c r="AE164" s="1069"/>
      <c r="AF164" s="1069"/>
      <c r="AG164" s="1069"/>
      <c r="AH164" s="1069"/>
      <c r="AI164" s="1069"/>
      <c r="AJ164" s="1069"/>
      <c r="AK164" s="1069"/>
      <c r="AL164" s="1069"/>
      <c r="AM164" s="1069"/>
      <c r="AN164" s="1069"/>
      <c r="AO164" s="1069"/>
      <c r="AP164" s="1069"/>
      <c r="AQ164" s="1069"/>
      <c r="AR164" s="1069"/>
      <c r="AS164" s="1069"/>
      <c r="AT164" s="1069"/>
      <c r="AU164" s="1069"/>
      <c r="AV164" s="1069"/>
      <c r="AW164" s="1069"/>
      <c r="AX164" s="1069"/>
      <c r="AY164" s="1069"/>
      <c r="AZ164" s="240"/>
      <c r="BA164" s="877"/>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2607"/>
      <c r="CB164" s="2607"/>
      <c r="CC164" s="2607"/>
      <c r="CD164" s="2607"/>
      <c r="CE164" s="2607"/>
      <c r="CF164" s="2607"/>
      <c r="CG164" s="2607"/>
      <c r="CH164" s="2607"/>
      <c r="CI164" s="2607"/>
      <c r="CJ164" s="2607"/>
      <c r="CK164" s="2607"/>
      <c r="CL164" s="2607"/>
      <c r="CM164" s="2607"/>
      <c r="CN164" s="2607"/>
      <c r="CO164" s="2607"/>
      <c r="CP164" s="2607"/>
      <c r="CQ164" s="2607"/>
      <c r="CR164" s="2607"/>
      <c r="CS164" s="2607"/>
      <c r="CT164" s="2607"/>
      <c r="CU164" s="2607"/>
      <c r="CV164" s="2607"/>
      <c r="CW164" s="2607"/>
      <c r="CX164" s="2607"/>
      <c r="CY164" s="2607"/>
      <c r="CZ164" s="2607"/>
    </row>
    <row r="165" s="272" customFormat="true" ht="15" customHeight="true" x14ac:dyDescent="0.2">
      <c r="A165" s="1180"/>
      <c r="B165" s="1270"/>
      <c r="C165" s="1358"/>
      <c r="D165" s="1350"/>
      <c r="E165" s="1350"/>
      <c r="F165" s="1350"/>
      <c r="G165" s="1351"/>
      <c r="H165" s="1359"/>
      <c r="I165" s="1350"/>
      <c r="J165" s="1350"/>
      <c r="K165" s="1350"/>
      <c r="L165" s="1360"/>
      <c r="M165" s="1358"/>
      <c r="N165" s="1350"/>
      <c r="O165" s="1350"/>
      <c r="P165" s="1350"/>
      <c r="Q165" s="1351"/>
      <c r="R165" s="1359"/>
      <c r="S165" s="1350"/>
      <c r="T165" s="1350"/>
      <c r="U165" s="1350"/>
      <c r="V165" s="1350"/>
      <c r="W165" s="1350"/>
      <c r="X165" s="1350"/>
      <c r="Y165" s="1350"/>
      <c r="Z165" s="1360"/>
      <c r="AA165" s="1069"/>
      <c r="AB165" s="1069"/>
      <c r="AC165" s="1069"/>
      <c r="AD165" s="1069"/>
      <c r="AE165" s="1069"/>
      <c r="AF165" s="1069"/>
      <c r="AG165" s="1069"/>
      <c r="AH165" s="1069"/>
      <c r="AI165" s="1069"/>
      <c r="AJ165" s="1069"/>
      <c r="AK165" s="1069"/>
      <c r="AL165" s="1069"/>
      <c r="AM165" s="1069"/>
      <c r="AN165" s="1069"/>
      <c r="AO165" s="1069"/>
      <c r="AP165" s="1069"/>
      <c r="AQ165" s="1069"/>
      <c r="AR165" s="1069"/>
      <c r="AS165" s="1069"/>
      <c r="AT165" s="1069"/>
      <c r="AU165" s="1069"/>
      <c r="AV165" s="1069"/>
      <c r="AW165" s="1069"/>
      <c r="AX165" s="1069"/>
      <c r="AY165" s="1069"/>
      <c r="AZ165" s="240"/>
      <c r="BA165" s="877"/>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2607"/>
      <c r="CB165" s="2607"/>
      <c r="CC165" s="2607"/>
      <c r="CD165" s="2607"/>
      <c r="CE165" s="2607"/>
      <c r="CF165" s="2607"/>
      <c r="CG165" s="2607"/>
      <c r="CH165" s="2607"/>
      <c r="CI165" s="2607"/>
      <c r="CJ165" s="2607"/>
      <c r="CK165" s="2607"/>
      <c r="CL165" s="2607"/>
      <c r="CM165" s="2607"/>
      <c r="CN165" s="2607"/>
      <c r="CO165" s="2607"/>
      <c r="CP165" s="2607"/>
      <c r="CQ165" s="2607"/>
      <c r="CR165" s="2607"/>
      <c r="CS165" s="2607"/>
      <c r="CT165" s="2607"/>
      <c r="CU165" s="2607"/>
      <c r="CV165" s="2607"/>
      <c r="CW165" s="2607"/>
      <c r="CX165" s="2607"/>
      <c r="CY165" s="2607"/>
      <c r="CZ165" s="2607"/>
    </row>
    <row r="166" s="135" customFormat="true" ht="15" customHeight="true" x14ac:dyDescent="0.2">
      <c r="A166" s="1728"/>
      <c r="B166" s="1890"/>
      <c r="C166" s="1821"/>
      <c r="D166" s="1822"/>
      <c r="E166" s="1822"/>
      <c r="F166" s="1822"/>
      <c r="G166" s="1823"/>
      <c r="H166" s="1824"/>
      <c r="I166" s="1822"/>
      <c r="J166" s="1822"/>
      <c r="K166" s="1822"/>
      <c r="L166" s="1825"/>
      <c r="M166" s="1826"/>
      <c r="N166" s="1822"/>
      <c r="O166" s="1822"/>
      <c r="P166" s="1822"/>
      <c r="Q166" s="1823"/>
      <c r="R166" s="1824"/>
      <c r="S166" s="1822"/>
      <c r="T166" s="1822"/>
      <c r="U166" s="1822"/>
      <c r="V166" s="1822"/>
      <c r="W166" s="1822"/>
      <c r="X166" s="1822"/>
      <c r="Y166" s="1822"/>
      <c r="Z166" s="2651"/>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108"/>
      <c r="BA166" s="87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607"/>
      <c r="CB166" s="2607"/>
      <c r="CC166" s="2607"/>
      <c r="CD166" s="2607"/>
      <c r="CE166" s="2607"/>
      <c r="CF166" s="2607"/>
      <c r="CG166" s="2607"/>
      <c r="CH166" s="2607"/>
      <c r="CI166" s="2607"/>
      <c r="CJ166" s="2607"/>
      <c r="CK166" s="2607"/>
      <c r="CL166" s="2607"/>
      <c r="CM166" s="2607"/>
      <c r="CN166" s="2607"/>
      <c r="CO166" s="2607"/>
      <c r="CP166" s="2607"/>
      <c r="CQ166" s="2607"/>
      <c r="CR166" s="2607"/>
      <c r="CS166" s="2607"/>
      <c r="CT166" s="2607"/>
      <c r="CU166" s="2607"/>
      <c r="CV166" s="2607"/>
      <c r="CW166" s="2607"/>
      <c r="CX166" s="2607"/>
      <c r="CY166" s="2607"/>
      <c r="CZ166" s="2607"/>
    </row>
    <row r="167" s="135" customFormat="true" ht="15" customHeight="true" x14ac:dyDescent="0.2">
      <c r="A167" s="1728"/>
      <c r="B167" s="1890"/>
      <c r="C167" s="1821"/>
      <c r="D167" s="1822"/>
      <c r="E167" s="1822"/>
      <c r="F167" s="1822"/>
      <c r="G167" s="1823"/>
      <c r="H167" s="1824"/>
      <c r="I167" s="1822"/>
      <c r="J167" s="1822"/>
      <c r="K167" s="1822"/>
      <c r="L167" s="1825"/>
      <c r="M167" s="1826"/>
      <c r="N167" s="1822"/>
      <c r="O167" s="1822"/>
      <c r="P167" s="1822"/>
      <c r="Q167" s="1823"/>
      <c r="R167" s="1824"/>
      <c r="S167" s="1822"/>
      <c r="T167" s="1822"/>
      <c r="U167" s="1822"/>
      <c r="V167" s="1822"/>
      <c r="W167" s="1822"/>
      <c r="X167" s="1822"/>
      <c r="Y167" s="1822"/>
      <c r="Z167" s="2651"/>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1108"/>
      <c r="BA167" s="87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607"/>
      <c r="CB167" s="2607"/>
      <c r="CC167" s="2607"/>
      <c r="CD167" s="2607"/>
      <c r="CE167" s="2607"/>
      <c r="CF167" s="2607"/>
      <c r="CG167" s="2607"/>
      <c r="CH167" s="2607"/>
      <c r="CI167" s="2607"/>
      <c r="CJ167" s="2607"/>
      <c r="CK167" s="2607"/>
      <c r="CL167" s="2607"/>
      <c r="CM167" s="2607"/>
      <c r="CN167" s="2607"/>
      <c r="CO167" s="2607"/>
      <c r="CP167" s="2607"/>
      <c r="CQ167" s="2607"/>
      <c r="CR167" s="2607"/>
      <c r="CS167" s="2607"/>
      <c r="CT167" s="2607"/>
      <c r="CU167" s="2607"/>
      <c r="CV167" s="2607"/>
      <c r="CW167" s="2607"/>
      <c r="CX167" s="2607"/>
      <c r="CY167" s="2607"/>
      <c r="CZ167" s="2607"/>
    </row>
    <row r="168" s="135" customFormat="true" ht="15" customHeight="true" x14ac:dyDescent="0.2">
      <c r="A168" s="1729"/>
      <c r="B168" s="1740"/>
      <c r="C168" s="1827"/>
      <c r="D168" s="1828"/>
      <c r="E168" s="1828"/>
      <c r="F168" s="1828"/>
      <c r="G168" s="1829"/>
      <c r="H168" s="1830"/>
      <c r="I168" s="1828"/>
      <c r="J168" s="1828"/>
      <c r="K168" s="1828"/>
      <c r="L168" s="1831"/>
      <c r="M168" s="1832"/>
      <c r="N168" s="1828"/>
      <c r="O168" s="1828"/>
      <c r="P168" s="1828"/>
      <c r="Q168" s="1829"/>
      <c r="R168" s="1830"/>
      <c r="S168" s="1828"/>
      <c r="T168" s="1828"/>
      <c r="U168" s="1828"/>
      <c r="V168" s="1828"/>
      <c r="W168" s="1828"/>
      <c r="X168" s="1828"/>
      <c r="Y168" s="1828"/>
      <c r="Z168" s="2654"/>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1108"/>
      <c r="BA168" s="87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607"/>
      <c r="CB168" s="2607"/>
      <c r="CC168" s="2607"/>
      <c r="CD168" s="2607"/>
      <c r="CE168" s="2607"/>
      <c r="CF168" s="2607"/>
      <c r="CG168" s="2607"/>
      <c r="CH168" s="2607"/>
      <c r="CI168" s="2607"/>
      <c r="CJ168" s="2607"/>
      <c r="CK168" s="2607"/>
      <c r="CL168" s="2607"/>
      <c r="CM168" s="2607"/>
      <c r="CN168" s="2607"/>
      <c r="CO168" s="2607"/>
      <c r="CP168" s="2607"/>
      <c r="CQ168" s="2607"/>
      <c r="CR168" s="2607"/>
      <c r="CS168" s="2607"/>
      <c r="CT168" s="2607"/>
      <c r="CU168" s="2607"/>
      <c r="CV168" s="2607"/>
      <c r="CW168" s="2607"/>
      <c r="CX168" s="2607"/>
      <c r="CY168" s="2607"/>
      <c r="CZ168" s="2607"/>
    </row>
    <row r="169" s="135" customFormat="true" ht="15" customHeight="true" x14ac:dyDescent="0.2">
      <c r="A169" s="1180"/>
      <c r="B169" s="1270"/>
      <c r="C169" s="1394"/>
      <c r="D169" s="1185"/>
      <c r="E169" s="1185"/>
      <c r="F169" s="1185"/>
      <c r="G169" s="1234"/>
      <c r="H169" s="1395"/>
      <c r="I169" s="1185"/>
      <c r="J169" s="1185"/>
      <c r="K169" s="1185"/>
      <c r="L169" s="1201"/>
      <c r="M169" s="1394"/>
      <c r="N169" s="1185"/>
      <c r="O169" s="1185"/>
      <c r="P169" s="1185"/>
      <c r="Q169" s="1234"/>
      <c r="R169" s="1395"/>
      <c r="S169" s="1185"/>
      <c r="T169" s="1185"/>
      <c r="U169" s="1185"/>
      <c r="V169" s="1185"/>
      <c r="W169" s="1185"/>
      <c r="X169" s="1185"/>
      <c r="Y169" s="1185"/>
      <c r="Z169" s="1201"/>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1108"/>
      <c r="BA169" s="87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607"/>
      <c r="CB169" s="2607"/>
      <c r="CC169" s="2607"/>
      <c r="CD169" s="2607"/>
      <c r="CE169" s="2607"/>
      <c r="CF169" s="2607"/>
      <c r="CG169" s="2607"/>
      <c r="CH169" s="2607"/>
      <c r="CI169" s="2607"/>
      <c r="CJ169" s="2607"/>
      <c r="CK169" s="2607"/>
      <c r="CL169" s="2607"/>
      <c r="CM169" s="2607"/>
      <c r="CN169" s="2607"/>
      <c r="CO169" s="2607"/>
      <c r="CP169" s="2607"/>
      <c r="CQ169" s="2607"/>
      <c r="CR169" s="2607"/>
      <c r="CS169" s="2607"/>
      <c r="CT169" s="2607"/>
      <c r="CU169" s="2607"/>
      <c r="CV169" s="2607"/>
      <c r="CW169" s="2607"/>
      <c r="CX169" s="2607"/>
      <c r="CY169" s="2607"/>
      <c r="CZ169" s="2607"/>
    </row>
    <row r="170" s="135" customFormat="true" ht="15" customHeight="true" x14ac:dyDescent="0.2">
      <c r="A170" s="1730"/>
      <c r="B170" s="1891"/>
      <c r="C170" s="1684"/>
      <c r="D170" s="1685"/>
      <c r="E170" s="1685"/>
      <c r="F170" s="1685"/>
      <c r="G170" s="1719"/>
      <c r="H170" s="1711"/>
      <c r="I170" s="1685"/>
      <c r="J170" s="1685"/>
      <c r="K170" s="1685"/>
      <c r="L170" s="1692"/>
      <c r="M170" s="1701"/>
      <c r="N170" s="1685"/>
      <c r="O170" s="1685"/>
      <c r="P170" s="1685"/>
      <c r="Q170" s="1719"/>
      <c r="R170" s="1711"/>
      <c r="S170" s="1685"/>
      <c r="T170" s="1685"/>
      <c r="U170" s="1685"/>
      <c r="V170" s="1685"/>
      <c r="W170" s="1685"/>
      <c r="X170" s="1685"/>
      <c r="Y170" s="1685"/>
      <c r="Z170" s="2655"/>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1108"/>
      <c r="BA170" s="87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607"/>
      <c r="CB170" s="2607"/>
      <c r="CC170" s="2607"/>
      <c r="CD170" s="2607"/>
      <c r="CE170" s="2607"/>
      <c r="CF170" s="2607"/>
      <c r="CG170" s="2607"/>
      <c r="CH170" s="2607"/>
      <c r="CI170" s="2607"/>
      <c r="CJ170" s="2607"/>
      <c r="CK170" s="2607"/>
      <c r="CL170" s="2607"/>
      <c r="CM170" s="2607"/>
      <c r="CN170" s="2607"/>
      <c r="CO170" s="2607"/>
      <c r="CP170" s="2607"/>
      <c r="CQ170" s="2607"/>
      <c r="CR170" s="2607"/>
      <c r="CS170" s="2607"/>
      <c r="CT170" s="2607"/>
      <c r="CU170" s="2607"/>
      <c r="CV170" s="2607"/>
      <c r="CW170" s="2607"/>
      <c r="CX170" s="2607"/>
      <c r="CY170" s="2607"/>
      <c r="CZ170" s="2607"/>
    </row>
    <row r="171" s="135" customFormat="true" ht="15" customHeight="true" x14ac:dyDescent="0.2">
      <c r="A171" s="1731"/>
      <c r="B171" s="1892"/>
      <c r="C171" s="1686"/>
      <c r="D171" s="1687"/>
      <c r="E171" s="1687"/>
      <c r="F171" s="1687"/>
      <c r="G171" s="1720"/>
      <c r="H171" s="1712"/>
      <c r="I171" s="1687"/>
      <c r="J171" s="1687"/>
      <c r="K171" s="1687"/>
      <c r="L171" s="1693"/>
      <c r="M171" s="1702"/>
      <c r="N171" s="1687"/>
      <c r="O171" s="1687"/>
      <c r="P171" s="1687"/>
      <c r="Q171" s="1720"/>
      <c r="R171" s="1712"/>
      <c r="S171" s="1687"/>
      <c r="T171" s="1687"/>
      <c r="U171" s="1687"/>
      <c r="V171" s="1687"/>
      <c r="W171" s="1687"/>
      <c r="X171" s="1687"/>
      <c r="Y171" s="1687"/>
      <c r="Z171" s="2656"/>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1108"/>
      <c r="BA171" s="87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607"/>
      <c r="CB171" s="2607"/>
      <c r="CC171" s="2607"/>
      <c r="CD171" s="2607"/>
      <c r="CE171" s="2607"/>
      <c r="CF171" s="2607"/>
      <c r="CG171" s="2607"/>
      <c r="CH171" s="2607"/>
      <c r="CI171" s="2607"/>
      <c r="CJ171" s="2607"/>
      <c r="CK171" s="2607"/>
      <c r="CL171" s="2607"/>
      <c r="CM171" s="2607"/>
      <c r="CN171" s="2607"/>
      <c r="CO171" s="2607"/>
      <c r="CP171" s="2607"/>
      <c r="CQ171" s="2607"/>
      <c r="CR171" s="2607"/>
      <c r="CS171" s="2607"/>
      <c r="CT171" s="2607"/>
      <c r="CU171" s="2607"/>
      <c r="CV171" s="2607"/>
      <c r="CW171" s="2607"/>
      <c r="CX171" s="2607"/>
      <c r="CY171" s="2607"/>
      <c r="CZ171" s="2607"/>
    </row>
    <row r="172" s="135" customFormat="true" ht="15" customHeight="true" x14ac:dyDescent="0.2">
      <c r="A172" s="1732"/>
      <c r="B172" s="1893"/>
      <c r="C172" s="1833"/>
      <c r="D172" s="1834"/>
      <c r="E172" s="1834"/>
      <c r="F172" s="1834"/>
      <c r="G172" s="1835"/>
      <c r="H172" s="1836"/>
      <c r="I172" s="1834"/>
      <c r="J172" s="1834"/>
      <c r="K172" s="1834"/>
      <c r="L172" s="1837"/>
      <c r="M172" s="1838"/>
      <c r="N172" s="1834"/>
      <c r="O172" s="1834"/>
      <c r="P172" s="1834"/>
      <c r="Q172" s="1835"/>
      <c r="R172" s="1836"/>
      <c r="S172" s="1834"/>
      <c r="T172" s="1834"/>
      <c r="U172" s="1834"/>
      <c r="V172" s="1834"/>
      <c r="W172" s="1834"/>
      <c r="X172" s="1834"/>
      <c r="Y172" s="1834"/>
      <c r="Z172" s="2657"/>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108"/>
      <c r="BA172" s="87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607"/>
      <c r="CB172" s="2607"/>
      <c r="CC172" s="2607"/>
      <c r="CD172" s="2607"/>
      <c r="CE172" s="2607"/>
      <c r="CF172" s="2607"/>
      <c r="CG172" s="2607"/>
      <c r="CH172" s="2607"/>
      <c r="CI172" s="2607"/>
      <c r="CJ172" s="2607"/>
      <c r="CK172" s="2607"/>
      <c r="CL172" s="2607"/>
      <c r="CM172" s="2607"/>
      <c r="CN172" s="2607"/>
      <c r="CO172" s="2607"/>
      <c r="CP172" s="2607"/>
      <c r="CQ172" s="2607"/>
      <c r="CR172" s="2607"/>
      <c r="CS172" s="2607"/>
      <c r="CT172" s="2607"/>
      <c r="CU172" s="2607"/>
      <c r="CV172" s="2607"/>
      <c r="CW172" s="2607"/>
      <c r="CX172" s="2607"/>
      <c r="CY172" s="2607"/>
      <c r="CZ172" s="2607"/>
    </row>
    <row r="173" s="135" customFormat="true" ht="15" customHeight="true" x14ac:dyDescent="0.2">
      <c r="A173" s="1728"/>
      <c r="B173" s="1890"/>
      <c r="C173" s="1839"/>
      <c r="D173" s="1840"/>
      <c r="E173" s="1840"/>
      <c r="F173" s="1840"/>
      <c r="G173" s="1841"/>
      <c r="H173" s="1842"/>
      <c r="I173" s="1840"/>
      <c r="J173" s="1840"/>
      <c r="K173" s="1840"/>
      <c r="L173" s="1843"/>
      <c r="M173" s="1844"/>
      <c r="N173" s="1840"/>
      <c r="O173" s="1840"/>
      <c r="P173" s="1840"/>
      <c r="Q173" s="1841"/>
      <c r="R173" s="1842"/>
      <c r="S173" s="1840"/>
      <c r="T173" s="1840"/>
      <c r="U173" s="1840"/>
      <c r="V173" s="1840"/>
      <c r="W173" s="1840"/>
      <c r="X173" s="1840"/>
      <c r="Y173" s="1840"/>
      <c r="Z173" s="2658"/>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1108"/>
      <c r="BA173" s="87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607"/>
      <c r="CB173" s="2607"/>
      <c r="CC173" s="2607"/>
      <c r="CD173" s="2607"/>
      <c r="CE173" s="2607"/>
      <c r="CF173" s="2607"/>
      <c r="CG173" s="2607"/>
      <c r="CH173" s="2607"/>
      <c r="CI173" s="2607"/>
      <c r="CJ173" s="2607"/>
      <c r="CK173" s="2607"/>
      <c r="CL173" s="2607"/>
      <c r="CM173" s="2607"/>
      <c r="CN173" s="2607"/>
      <c r="CO173" s="2607"/>
      <c r="CP173" s="2607"/>
      <c r="CQ173" s="2607"/>
      <c r="CR173" s="2607"/>
      <c r="CS173" s="2607"/>
      <c r="CT173" s="2607"/>
      <c r="CU173" s="2607"/>
      <c r="CV173" s="2607"/>
      <c r="CW173" s="2607"/>
      <c r="CX173" s="2607"/>
      <c r="CY173" s="2607"/>
      <c r="CZ173" s="2607"/>
    </row>
    <row r="174" s="135" customFormat="true" ht="15" customHeight="true" x14ac:dyDescent="0.2">
      <c r="A174" s="1728"/>
      <c r="B174" s="1890"/>
      <c r="C174" s="1839"/>
      <c r="D174" s="1840"/>
      <c r="E174" s="1840"/>
      <c r="F174" s="1840"/>
      <c r="G174" s="1841"/>
      <c r="H174" s="1842"/>
      <c r="I174" s="1840"/>
      <c r="J174" s="1840"/>
      <c r="K174" s="1840"/>
      <c r="L174" s="1843"/>
      <c r="M174" s="1844"/>
      <c r="N174" s="1840"/>
      <c r="O174" s="1840"/>
      <c r="P174" s="1840"/>
      <c r="Q174" s="1841"/>
      <c r="R174" s="1842"/>
      <c r="S174" s="1840"/>
      <c r="T174" s="1840"/>
      <c r="U174" s="1840"/>
      <c r="V174" s="1840"/>
      <c r="W174" s="1840"/>
      <c r="X174" s="1840"/>
      <c r="Y174" s="1840"/>
      <c r="Z174" s="2658"/>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1108"/>
      <c r="BA174" s="87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607"/>
      <c r="CB174" s="2607"/>
      <c r="CC174" s="2607"/>
      <c r="CD174" s="2607"/>
      <c r="CE174" s="2607"/>
      <c r="CF174" s="2607"/>
      <c r="CG174" s="2607"/>
      <c r="CH174" s="2607"/>
      <c r="CI174" s="2607"/>
      <c r="CJ174" s="2607"/>
      <c r="CK174" s="2607"/>
      <c r="CL174" s="2607"/>
      <c r="CM174" s="2607"/>
      <c r="CN174" s="2607"/>
      <c r="CO174" s="2607"/>
      <c r="CP174" s="2607"/>
      <c r="CQ174" s="2607"/>
      <c r="CR174" s="2607"/>
      <c r="CS174" s="2607"/>
      <c r="CT174" s="2607"/>
      <c r="CU174" s="2607"/>
      <c r="CV174" s="2607"/>
      <c r="CW174" s="2607"/>
      <c r="CX174" s="2607"/>
      <c r="CY174" s="2607"/>
      <c r="CZ174" s="2607"/>
    </row>
    <row r="175" s="135" customFormat="true" ht="15" customHeight="true" x14ac:dyDescent="0.2">
      <c r="A175" s="1728"/>
      <c r="B175" s="1890"/>
      <c r="C175" s="1839"/>
      <c r="D175" s="1840"/>
      <c r="E175" s="1840"/>
      <c r="F175" s="1840"/>
      <c r="G175" s="1841"/>
      <c r="H175" s="1842"/>
      <c r="I175" s="1840"/>
      <c r="J175" s="1840"/>
      <c r="K175" s="1840"/>
      <c r="L175" s="1843"/>
      <c r="M175" s="1844"/>
      <c r="N175" s="1840"/>
      <c r="O175" s="1840"/>
      <c r="P175" s="1840"/>
      <c r="Q175" s="1841"/>
      <c r="R175" s="1842"/>
      <c r="S175" s="1840"/>
      <c r="T175" s="1840"/>
      <c r="U175" s="1840"/>
      <c r="V175" s="1840"/>
      <c r="W175" s="1840"/>
      <c r="X175" s="1840"/>
      <c r="Y175" s="1840"/>
      <c r="Z175" s="2658"/>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1108"/>
      <c r="BA175" s="87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607"/>
      <c r="CB175" s="2607"/>
      <c r="CC175" s="2607"/>
      <c r="CD175" s="2607"/>
      <c r="CE175" s="2607"/>
      <c r="CF175" s="2607"/>
      <c r="CG175" s="2607"/>
      <c r="CH175" s="2607"/>
      <c r="CI175" s="2607"/>
      <c r="CJ175" s="2607"/>
      <c r="CK175" s="2607"/>
      <c r="CL175" s="2607"/>
      <c r="CM175" s="2607"/>
      <c r="CN175" s="2607"/>
      <c r="CO175" s="2607"/>
      <c r="CP175" s="2607"/>
      <c r="CQ175" s="2607"/>
      <c r="CR175" s="2607"/>
      <c r="CS175" s="2607"/>
      <c r="CT175" s="2607"/>
      <c r="CU175" s="2607"/>
      <c r="CV175" s="2607"/>
      <c r="CW175" s="2607"/>
      <c r="CX175" s="2607"/>
      <c r="CY175" s="2607"/>
      <c r="CZ175" s="2607"/>
    </row>
    <row r="176" s="135" customFormat="true" ht="15" customHeight="true" x14ac:dyDescent="0.2">
      <c r="A176" s="1728"/>
      <c r="B176" s="1890"/>
      <c r="C176" s="1839"/>
      <c r="D176" s="1840"/>
      <c r="E176" s="1840"/>
      <c r="F176" s="1840"/>
      <c r="G176" s="1841"/>
      <c r="H176" s="1842"/>
      <c r="I176" s="1840"/>
      <c r="J176" s="1840"/>
      <c r="K176" s="1840"/>
      <c r="L176" s="1843"/>
      <c r="M176" s="1844"/>
      <c r="N176" s="1840"/>
      <c r="O176" s="1840"/>
      <c r="P176" s="1840"/>
      <c r="Q176" s="1841"/>
      <c r="R176" s="1842"/>
      <c r="S176" s="1840"/>
      <c r="T176" s="1840"/>
      <c r="U176" s="1840"/>
      <c r="V176" s="1840"/>
      <c r="W176" s="1840"/>
      <c r="X176" s="1840"/>
      <c r="Y176" s="1840"/>
      <c r="Z176" s="2658"/>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1108"/>
      <c r="BA176" s="87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607"/>
      <c r="CB176" s="2607"/>
      <c r="CC176" s="2607"/>
      <c r="CD176" s="2607"/>
      <c r="CE176" s="2607"/>
      <c r="CF176" s="2607"/>
      <c r="CG176" s="2607"/>
      <c r="CH176" s="2607"/>
      <c r="CI176" s="2607"/>
      <c r="CJ176" s="2607"/>
      <c r="CK176" s="2607"/>
      <c r="CL176" s="2607"/>
      <c r="CM176" s="2607"/>
      <c r="CN176" s="2607"/>
      <c r="CO176" s="2607"/>
      <c r="CP176" s="2607"/>
      <c r="CQ176" s="2607"/>
      <c r="CR176" s="2607"/>
      <c r="CS176" s="2607"/>
      <c r="CT176" s="2607"/>
      <c r="CU176" s="2607"/>
      <c r="CV176" s="2607"/>
      <c r="CW176" s="2607"/>
      <c r="CX176" s="2607"/>
      <c r="CY176" s="2607"/>
      <c r="CZ176" s="2607"/>
    </row>
    <row r="177" s="135" customFormat="true" ht="15" customHeight="true" x14ac:dyDescent="0.2">
      <c r="A177" s="1728"/>
      <c r="B177" s="1890"/>
      <c r="C177" s="1839"/>
      <c r="D177" s="1840"/>
      <c r="E177" s="1840"/>
      <c r="F177" s="1840"/>
      <c r="G177" s="1841"/>
      <c r="H177" s="1842"/>
      <c r="I177" s="1840"/>
      <c r="J177" s="1840"/>
      <c r="K177" s="1840"/>
      <c r="L177" s="1843"/>
      <c r="M177" s="1844"/>
      <c r="N177" s="1840"/>
      <c r="O177" s="1840"/>
      <c r="P177" s="1840"/>
      <c r="Q177" s="1841"/>
      <c r="R177" s="1842"/>
      <c r="S177" s="1840"/>
      <c r="T177" s="1840"/>
      <c r="U177" s="1840"/>
      <c r="V177" s="1840"/>
      <c r="W177" s="1840"/>
      <c r="X177" s="1840"/>
      <c r="Y177" s="1840"/>
      <c r="Z177" s="2658"/>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1108"/>
      <c r="BA177" s="87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607"/>
      <c r="CB177" s="2607"/>
      <c r="CC177" s="2607"/>
      <c r="CD177" s="2607"/>
      <c r="CE177" s="2607"/>
      <c r="CF177" s="2607"/>
      <c r="CG177" s="2607"/>
      <c r="CH177" s="2607"/>
      <c r="CI177" s="2607"/>
      <c r="CJ177" s="2607"/>
      <c r="CK177" s="2607"/>
      <c r="CL177" s="2607"/>
      <c r="CM177" s="2607"/>
      <c r="CN177" s="2607"/>
      <c r="CO177" s="2607"/>
      <c r="CP177" s="2607"/>
      <c r="CQ177" s="2607"/>
      <c r="CR177" s="2607"/>
      <c r="CS177" s="2607"/>
      <c r="CT177" s="2607"/>
      <c r="CU177" s="2607"/>
      <c r="CV177" s="2607"/>
      <c r="CW177" s="2607"/>
      <c r="CX177" s="2607"/>
      <c r="CY177" s="2607"/>
      <c r="CZ177" s="2607"/>
    </row>
    <row r="178" s="135" customFormat="true" ht="15" customHeight="true" x14ac:dyDescent="0.2">
      <c r="A178" s="1728"/>
      <c r="B178" s="1890"/>
      <c r="C178" s="1839"/>
      <c r="D178" s="1840"/>
      <c r="E178" s="1840"/>
      <c r="F178" s="1840"/>
      <c r="G178" s="1841"/>
      <c r="H178" s="1842"/>
      <c r="I178" s="1840"/>
      <c r="J178" s="1840"/>
      <c r="K178" s="1840"/>
      <c r="L178" s="1843"/>
      <c r="M178" s="1844"/>
      <c r="N178" s="1840"/>
      <c r="O178" s="1840"/>
      <c r="P178" s="1840"/>
      <c r="Q178" s="1841"/>
      <c r="R178" s="1842"/>
      <c r="S178" s="1840"/>
      <c r="T178" s="1840"/>
      <c r="U178" s="1840"/>
      <c r="V178" s="1840"/>
      <c r="W178" s="1840"/>
      <c r="X178" s="1840"/>
      <c r="Y178" s="1840"/>
      <c r="Z178" s="2658"/>
      <c r="AA178" s="450"/>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1108"/>
      <c r="BA178" s="87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607"/>
      <c r="CB178" s="2607"/>
      <c r="CC178" s="2607"/>
      <c r="CD178" s="2607"/>
      <c r="CE178" s="2607"/>
      <c r="CF178" s="2607"/>
      <c r="CG178" s="2607"/>
      <c r="CH178" s="2607"/>
      <c r="CI178" s="2607"/>
      <c r="CJ178" s="2607"/>
      <c r="CK178" s="2607"/>
      <c r="CL178" s="2607"/>
      <c r="CM178" s="2607"/>
      <c r="CN178" s="2607"/>
      <c r="CO178" s="2607"/>
      <c r="CP178" s="2607"/>
      <c r="CQ178" s="2607"/>
      <c r="CR178" s="2607"/>
      <c r="CS178" s="2607"/>
      <c r="CT178" s="2607"/>
      <c r="CU178" s="2607"/>
      <c r="CV178" s="2607"/>
      <c r="CW178" s="2607"/>
      <c r="CX178" s="2607"/>
      <c r="CY178" s="2607"/>
      <c r="CZ178" s="2607"/>
    </row>
    <row r="179" s="135" customFormat="true" ht="15" customHeight="true" x14ac:dyDescent="0.2">
      <c r="A179" s="1728"/>
      <c r="B179" s="1890"/>
      <c r="C179" s="1839"/>
      <c r="D179" s="1840"/>
      <c r="E179" s="1840"/>
      <c r="F179" s="1840"/>
      <c r="G179" s="1841"/>
      <c r="H179" s="1842"/>
      <c r="I179" s="1840"/>
      <c r="J179" s="1840"/>
      <c r="K179" s="1840"/>
      <c r="L179" s="1843"/>
      <c r="M179" s="1844"/>
      <c r="N179" s="1840"/>
      <c r="O179" s="1840"/>
      <c r="P179" s="1840"/>
      <c r="Q179" s="1841"/>
      <c r="R179" s="1842"/>
      <c r="S179" s="1840"/>
      <c r="T179" s="1840"/>
      <c r="U179" s="1840"/>
      <c r="V179" s="1840"/>
      <c r="W179" s="1840"/>
      <c r="X179" s="1840"/>
      <c r="Y179" s="1840"/>
      <c r="Z179" s="2658"/>
      <c r="AA179" s="450"/>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1108"/>
      <c r="BA179" s="87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607"/>
      <c r="CB179" s="2607"/>
      <c r="CC179" s="2607"/>
      <c r="CD179" s="2607"/>
      <c r="CE179" s="2607"/>
      <c r="CF179" s="2607"/>
      <c r="CG179" s="2607"/>
      <c r="CH179" s="2607"/>
      <c r="CI179" s="2607"/>
      <c r="CJ179" s="2607"/>
      <c r="CK179" s="2607"/>
      <c r="CL179" s="2607"/>
      <c r="CM179" s="2607"/>
      <c r="CN179" s="2607"/>
      <c r="CO179" s="2607"/>
      <c r="CP179" s="2607"/>
      <c r="CQ179" s="2607"/>
      <c r="CR179" s="2607"/>
      <c r="CS179" s="2607"/>
      <c r="CT179" s="2607"/>
      <c r="CU179" s="2607"/>
      <c r="CV179" s="2607"/>
      <c r="CW179" s="2607"/>
      <c r="CX179" s="2607"/>
      <c r="CY179" s="2607"/>
      <c r="CZ179" s="2607"/>
    </row>
    <row r="180" s="135" customFormat="true" ht="15" customHeight="true" x14ac:dyDescent="0.2">
      <c r="A180" s="1728"/>
      <c r="B180" s="1890"/>
      <c r="C180" s="1839"/>
      <c r="D180" s="1840"/>
      <c r="E180" s="1840"/>
      <c r="F180" s="1840"/>
      <c r="G180" s="1841"/>
      <c r="H180" s="1842"/>
      <c r="I180" s="1840"/>
      <c r="J180" s="1840"/>
      <c r="K180" s="1840"/>
      <c r="L180" s="1843"/>
      <c r="M180" s="1844"/>
      <c r="N180" s="1840"/>
      <c r="O180" s="1840"/>
      <c r="P180" s="1840"/>
      <c r="Q180" s="1841"/>
      <c r="R180" s="1842"/>
      <c r="S180" s="1840"/>
      <c r="T180" s="1840"/>
      <c r="U180" s="1840"/>
      <c r="V180" s="1840"/>
      <c r="W180" s="1840"/>
      <c r="X180" s="1840"/>
      <c r="Y180" s="1840"/>
      <c r="Z180" s="2658"/>
      <c r="AA180" s="450"/>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1108"/>
      <c r="BA180" s="87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607"/>
      <c r="CB180" s="2607"/>
      <c r="CC180" s="2607"/>
      <c r="CD180" s="2607"/>
      <c r="CE180" s="2607"/>
      <c r="CF180" s="2607"/>
      <c r="CG180" s="2607"/>
      <c r="CH180" s="2607"/>
      <c r="CI180" s="2607"/>
      <c r="CJ180" s="2607"/>
      <c r="CK180" s="2607"/>
      <c r="CL180" s="2607"/>
      <c r="CM180" s="2607"/>
      <c r="CN180" s="2607"/>
      <c r="CO180" s="2607"/>
      <c r="CP180" s="2607"/>
      <c r="CQ180" s="2607"/>
      <c r="CR180" s="2607"/>
      <c r="CS180" s="2607"/>
      <c r="CT180" s="2607"/>
      <c r="CU180" s="2607"/>
      <c r="CV180" s="2607"/>
      <c r="CW180" s="2607"/>
      <c r="CX180" s="2607"/>
      <c r="CY180" s="2607"/>
      <c r="CZ180" s="2607"/>
    </row>
    <row r="181" s="135" customFormat="true" ht="15" customHeight="true" x14ac:dyDescent="0.2">
      <c r="A181" s="1728"/>
      <c r="B181" s="1890"/>
      <c r="C181" s="1839"/>
      <c r="D181" s="1840"/>
      <c r="E181" s="1840"/>
      <c r="F181" s="1840"/>
      <c r="G181" s="1841"/>
      <c r="H181" s="1842"/>
      <c r="I181" s="1840"/>
      <c r="J181" s="1840"/>
      <c r="K181" s="1840"/>
      <c r="L181" s="1843"/>
      <c r="M181" s="1844"/>
      <c r="N181" s="1840"/>
      <c r="O181" s="1840"/>
      <c r="P181" s="1840"/>
      <c r="Q181" s="1841"/>
      <c r="R181" s="1842"/>
      <c r="S181" s="1840"/>
      <c r="T181" s="1840"/>
      <c r="U181" s="1840"/>
      <c r="V181" s="1840"/>
      <c r="W181" s="1840"/>
      <c r="X181" s="1840"/>
      <c r="Y181" s="1840"/>
      <c r="Z181" s="2658"/>
      <c r="AA181" s="450"/>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1108"/>
      <c r="BA181" s="87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607"/>
      <c r="CB181" s="2607"/>
      <c r="CC181" s="2607"/>
      <c r="CD181" s="2607"/>
      <c r="CE181" s="2607"/>
      <c r="CF181" s="2607"/>
      <c r="CG181" s="2607"/>
      <c r="CH181" s="2607"/>
      <c r="CI181" s="2607"/>
      <c r="CJ181" s="2607"/>
      <c r="CK181" s="2607"/>
      <c r="CL181" s="2607"/>
      <c r="CM181" s="2607"/>
      <c r="CN181" s="2607"/>
      <c r="CO181" s="2607"/>
      <c r="CP181" s="2607"/>
      <c r="CQ181" s="2607"/>
      <c r="CR181" s="2607"/>
      <c r="CS181" s="2607"/>
      <c r="CT181" s="2607"/>
      <c r="CU181" s="2607"/>
      <c r="CV181" s="2607"/>
      <c r="CW181" s="2607"/>
      <c r="CX181" s="2607"/>
      <c r="CY181" s="2607"/>
      <c r="CZ181" s="2607"/>
    </row>
    <row r="182" s="135" customFormat="true" ht="15" customHeight="true" x14ac:dyDescent="0.2">
      <c r="A182" s="1728"/>
      <c r="B182" s="1890"/>
      <c r="C182" s="1839"/>
      <c r="D182" s="1840"/>
      <c r="E182" s="1840"/>
      <c r="F182" s="1840"/>
      <c r="G182" s="1841"/>
      <c r="H182" s="1842"/>
      <c r="I182" s="1840"/>
      <c r="J182" s="1840"/>
      <c r="K182" s="1840"/>
      <c r="L182" s="1843"/>
      <c r="M182" s="1844"/>
      <c r="N182" s="1840"/>
      <c r="O182" s="1840"/>
      <c r="P182" s="1840"/>
      <c r="Q182" s="1841"/>
      <c r="R182" s="1842"/>
      <c r="S182" s="1840"/>
      <c r="T182" s="1840"/>
      <c r="U182" s="1840"/>
      <c r="V182" s="1840"/>
      <c r="W182" s="1840"/>
      <c r="X182" s="1840"/>
      <c r="Y182" s="1840"/>
      <c r="Z182" s="2658"/>
      <c r="AA182" s="450"/>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1108"/>
      <c r="BA182" s="87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607"/>
      <c r="CB182" s="2607"/>
      <c r="CC182" s="2607"/>
      <c r="CD182" s="2607"/>
      <c r="CE182" s="2607"/>
      <c r="CF182" s="2607"/>
      <c r="CG182" s="2607"/>
      <c r="CH182" s="2607"/>
      <c r="CI182" s="2607"/>
      <c r="CJ182" s="2607"/>
      <c r="CK182" s="2607"/>
      <c r="CL182" s="2607"/>
      <c r="CM182" s="2607"/>
      <c r="CN182" s="2607"/>
      <c r="CO182" s="2607"/>
      <c r="CP182" s="2607"/>
      <c r="CQ182" s="2607"/>
      <c r="CR182" s="2607"/>
      <c r="CS182" s="2607"/>
      <c r="CT182" s="2607"/>
      <c r="CU182" s="2607"/>
      <c r="CV182" s="2607"/>
      <c r="CW182" s="2607"/>
      <c r="CX182" s="2607"/>
      <c r="CY182" s="2607"/>
      <c r="CZ182" s="2607"/>
    </row>
    <row r="183" s="135" customFormat="true" ht="15" customHeight="true" x14ac:dyDescent="0.2">
      <c r="A183" s="1728"/>
      <c r="B183" s="1890"/>
      <c r="C183" s="1839"/>
      <c r="D183" s="1840"/>
      <c r="E183" s="1840"/>
      <c r="F183" s="1840"/>
      <c r="G183" s="1841"/>
      <c r="H183" s="1842"/>
      <c r="I183" s="1840"/>
      <c r="J183" s="1840"/>
      <c r="K183" s="1840"/>
      <c r="L183" s="1843"/>
      <c r="M183" s="1844"/>
      <c r="N183" s="1840"/>
      <c r="O183" s="1840"/>
      <c r="P183" s="1840"/>
      <c r="Q183" s="1841"/>
      <c r="R183" s="1842"/>
      <c r="S183" s="1840"/>
      <c r="T183" s="1840"/>
      <c r="U183" s="1840"/>
      <c r="V183" s="1840"/>
      <c r="W183" s="1840"/>
      <c r="X183" s="1840"/>
      <c r="Y183" s="1840"/>
      <c r="Z183" s="2658"/>
      <c r="AA183" s="450"/>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1108"/>
      <c r="BA183" s="87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607"/>
      <c r="CB183" s="2607"/>
      <c r="CC183" s="2607"/>
      <c r="CD183" s="2607"/>
      <c r="CE183" s="2607"/>
      <c r="CF183" s="2607"/>
      <c r="CG183" s="2607"/>
      <c r="CH183" s="2607"/>
      <c r="CI183" s="2607"/>
      <c r="CJ183" s="2607"/>
      <c r="CK183" s="2607"/>
      <c r="CL183" s="2607"/>
      <c r="CM183" s="2607"/>
      <c r="CN183" s="2607"/>
      <c r="CO183" s="2607"/>
      <c r="CP183" s="2607"/>
      <c r="CQ183" s="2607"/>
      <c r="CR183" s="2607"/>
      <c r="CS183" s="2607"/>
      <c r="CT183" s="2607"/>
      <c r="CU183" s="2607"/>
      <c r="CV183" s="2607"/>
      <c r="CW183" s="2607"/>
      <c r="CX183" s="2607"/>
      <c r="CY183" s="2607"/>
      <c r="CZ183" s="2607"/>
    </row>
    <row r="184" s="135" customFormat="true" ht="15" customHeight="true" x14ac:dyDescent="0.2">
      <c r="A184" s="1728"/>
      <c r="B184" s="1890"/>
      <c r="C184" s="1839"/>
      <c r="D184" s="1840"/>
      <c r="E184" s="1840"/>
      <c r="F184" s="1840"/>
      <c r="G184" s="1841"/>
      <c r="H184" s="1842"/>
      <c r="I184" s="1840"/>
      <c r="J184" s="1840"/>
      <c r="K184" s="1840"/>
      <c r="L184" s="1843"/>
      <c r="M184" s="1844"/>
      <c r="N184" s="1840"/>
      <c r="O184" s="1840"/>
      <c r="P184" s="1840"/>
      <c r="Q184" s="1841"/>
      <c r="R184" s="1842"/>
      <c r="S184" s="1840"/>
      <c r="T184" s="1840"/>
      <c r="U184" s="1840"/>
      <c r="V184" s="1840"/>
      <c r="W184" s="1840"/>
      <c r="X184" s="1840"/>
      <c r="Y184" s="1840"/>
      <c r="Z184" s="2658"/>
      <c r="AA184" s="450"/>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AZ184" s="1108"/>
      <c r="BA184" s="87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607"/>
      <c r="CB184" s="2607"/>
      <c r="CC184" s="2607"/>
      <c r="CD184" s="2607"/>
      <c r="CE184" s="2607"/>
      <c r="CF184" s="2607"/>
      <c r="CG184" s="2607"/>
      <c r="CH184" s="2607"/>
      <c r="CI184" s="2607"/>
      <c r="CJ184" s="2607"/>
      <c r="CK184" s="2607"/>
      <c r="CL184" s="2607"/>
      <c r="CM184" s="2607"/>
      <c r="CN184" s="2607"/>
      <c r="CO184" s="2607"/>
      <c r="CP184" s="2607"/>
      <c r="CQ184" s="2607"/>
      <c r="CR184" s="2607"/>
      <c r="CS184" s="2607"/>
      <c r="CT184" s="2607"/>
      <c r="CU184" s="2607"/>
      <c r="CV184" s="2607"/>
      <c r="CW184" s="2607"/>
      <c r="CX184" s="2607"/>
      <c r="CY184" s="2607"/>
      <c r="CZ184" s="2607"/>
    </row>
    <row r="185" s="135" customFormat="true" ht="15" customHeight="true" x14ac:dyDescent="0.2">
      <c r="A185" s="1728"/>
      <c r="B185" s="1890"/>
      <c r="C185" s="1839"/>
      <c r="D185" s="1840"/>
      <c r="E185" s="1840"/>
      <c r="F185" s="1840"/>
      <c r="G185" s="1841"/>
      <c r="H185" s="1842"/>
      <c r="I185" s="1840"/>
      <c r="J185" s="1840"/>
      <c r="K185" s="1840"/>
      <c r="L185" s="1843"/>
      <c r="M185" s="1844"/>
      <c r="N185" s="1840"/>
      <c r="O185" s="1840"/>
      <c r="P185" s="1840"/>
      <c r="Q185" s="1841"/>
      <c r="R185" s="1842"/>
      <c r="S185" s="1840"/>
      <c r="T185" s="1840"/>
      <c r="U185" s="1840"/>
      <c r="V185" s="1840"/>
      <c r="W185" s="1840"/>
      <c r="X185" s="1840"/>
      <c r="Y185" s="1840"/>
      <c r="Z185" s="2658"/>
      <c r="AA185" s="450"/>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AZ185" s="1108"/>
      <c r="BA185" s="87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607"/>
      <c r="CB185" s="2607"/>
      <c r="CC185" s="2607"/>
      <c r="CD185" s="2607"/>
      <c r="CE185" s="2607"/>
      <c r="CF185" s="2607"/>
      <c r="CG185" s="2607"/>
      <c r="CH185" s="2607"/>
      <c r="CI185" s="2607"/>
      <c r="CJ185" s="2607"/>
      <c r="CK185" s="2607"/>
      <c r="CL185" s="2607"/>
      <c r="CM185" s="2607"/>
      <c r="CN185" s="2607"/>
      <c r="CO185" s="2607"/>
      <c r="CP185" s="2607"/>
      <c r="CQ185" s="2607"/>
      <c r="CR185" s="2607"/>
      <c r="CS185" s="2607"/>
      <c r="CT185" s="2607"/>
      <c r="CU185" s="2607"/>
      <c r="CV185" s="2607"/>
      <c r="CW185" s="2607"/>
      <c r="CX185" s="2607"/>
      <c r="CY185" s="2607"/>
      <c r="CZ185" s="2607"/>
    </row>
    <row r="186" s="135" customFormat="true" ht="15" customHeight="true" x14ac:dyDescent="0.2">
      <c r="A186" s="1728"/>
      <c r="B186" s="1890"/>
      <c r="C186" s="1839"/>
      <c r="D186" s="1840"/>
      <c r="E186" s="1840"/>
      <c r="F186" s="1840"/>
      <c r="G186" s="1841"/>
      <c r="H186" s="1842"/>
      <c r="I186" s="1840"/>
      <c r="J186" s="1840"/>
      <c r="K186" s="1840"/>
      <c r="L186" s="1843"/>
      <c r="M186" s="1844"/>
      <c r="N186" s="1840"/>
      <c r="O186" s="1840"/>
      <c r="P186" s="1840"/>
      <c r="Q186" s="1841"/>
      <c r="R186" s="1842"/>
      <c r="S186" s="1840"/>
      <c r="T186" s="1840"/>
      <c r="U186" s="1840"/>
      <c r="V186" s="1840"/>
      <c r="W186" s="1840"/>
      <c r="X186" s="1840"/>
      <c r="Y186" s="1840"/>
      <c r="Z186" s="2658"/>
      <c r="AA186" s="450"/>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AZ186" s="1108"/>
      <c r="BA186" s="87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607"/>
      <c r="CB186" s="2607"/>
      <c r="CC186" s="2607"/>
      <c r="CD186" s="2607"/>
      <c r="CE186" s="2607"/>
      <c r="CF186" s="2607"/>
      <c r="CG186" s="2607"/>
      <c r="CH186" s="2607"/>
      <c r="CI186" s="2607"/>
      <c r="CJ186" s="2607"/>
      <c r="CK186" s="2607"/>
      <c r="CL186" s="2607"/>
      <c r="CM186" s="2607"/>
      <c r="CN186" s="2607"/>
      <c r="CO186" s="2607"/>
      <c r="CP186" s="2607"/>
      <c r="CQ186" s="2607"/>
      <c r="CR186" s="2607"/>
      <c r="CS186" s="2607"/>
      <c r="CT186" s="2607"/>
      <c r="CU186" s="2607"/>
      <c r="CV186" s="2607"/>
      <c r="CW186" s="2607"/>
      <c r="CX186" s="2607"/>
      <c r="CY186" s="2607"/>
      <c r="CZ186" s="2607"/>
    </row>
    <row r="187" s="135" customFormat="true" ht="15" customHeight="true" x14ac:dyDescent="0.2">
      <c r="A187" s="1728"/>
      <c r="B187" s="1890"/>
      <c r="C187" s="1839"/>
      <c r="D187" s="1840"/>
      <c r="E187" s="1840"/>
      <c r="F187" s="1840"/>
      <c r="G187" s="1841"/>
      <c r="H187" s="1842"/>
      <c r="I187" s="1840"/>
      <c r="J187" s="1840"/>
      <c r="K187" s="1840"/>
      <c r="L187" s="1843"/>
      <c r="M187" s="1844"/>
      <c r="N187" s="1840"/>
      <c r="O187" s="1840"/>
      <c r="P187" s="1840"/>
      <c r="Q187" s="1841"/>
      <c r="R187" s="1842"/>
      <c r="S187" s="1840"/>
      <c r="T187" s="1840"/>
      <c r="U187" s="1840"/>
      <c r="V187" s="1840"/>
      <c r="W187" s="1840"/>
      <c r="X187" s="1840"/>
      <c r="Y187" s="1840"/>
      <c r="Z187" s="2658"/>
      <c r="AA187" s="450"/>
      <c r="AB187" s="450"/>
      <c r="AC187" s="450"/>
      <c r="AD187" s="450"/>
      <c r="AE187" s="450"/>
      <c r="AF187" s="450"/>
      <c r="AG187" s="450"/>
      <c r="AH187" s="450"/>
      <c r="AI187" s="450"/>
      <c r="AJ187" s="450"/>
      <c r="AK187" s="450"/>
      <c r="AL187" s="450"/>
      <c r="AM187" s="450"/>
      <c r="AN187" s="450"/>
      <c r="AO187" s="450"/>
      <c r="AP187" s="450"/>
      <c r="AQ187" s="450"/>
      <c r="AR187" s="450"/>
      <c r="AS187" s="450"/>
      <c r="AT187" s="450"/>
      <c r="AU187" s="450"/>
      <c r="AV187" s="450"/>
      <c r="AW187" s="450"/>
      <c r="AX187" s="450"/>
      <c r="AY187" s="450"/>
      <c r="AZ187" s="1108"/>
      <c r="BA187" s="87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607"/>
      <c r="CB187" s="2607"/>
      <c r="CC187" s="2607"/>
      <c r="CD187" s="2607"/>
      <c r="CE187" s="2607"/>
      <c r="CF187" s="2607"/>
      <c r="CG187" s="2607"/>
      <c r="CH187" s="2607"/>
      <c r="CI187" s="2607"/>
      <c r="CJ187" s="2607"/>
      <c r="CK187" s="2607"/>
      <c r="CL187" s="2607"/>
      <c r="CM187" s="2607"/>
      <c r="CN187" s="2607"/>
      <c r="CO187" s="2607"/>
      <c r="CP187" s="2607"/>
      <c r="CQ187" s="2607"/>
      <c r="CR187" s="2607"/>
      <c r="CS187" s="2607"/>
      <c r="CT187" s="2607"/>
      <c r="CU187" s="2607"/>
      <c r="CV187" s="2607"/>
      <c r="CW187" s="2607"/>
      <c r="CX187" s="2607"/>
      <c r="CY187" s="2607"/>
      <c r="CZ187" s="2607"/>
    </row>
    <row r="188" s="135" customFormat="true" ht="15" customHeight="true" x14ac:dyDescent="0.2">
      <c r="A188" s="1729"/>
      <c r="B188" s="1894"/>
      <c r="C188" s="1845"/>
      <c r="D188" s="1846"/>
      <c r="E188" s="1846"/>
      <c r="F188" s="1846"/>
      <c r="G188" s="1847"/>
      <c r="H188" s="1848"/>
      <c r="I188" s="1846"/>
      <c r="J188" s="1846"/>
      <c r="K188" s="1846"/>
      <c r="L188" s="1849"/>
      <c r="M188" s="1850"/>
      <c r="N188" s="1846"/>
      <c r="O188" s="1846"/>
      <c r="P188" s="1846"/>
      <c r="Q188" s="1847"/>
      <c r="R188" s="1848"/>
      <c r="S188" s="1846"/>
      <c r="T188" s="1846"/>
      <c r="U188" s="1846"/>
      <c r="V188" s="1846"/>
      <c r="W188" s="1846"/>
      <c r="X188" s="1846"/>
      <c r="Y188" s="1846"/>
      <c r="Z188" s="2659"/>
      <c r="AA188" s="450"/>
      <c r="AB188" s="450"/>
      <c r="AC188" s="450"/>
      <c r="AD188" s="450"/>
      <c r="AE188" s="450"/>
      <c r="AF188" s="450"/>
      <c r="AG188" s="450"/>
      <c r="AH188" s="450"/>
      <c r="AI188" s="450"/>
      <c r="AJ188" s="450"/>
      <c r="AK188" s="450"/>
      <c r="AL188" s="450"/>
      <c r="AM188" s="450"/>
      <c r="AN188" s="450"/>
      <c r="AO188" s="450"/>
      <c r="AP188" s="450"/>
      <c r="AQ188" s="450"/>
      <c r="AR188" s="450"/>
      <c r="AS188" s="450"/>
      <c r="AT188" s="450"/>
      <c r="AU188" s="450"/>
      <c r="AV188" s="450"/>
      <c r="AW188" s="450"/>
      <c r="AX188" s="450"/>
      <c r="AY188" s="450"/>
      <c r="AZ188" s="1108"/>
      <c r="BA188" s="87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607"/>
      <c r="CB188" s="2607"/>
      <c r="CC188" s="2607"/>
      <c r="CD188" s="2607"/>
      <c r="CE188" s="2607"/>
      <c r="CF188" s="2607"/>
      <c r="CG188" s="2607"/>
      <c r="CH188" s="2607"/>
      <c r="CI188" s="2607"/>
      <c r="CJ188" s="2607"/>
      <c r="CK188" s="2607"/>
      <c r="CL188" s="2607"/>
      <c r="CM188" s="2607"/>
      <c r="CN188" s="2607"/>
      <c r="CO188" s="2607"/>
      <c r="CP188" s="2607"/>
      <c r="CQ188" s="2607"/>
      <c r="CR188" s="2607"/>
      <c r="CS188" s="2607"/>
      <c r="CT188" s="2607"/>
      <c r="CU188" s="2607"/>
      <c r="CV188" s="2607"/>
      <c r="CW188" s="2607"/>
      <c r="CX188" s="2607"/>
      <c r="CY188" s="2607"/>
      <c r="CZ188" s="2607"/>
    </row>
    <row r="189" s="853" customFormat="true" ht="15" customHeight="true" x14ac:dyDescent="0.2">
      <c r="A189" s="1257"/>
      <c r="B189" s="1274"/>
      <c r="C189" s="1414"/>
      <c r="D189" s="1415"/>
      <c r="E189" s="1415"/>
      <c r="F189" s="1415"/>
      <c r="G189" s="1416"/>
      <c r="H189" s="1417"/>
      <c r="I189" s="1415"/>
      <c r="J189" s="1415"/>
      <c r="K189" s="1415"/>
      <c r="L189" s="1418"/>
      <c r="M189" s="1419"/>
      <c r="N189" s="1415"/>
      <c r="O189" s="1415"/>
      <c r="P189" s="1415"/>
      <c r="Q189" s="1416"/>
      <c r="R189" s="1417"/>
      <c r="S189" s="1415"/>
      <c r="T189" s="1415"/>
      <c r="U189" s="1415"/>
      <c r="V189" s="1415"/>
      <c r="W189" s="1415"/>
      <c r="X189" s="1415"/>
      <c r="Y189" s="1415"/>
      <c r="Z189" s="2574"/>
      <c r="AA189" s="1069"/>
      <c r="AB189" s="1069"/>
      <c r="AC189" s="1069"/>
      <c r="AD189" s="1069"/>
      <c r="AE189" s="1069"/>
      <c r="AF189" s="1069"/>
      <c r="AG189" s="1069"/>
      <c r="AH189" s="1069"/>
      <c r="AI189" s="1069"/>
      <c r="AJ189" s="1069"/>
      <c r="AK189" s="1069"/>
      <c r="AL189" s="1069"/>
      <c r="AM189" s="1069"/>
      <c r="AN189" s="1069"/>
      <c r="AO189" s="1069"/>
      <c r="AP189" s="1069"/>
      <c r="AQ189" s="1069"/>
      <c r="AR189" s="1069"/>
      <c r="AS189" s="1069"/>
      <c r="AT189" s="1069"/>
      <c r="AU189" s="1069"/>
      <c r="AV189" s="1069"/>
      <c r="AW189" s="1069"/>
      <c r="AX189" s="1069"/>
      <c r="AY189" s="1069"/>
      <c r="AZ189" s="240"/>
      <c r="BA189" s="87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607"/>
      <c r="CB189" s="2607"/>
      <c r="CC189" s="2607"/>
      <c r="CD189" s="2607"/>
      <c r="CE189" s="2607"/>
      <c r="CF189" s="2607"/>
      <c r="CG189" s="2607"/>
      <c r="CH189" s="2607"/>
      <c r="CI189" s="2607"/>
      <c r="CJ189" s="2607"/>
      <c r="CK189" s="2607"/>
      <c r="CL189" s="2607"/>
      <c r="CM189" s="2607"/>
      <c r="CN189" s="2607"/>
      <c r="CO189" s="2607"/>
      <c r="CP189" s="2607"/>
      <c r="CQ189" s="2607"/>
      <c r="CR189" s="2607"/>
      <c r="CS189" s="2607"/>
      <c r="CT189" s="2607"/>
      <c r="CU189" s="2607"/>
      <c r="CV189" s="2607"/>
      <c r="CW189" s="2607"/>
      <c r="CX189" s="2607"/>
      <c r="CY189" s="2607"/>
      <c r="CZ189" s="2607"/>
    </row>
    <row r="190" s="853" customFormat="true" ht="15" customHeight="true" x14ac:dyDescent="0.2">
      <c r="A190" s="1258"/>
      <c r="B190" s="1275"/>
      <c r="C190" s="1414"/>
      <c r="D190" s="1415"/>
      <c r="E190" s="1415"/>
      <c r="F190" s="1415"/>
      <c r="G190" s="1416"/>
      <c r="H190" s="1417"/>
      <c r="I190" s="1415"/>
      <c r="J190" s="1415"/>
      <c r="K190" s="1415"/>
      <c r="L190" s="1418"/>
      <c r="M190" s="1419"/>
      <c r="N190" s="1415"/>
      <c r="O190" s="1415"/>
      <c r="P190" s="1415"/>
      <c r="Q190" s="1416"/>
      <c r="R190" s="1417"/>
      <c r="S190" s="1415"/>
      <c r="T190" s="1415"/>
      <c r="U190" s="1415"/>
      <c r="V190" s="1415"/>
      <c r="W190" s="1415"/>
      <c r="X190" s="1415"/>
      <c r="Y190" s="1415"/>
      <c r="Z190" s="2574"/>
      <c r="AA190" s="1069"/>
      <c r="AB190" s="1069"/>
      <c r="AC190" s="1069"/>
      <c r="AD190" s="1069"/>
      <c r="AE190" s="1069"/>
      <c r="AF190" s="1069"/>
      <c r="AG190" s="1069"/>
      <c r="AH190" s="1069"/>
      <c r="AI190" s="1069"/>
      <c r="AJ190" s="1069"/>
      <c r="AK190" s="1069"/>
      <c r="AL190" s="1069"/>
      <c r="AM190" s="1069"/>
      <c r="AN190" s="1069"/>
      <c r="AO190" s="1069"/>
      <c r="AP190" s="1069"/>
      <c r="AQ190" s="1069"/>
      <c r="AR190" s="1069"/>
      <c r="AS190" s="1069"/>
      <c r="AT190" s="1069"/>
      <c r="AU190" s="1069"/>
      <c r="AV190" s="1069"/>
      <c r="AW190" s="1069"/>
      <c r="AX190" s="1069"/>
      <c r="AY190" s="1069"/>
      <c r="AZ190" s="240"/>
      <c r="BA190" s="87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607"/>
      <c r="CB190" s="2607"/>
      <c r="CC190" s="2607"/>
      <c r="CD190" s="2607"/>
      <c r="CE190" s="2607"/>
      <c r="CF190" s="2607"/>
      <c r="CG190" s="2607"/>
      <c r="CH190" s="2607"/>
      <c r="CI190" s="2607"/>
      <c r="CJ190" s="2607"/>
      <c r="CK190" s="2607"/>
      <c r="CL190" s="2607"/>
      <c r="CM190" s="2607"/>
      <c r="CN190" s="2607"/>
      <c r="CO190" s="2607"/>
      <c r="CP190" s="2607"/>
      <c r="CQ190" s="2607"/>
      <c r="CR190" s="2607"/>
      <c r="CS190" s="2607"/>
      <c r="CT190" s="2607"/>
      <c r="CU190" s="2607"/>
      <c r="CV190" s="2607"/>
      <c r="CW190" s="2607"/>
      <c r="CX190" s="2607"/>
      <c r="CY190" s="2607"/>
      <c r="CZ190" s="2607"/>
    </row>
    <row r="191" s="853" customFormat="true" ht="15" customHeight="true" x14ac:dyDescent="0.2">
      <c r="A191" s="1258"/>
      <c r="B191" s="1275"/>
      <c r="C191" s="1414"/>
      <c r="D191" s="1415"/>
      <c r="E191" s="1415"/>
      <c r="F191" s="1415"/>
      <c r="G191" s="1416"/>
      <c r="H191" s="1417"/>
      <c r="I191" s="1415"/>
      <c r="J191" s="1415"/>
      <c r="K191" s="1415"/>
      <c r="L191" s="1418"/>
      <c r="M191" s="1419"/>
      <c r="N191" s="1415"/>
      <c r="O191" s="1415"/>
      <c r="P191" s="1415"/>
      <c r="Q191" s="1416"/>
      <c r="R191" s="1417"/>
      <c r="S191" s="1415"/>
      <c r="T191" s="1415"/>
      <c r="U191" s="1415"/>
      <c r="V191" s="1415"/>
      <c r="W191" s="1415"/>
      <c r="X191" s="1415"/>
      <c r="Y191" s="1415"/>
      <c r="Z191" s="2574"/>
      <c r="AA191" s="1069"/>
      <c r="AB191" s="1069"/>
      <c r="AC191" s="1069"/>
      <c r="AD191" s="1069"/>
      <c r="AE191" s="1069"/>
      <c r="AF191" s="1069"/>
      <c r="AG191" s="1069"/>
      <c r="AH191" s="1069"/>
      <c r="AI191" s="1069"/>
      <c r="AJ191" s="1069"/>
      <c r="AK191" s="1069"/>
      <c r="AL191" s="1069"/>
      <c r="AM191" s="1069"/>
      <c r="AN191" s="1069"/>
      <c r="AO191" s="1069"/>
      <c r="AP191" s="1069"/>
      <c r="AQ191" s="1069"/>
      <c r="AR191" s="1069"/>
      <c r="AS191" s="1069"/>
      <c r="AT191" s="1069"/>
      <c r="AU191" s="1069"/>
      <c r="AV191" s="1069"/>
      <c r="AW191" s="1069"/>
      <c r="AX191" s="1069"/>
      <c r="AY191" s="1069"/>
      <c r="AZ191" s="240"/>
      <c r="BA191" s="87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607"/>
      <c r="CB191" s="2607"/>
      <c r="CC191" s="2607"/>
      <c r="CD191" s="2607"/>
      <c r="CE191" s="2607"/>
      <c r="CF191" s="2607"/>
      <c r="CG191" s="2607"/>
      <c r="CH191" s="2607"/>
      <c r="CI191" s="2607"/>
      <c r="CJ191" s="2607"/>
      <c r="CK191" s="2607"/>
      <c r="CL191" s="2607"/>
      <c r="CM191" s="2607"/>
      <c r="CN191" s="2607"/>
      <c r="CO191" s="2607"/>
      <c r="CP191" s="2607"/>
      <c r="CQ191" s="2607"/>
      <c r="CR191" s="2607"/>
      <c r="CS191" s="2607"/>
      <c r="CT191" s="2607"/>
      <c r="CU191" s="2607"/>
      <c r="CV191" s="2607"/>
      <c r="CW191" s="2607"/>
      <c r="CX191" s="2607"/>
      <c r="CY191" s="2607"/>
      <c r="CZ191" s="2607"/>
    </row>
    <row r="192" s="853" customFormat="true" ht="15" customHeight="true" x14ac:dyDescent="0.2">
      <c r="A192" s="1258"/>
      <c r="B192" s="1275"/>
      <c r="C192" s="1414"/>
      <c r="D192" s="1415"/>
      <c r="E192" s="1415"/>
      <c r="F192" s="1415"/>
      <c r="G192" s="1416"/>
      <c r="H192" s="1417"/>
      <c r="I192" s="1415"/>
      <c r="J192" s="1415"/>
      <c r="K192" s="1415"/>
      <c r="L192" s="1418"/>
      <c r="M192" s="1419"/>
      <c r="N192" s="1415"/>
      <c r="O192" s="1415"/>
      <c r="P192" s="1415"/>
      <c r="Q192" s="1416"/>
      <c r="R192" s="1417"/>
      <c r="S192" s="1415"/>
      <c r="T192" s="1415"/>
      <c r="U192" s="1415"/>
      <c r="V192" s="1415"/>
      <c r="W192" s="1415"/>
      <c r="X192" s="1415"/>
      <c r="Y192" s="1415"/>
      <c r="Z192" s="2574"/>
      <c r="AA192" s="1069"/>
      <c r="AB192" s="1069"/>
      <c r="AC192" s="1069"/>
      <c r="AD192" s="1069"/>
      <c r="AE192" s="1069"/>
      <c r="AF192" s="1069"/>
      <c r="AG192" s="1069"/>
      <c r="AH192" s="1069"/>
      <c r="AI192" s="1069"/>
      <c r="AJ192" s="1069"/>
      <c r="AK192" s="1069"/>
      <c r="AL192" s="1069"/>
      <c r="AM192" s="1069"/>
      <c r="AN192" s="1069"/>
      <c r="AO192" s="1069"/>
      <c r="AP192" s="1069"/>
      <c r="AQ192" s="1069"/>
      <c r="AR192" s="1069"/>
      <c r="AS192" s="1069"/>
      <c r="AT192" s="1069"/>
      <c r="AU192" s="1069"/>
      <c r="AV192" s="1069"/>
      <c r="AW192" s="1069"/>
      <c r="AX192" s="1069"/>
      <c r="AY192" s="1069"/>
      <c r="AZ192" s="240"/>
      <c r="BA192" s="87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607"/>
      <c r="CB192" s="2607"/>
      <c r="CC192" s="2607"/>
      <c r="CD192" s="2607"/>
      <c r="CE192" s="2607"/>
      <c r="CF192" s="2607"/>
      <c r="CG192" s="2607"/>
      <c r="CH192" s="2607"/>
      <c r="CI192" s="2607"/>
      <c r="CJ192" s="2607"/>
      <c r="CK192" s="2607"/>
      <c r="CL192" s="2607"/>
      <c r="CM192" s="2607"/>
      <c r="CN192" s="2607"/>
      <c r="CO192" s="2607"/>
      <c r="CP192" s="2607"/>
      <c r="CQ192" s="2607"/>
      <c r="CR192" s="2607"/>
      <c r="CS192" s="2607"/>
      <c r="CT192" s="2607"/>
      <c r="CU192" s="2607"/>
      <c r="CV192" s="2607"/>
      <c r="CW192" s="2607"/>
      <c r="CX192" s="2607"/>
      <c r="CY192" s="2607"/>
      <c r="CZ192" s="2607"/>
    </row>
    <row r="193" s="853" customFormat="true" ht="15" customHeight="true" x14ac:dyDescent="0.2">
      <c r="A193" s="1259"/>
      <c r="B193" s="1276"/>
      <c r="C193" s="1420"/>
      <c r="D193" s="1421"/>
      <c r="E193" s="1421"/>
      <c r="F193" s="1421"/>
      <c r="G193" s="1422"/>
      <c r="H193" s="1423"/>
      <c r="I193" s="1421"/>
      <c r="J193" s="1421"/>
      <c r="K193" s="1421"/>
      <c r="L193" s="1424"/>
      <c r="M193" s="1425"/>
      <c r="N193" s="1421"/>
      <c r="O193" s="1421"/>
      <c r="P193" s="1421"/>
      <c r="Q193" s="1422"/>
      <c r="R193" s="1423"/>
      <c r="S193" s="1421"/>
      <c r="T193" s="1421"/>
      <c r="U193" s="1421"/>
      <c r="V193" s="1421"/>
      <c r="W193" s="1421"/>
      <c r="X193" s="1421"/>
      <c r="Y193" s="1421"/>
      <c r="Z193" s="2575"/>
      <c r="AA193" s="1069"/>
      <c r="AB193" s="1069"/>
      <c r="AC193" s="1069"/>
      <c r="AD193" s="1069"/>
      <c r="AE193" s="1069"/>
      <c r="AF193" s="1069"/>
      <c r="AG193" s="1069"/>
      <c r="AH193" s="1069"/>
      <c r="AI193" s="1069"/>
      <c r="AJ193" s="1069"/>
      <c r="AK193" s="1069"/>
      <c r="AL193" s="1069"/>
      <c r="AM193" s="1069"/>
      <c r="AN193" s="1069"/>
      <c r="AO193" s="1069"/>
      <c r="AP193" s="1069"/>
      <c r="AQ193" s="1069"/>
      <c r="AR193" s="1069"/>
      <c r="AS193" s="1069"/>
      <c r="AT193" s="1069"/>
      <c r="AU193" s="1069"/>
      <c r="AV193" s="1069"/>
      <c r="AW193" s="1069"/>
      <c r="AX193" s="1069"/>
      <c r="AY193" s="1069"/>
      <c r="AZ193" s="240"/>
      <c r="BA193" s="87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607"/>
      <c r="CB193" s="2607"/>
      <c r="CC193" s="2607"/>
      <c r="CD193" s="2607"/>
      <c r="CE193" s="2607"/>
      <c r="CF193" s="2607"/>
      <c r="CG193" s="2607"/>
      <c r="CH193" s="2607"/>
      <c r="CI193" s="2607"/>
      <c r="CJ193" s="2607"/>
      <c r="CK193" s="2607"/>
      <c r="CL193" s="2607"/>
      <c r="CM193" s="2607"/>
      <c r="CN193" s="2607"/>
      <c r="CO193" s="2607"/>
      <c r="CP193" s="2607"/>
      <c r="CQ193" s="2607"/>
      <c r="CR193" s="2607"/>
      <c r="CS193" s="2607"/>
      <c r="CT193" s="2607"/>
      <c r="CU193" s="2607"/>
      <c r="CV193" s="2607"/>
      <c r="CW193" s="2607"/>
      <c r="CX193" s="2607"/>
      <c r="CY193" s="2607"/>
      <c r="CZ193" s="2607"/>
    </row>
    <row r="194" s="853" customFormat="true" ht="15" customHeight="true" x14ac:dyDescent="0.2">
      <c r="A194" s="1181"/>
      <c r="B194" s="1277"/>
      <c r="C194" s="1358"/>
      <c r="D194" s="1350"/>
      <c r="E194" s="1350"/>
      <c r="F194" s="1350"/>
      <c r="G194" s="1351"/>
      <c r="H194" s="1359"/>
      <c r="I194" s="1350"/>
      <c r="J194" s="1350"/>
      <c r="K194" s="1350"/>
      <c r="L194" s="1360"/>
      <c r="M194" s="1358"/>
      <c r="N194" s="1350"/>
      <c r="O194" s="1350"/>
      <c r="P194" s="1350"/>
      <c r="Q194" s="1351"/>
      <c r="R194" s="1359"/>
      <c r="S194" s="1350"/>
      <c r="T194" s="1350"/>
      <c r="U194" s="1350"/>
      <c r="V194" s="1350"/>
      <c r="W194" s="1350"/>
      <c r="X194" s="1350"/>
      <c r="Y194" s="1350"/>
      <c r="Z194" s="1360"/>
      <c r="AA194" s="1069"/>
      <c r="AB194" s="1069"/>
      <c r="AC194" s="1069"/>
      <c r="AD194" s="1069"/>
      <c r="AE194" s="1069"/>
      <c r="AF194" s="1069"/>
      <c r="AG194" s="1069"/>
      <c r="AH194" s="1069"/>
      <c r="AI194" s="1069"/>
      <c r="AJ194" s="1069"/>
      <c r="AK194" s="1069"/>
      <c r="AL194" s="1069"/>
      <c r="AM194" s="1069"/>
      <c r="AN194" s="1069"/>
      <c r="AO194" s="1069"/>
      <c r="AP194" s="1069"/>
      <c r="AQ194" s="1069"/>
      <c r="AR194" s="1069"/>
      <c r="AS194" s="1069"/>
      <c r="AT194" s="1069"/>
      <c r="AU194" s="1069"/>
      <c r="AV194" s="1069"/>
      <c r="AW194" s="1069"/>
      <c r="AX194" s="1069"/>
      <c r="AY194" s="1069"/>
      <c r="AZ194" s="240"/>
      <c r="BA194" s="87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607"/>
      <c r="CB194" s="2607"/>
      <c r="CC194" s="2607"/>
      <c r="CD194" s="2607"/>
      <c r="CE194" s="2607"/>
      <c r="CF194" s="2607"/>
      <c r="CG194" s="2607"/>
      <c r="CH194" s="2607"/>
      <c r="CI194" s="2607"/>
      <c r="CJ194" s="2607"/>
      <c r="CK194" s="2607"/>
      <c r="CL194" s="2607"/>
      <c r="CM194" s="2607"/>
      <c r="CN194" s="2607"/>
      <c r="CO194" s="2607"/>
      <c r="CP194" s="2607"/>
      <c r="CQ194" s="2607"/>
      <c r="CR194" s="2607"/>
      <c r="CS194" s="2607"/>
      <c r="CT194" s="2607"/>
      <c r="CU194" s="2607"/>
      <c r="CV194" s="2607"/>
      <c r="CW194" s="2607"/>
      <c r="CX194" s="2607"/>
      <c r="CY194" s="2607"/>
      <c r="CZ194" s="2607"/>
    </row>
    <row r="195" s="131" customFormat="true" ht="15" customHeight="true" x14ac:dyDescent="0.2">
      <c r="A195" s="1182"/>
      <c r="B195" s="1278"/>
      <c r="C195" s="1358"/>
      <c r="D195" s="1350"/>
      <c r="E195" s="1350"/>
      <c r="F195" s="1350"/>
      <c r="G195" s="1351"/>
      <c r="H195" s="1359"/>
      <c r="I195" s="1350"/>
      <c r="J195" s="1350"/>
      <c r="K195" s="1350"/>
      <c r="L195" s="1360"/>
      <c r="M195" s="1358"/>
      <c r="N195" s="1350"/>
      <c r="O195" s="1350"/>
      <c r="P195" s="1350"/>
      <c r="Q195" s="1351"/>
      <c r="R195" s="1359"/>
      <c r="S195" s="1350"/>
      <c r="T195" s="1350"/>
      <c r="U195" s="1350"/>
      <c r="V195" s="1350"/>
      <c r="W195" s="1350"/>
      <c r="X195" s="1350"/>
      <c r="Y195" s="1350"/>
      <c r="Z195" s="1360"/>
      <c r="AA195" s="1069"/>
      <c r="AB195" s="1069"/>
      <c r="AC195" s="1069"/>
      <c r="AD195" s="1069"/>
      <c r="AE195" s="1069"/>
      <c r="AF195" s="1069"/>
      <c r="AG195" s="1069"/>
      <c r="AH195" s="1069"/>
      <c r="AI195" s="1069"/>
      <c r="AJ195" s="1069"/>
      <c r="AK195" s="1069"/>
      <c r="AL195" s="1069"/>
      <c r="AM195" s="1069"/>
      <c r="AN195" s="1069"/>
      <c r="AO195" s="1069"/>
      <c r="AP195" s="1069"/>
      <c r="AQ195" s="1069"/>
      <c r="AR195" s="1069"/>
      <c r="AS195" s="1069"/>
      <c r="AT195" s="1069"/>
      <c r="AU195" s="1069"/>
      <c r="AV195" s="1069"/>
      <c r="AW195" s="1069"/>
      <c r="AX195" s="1069"/>
      <c r="AY195" s="1069"/>
      <c r="AZ195" s="240"/>
      <c r="BA195" s="87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607"/>
      <c r="CB195" s="2607"/>
      <c r="CC195" s="2607"/>
      <c r="CD195" s="2607"/>
      <c r="CE195" s="2607"/>
      <c r="CF195" s="2607"/>
      <c r="CG195" s="2607"/>
      <c r="CH195" s="2607"/>
      <c r="CI195" s="2607"/>
      <c r="CJ195" s="2607"/>
      <c r="CK195" s="2607"/>
      <c r="CL195" s="2607"/>
      <c r="CM195" s="2607"/>
      <c r="CN195" s="2607"/>
      <c r="CO195" s="2607"/>
      <c r="CP195" s="2607"/>
      <c r="CQ195" s="2607"/>
      <c r="CR195" s="2607"/>
      <c r="CS195" s="2607"/>
      <c r="CT195" s="2607"/>
      <c r="CU195" s="2607"/>
      <c r="CV195" s="2607"/>
      <c r="CW195" s="2607"/>
      <c r="CX195" s="2607"/>
      <c r="CY195" s="2607"/>
      <c r="CZ195" s="2607"/>
    </row>
    <row r="196" s="131" customFormat="true" ht="15" customHeight="true" x14ac:dyDescent="0.2">
      <c r="A196" s="1182"/>
      <c r="B196" s="1278"/>
      <c r="C196" s="1358"/>
      <c r="D196" s="1350"/>
      <c r="E196" s="1350"/>
      <c r="F196" s="1350"/>
      <c r="G196" s="1351"/>
      <c r="H196" s="1359"/>
      <c r="I196" s="1350"/>
      <c r="J196" s="1350"/>
      <c r="K196" s="1350"/>
      <c r="L196" s="1360"/>
      <c r="M196" s="1358"/>
      <c r="N196" s="1350"/>
      <c r="O196" s="1350"/>
      <c r="P196" s="1350"/>
      <c r="Q196" s="1351"/>
      <c r="R196" s="1359"/>
      <c r="S196" s="1350"/>
      <c r="T196" s="1350"/>
      <c r="U196" s="1350"/>
      <c r="V196" s="1350"/>
      <c r="W196" s="1350"/>
      <c r="X196" s="1350"/>
      <c r="Y196" s="1350"/>
      <c r="Z196" s="1360"/>
      <c r="AA196" s="1069"/>
      <c r="AB196" s="1069"/>
      <c r="AC196" s="1069"/>
      <c r="AD196" s="1069"/>
      <c r="AE196" s="1069"/>
      <c r="AF196" s="1069"/>
      <c r="AG196" s="1069"/>
      <c r="AH196" s="1069"/>
      <c r="AI196" s="1069"/>
      <c r="AJ196" s="1069"/>
      <c r="AK196" s="1069"/>
      <c r="AL196" s="1069"/>
      <c r="AM196" s="1069"/>
      <c r="AN196" s="1069"/>
      <c r="AO196" s="1069"/>
      <c r="AP196" s="1069"/>
      <c r="AQ196" s="1069"/>
      <c r="AR196" s="1069"/>
      <c r="AS196" s="1069"/>
      <c r="AT196" s="1069"/>
      <c r="AU196" s="1069"/>
      <c r="AV196" s="1069"/>
      <c r="AW196" s="1069"/>
      <c r="AX196" s="1069"/>
      <c r="AY196" s="1069"/>
      <c r="AZ196" s="240"/>
      <c r="BA196" s="87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607"/>
      <c r="CB196" s="2607"/>
      <c r="CC196" s="2607"/>
      <c r="CD196" s="2607"/>
      <c r="CE196" s="2607"/>
      <c r="CF196" s="2607"/>
      <c r="CG196" s="2607"/>
      <c r="CH196" s="2607"/>
      <c r="CI196" s="2607"/>
      <c r="CJ196" s="2607"/>
      <c r="CK196" s="2607"/>
      <c r="CL196" s="2607"/>
      <c r="CM196" s="2607"/>
      <c r="CN196" s="2607"/>
      <c r="CO196" s="2607"/>
      <c r="CP196" s="2607"/>
      <c r="CQ196" s="2607"/>
      <c r="CR196" s="2607"/>
      <c r="CS196" s="2607"/>
      <c r="CT196" s="2607"/>
      <c r="CU196" s="2607"/>
      <c r="CV196" s="2607"/>
      <c r="CW196" s="2607"/>
      <c r="CX196" s="2607"/>
      <c r="CY196" s="2607"/>
      <c r="CZ196" s="2607"/>
    </row>
    <row r="197" s="131" customFormat="true" ht="15" customHeight="true" x14ac:dyDescent="0.2">
      <c r="A197" s="1182"/>
      <c r="B197" s="1278"/>
      <c r="C197" s="1358"/>
      <c r="D197" s="1350"/>
      <c r="E197" s="1350"/>
      <c r="F197" s="1350"/>
      <c r="G197" s="1351"/>
      <c r="H197" s="1359"/>
      <c r="I197" s="1350"/>
      <c r="J197" s="1350"/>
      <c r="K197" s="1350"/>
      <c r="L197" s="1360"/>
      <c r="M197" s="1358"/>
      <c r="N197" s="1350"/>
      <c r="O197" s="1350"/>
      <c r="P197" s="1350"/>
      <c r="Q197" s="1351"/>
      <c r="R197" s="1359"/>
      <c r="S197" s="1350"/>
      <c r="T197" s="1350"/>
      <c r="U197" s="1350"/>
      <c r="V197" s="1350"/>
      <c r="W197" s="1350"/>
      <c r="X197" s="1350"/>
      <c r="Y197" s="1350"/>
      <c r="Z197" s="1360"/>
      <c r="AA197" s="1069"/>
      <c r="AB197" s="1069"/>
      <c r="AC197" s="1069"/>
      <c r="AD197" s="1069"/>
      <c r="AE197" s="1069"/>
      <c r="AF197" s="1069"/>
      <c r="AG197" s="1069"/>
      <c r="AH197" s="1069"/>
      <c r="AI197" s="1069"/>
      <c r="AJ197" s="1069"/>
      <c r="AK197" s="1069"/>
      <c r="AL197" s="1069"/>
      <c r="AM197" s="1069"/>
      <c r="AN197" s="1069"/>
      <c r="AO197" s="1069"/>
      <c r="AP197" s="1069"/>
      <c r="AQ197" s="1069"/>
      <c r="AR197" s="1069"/>
      <c r="AS197" s="1069"/>
      <c r="AT197" s="1069"/>
      <c r="AU197" s="1069"/>
      <c r="AV197" s="1069"/>
      <c r="AW197" s="1069"/>
      <c r="AX197" s="1069"/>
      <c r="AY197" s="1069"/>
      <c r="AZ197" s="240"/>
      <c r="BA197" s="87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607"/>
      <c r="CB197" s="2607"/>
      <c r="CC197" s="2607"/>
      <c r="CD197" s="2607"/>
      <c r="CE197" s="2607"/>
      <c r="CF197" s="2607"/>
      <c r="CG197" s="2607"/>
      <c r="CH197" s="2607"/>
      <c r="CI197" s="2607"/>
      <c r="CJ197" s="2607"/>
      <c r="CK197" s="2607"/>
      <c r="CL197" s="2607"/>
      <c r="CM197" s="2607"/>
      <c r="CN197" s="2607"/>
      <c r="CO197" s="2607"/>
      <c r="CP197" s="2607"/>
      <c r="CQ197" s="2607"/>
      <c r="CR197" s="2607"/>
      <c r="CS197" s="2607"/>
      <c r="CT197" s="2607"/>
      <c r="CU197" s="2607"/>
      <c r="CV197" s="2607"/>
      <c r="CW197" s="2607"/>
      <c r="CX197" s="2607"/>
      <c r="CY197" s="2607"/>
      <c r="CZ197" s="2607"/>
    </row>
    <row r="198" s="131" customFormat="true" ht="15" customHeight="true" x14ac:dyDescent="0.2">
      <c r="A198" s="1182"/>
      <c r="B198" s="1278"/>
      <c r="C198" s="1358"/>
      <c r="D198" s="1350"/>
      <c r="E198" s="1350"/>
      <c r="F198" s="1350"/>
      <c r="G198" s="1351"/>
      <c r="H198" s="1359"/>
      <c r="I198" s="1350"/>
      <c r="J198" s="1350"/>
      <c r="K198" s="1350"/>
      <c r="L198" s="1360"/>
      <c r="M198" s="1358"/>
      <c r="N198" s="1350"/>
      <c r="O198" s="1350"/>
      <c r="P198" s="1350"/>
      <c r="Q198" s="1351"/>
      <c r="R198" s="1359"/>
      <c r="S198" s="1350"/>
      <c r="T198" s="1350"/>
      <c r="U198" s="1350"/>
      <c r="V198" s="1350"/>
      <c r="W198" s="1350"/>
      <c r="X198" s="1350"/>
      <c r="Y198" s="1350"/>
      <c r="Z198" s="1360"/>
      <c r="AA198" s="1069"/>
      <c r="AB198" s="1069"/>
      <c r="AC198" s="1069"/>
      <c r="AD198" s="1069"/>
      <c r="AE198" s="1069"/>
      <c r="AF198" s="1069"/>
      <c r="AG198" s="1069"/>
      <c r="AH198" s="1069"/>
      <c r="AI198" s="1069"/>
      <c r="AJ198" s="1069"/>
      <c r="AK198" s="1069"/>
      <c r="AL198" s="1069"/>
      <c r="AM198" s="1069"/>
      <c r="AN198" s="1069"/>
      <c r="AO198" s="1069"/>
      <c r="AP198" s="1069"/>
      <c r="AQ198" s="1069"/>
      <c r="AR198" s="1069"/>
      <c r="AS198" s="1069"/>
      <c r="AT198" s="1069"/>
      <c r="AU198" s="1069"/>
      <c r="AV198" s="1069"/>
      <c r="AW198" s="1069"/>
      <c r="AX198" s="1069"/>
      <c r="AY198" s="1069"/>
      <c r="AZ198" s="240"/>
      <c r="BA198" s="87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607"/>
      <c r="CB198" s="2607"/>
      <c r="CC198" s="2607"/>
      <c r="CD198" s="2607"/>
      <c r="CE198" s="2607"/>
      <c r="CF198" s="2607"/>
      <c r="CG198" s="2607"/>
      <c r="CH198" s="2607"/>
      <c r="CI198" s="2607"/>
      <c r="CJ198" s="2607"/>
      <c r="CK198" s="2607"/>
      <c r="CL198" s="2607"/>
      <c r="CM198" s="2607"/>
      <c r="CN198" s="2607"/>
      <c r="CO198" s="2607"/>
      <c r="CP198" s="2607"/>
      <c r="CQ198" s="2607"/>
      <c r="CR198" s="2607"/>
      <c r="CS198" s="2607"/>
      <c r="CT198" s="2607"/>
      <c r="CU198" s="2607"/>
      <c r="CV198" s="2607"/>
      <c r="CW198" s="2607"/>
      <c r="CX198" s="2607"/>
      <c r="CY198" s="2607"/>
      <c r="CZ198" s="2607"/>
    </row>
    <row r="199" s="131" customFormat="true" ht="15" customHeight="true" x14ac:dyDescent="0.2">
      <c r="A199" s="1182"/>
      <c r="B199" s="1278"/>
      <c r="C199" s="1358"/>
      <c r="D199" s="1350"/>
      <c r="E199" s="1350"/>
      <c r="F199" s="1350"/>
      <c r="G199" s="1351"/>
      <c r="H199" s="1359"/>
      <c r="I199" s="1350"/>
      <c r="J199" s="1350"/>
      <c r="K199" s="1350"/>
      <c r="L199" s="1360"/>
      <c r="M199" s="1358"/>
      <c r="N199" s="1350"/>
      <c r="O199" s="1350"/>
      <c r="P199" s="1350"/>
      <c r="Q199" s="1351"/>
      <c r="R199" s="1359"/>
      <c r="S199" s="1350"/>
      <c r="T199" s="1350"/>
      <c r="U199" s="1350"/>
      <c r="V199" s="1350"/>
      <c r="W199" s="1350"/>
      <c r="X199" s="1350"/>
      <c r="Y199" s="1350"/>
      <c r="Z199" s="1360"/>
      <c r="AA199" s="1069"/>
      <c r="AB199" s="1069"/>
      <c r="AC199" s="1069"/>
      <c r="AD199" s="1069"/>
      <c r="AE199" s="1069"/>
      <c r="AF199" s="1069"/>
      <c r="AG199" s="1069"/>
      <c r="AH199" s="1069"/>
      <c r="AI199" s="1069"/>
      <c r="AJ199" s="1069"/>
      <c r="AK199" s="1069"/>
      <c r="AL199" s="1069"/>
      <c r="AM199" s="1069"/>
      <c r="AN199" s="1069"/>
      <c r="AO199" s="1069"/>
      <c r="AP199" s="1069"/>
      <c r="AQ199" s="1069"/>
      <c r="AR199" s="1069"/>
      <c r="AS199" s="1069"/>
      <c r="AT199" s="1069"/>
      <c r="AU199" s="1069"/>
      <c r="AV199" s="1069"/>
      <c r="AW199" s="1069"/>
      <c r="AX199" s="1069"/>
      <c r="AY199" s="1069"/>
      <c r="AZ199" s="240"/>
      <c r="BA199" s="87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607"/>
      <c r="CB199" s="2607"/>
      <c r="CC199" s="2607"/>
      <c r="CD199" s="2607"/>
      <c r="CE199" s="2607"/>
      <c r="CF199" s="2607"/>
      <c r="CG199" s="2607"/>
      <c r="CH199" s="2607"/>
      <c r="CI199" s="2607"/>
      <c r="CJ199" s="2607"/>
      <c r="CK199" s="2607"/>
      <c r="CL199" s="2607"/>
      <c r="CM199" s="2607"/>
      <c r="CN199" s="2607"/>
      <c r="CO199" s="2607"/>
      <c r="CP199" s="2607"/>
      <c r="CQ199" s="2607"/>
      <c r="CR199" s="2607"/>
      <c r="CS199" s="2607"/>
      <c r="CT199" s="2607"/>
      <c r="CU199" s="2607"/>
      <c r="CV199" s="2607"/>
      <c r="CW199" s="2607"/>
      <c r="CX199" s="2607"/>
      <c r="CY199" s="2607"/>
      <c r="CZ199" s="2607"/>
    </row>
    <row r="200" s="131" customFormat="true" ht="15" customHeight="true" x14ac:dyDescent="0.2">
      <c r="A200" s="1182"/>
      <c r="B200" s="1278"/>
      <c r="C200" s="1358"/>
      <c r="D200" s="1350"/>
      <c r="E200" s="1350"/>
      <c r="F200" s="1350"/>
      <c r="G200" s="1351"/>
      <c r="H200" s="1359"/>
      <c r="I200" s="1350"/>
      <c r="J200" s="1350"/>
      <c r="K200" s="1350"/>
      <c r="L200" s="1360"/>
      <c r="M200" s="1358"/>
      <c r="N200" s="1350"/>
      <c r="O200" s="1350"/>
      <c r="P200" s="1350"/>
      <c r="Q200" s="1351"/>
      <c r="R200" s="1359"/>
      <c r="S200" s="1350"/>
      <c r="T200" s="1350"/>
      <c r="U200" s="1350"/>
      <c r="V200" s="1350"/>
      <c r="W200" s="1350"/>
      <c r="X200" s="1350"/>
      <c r="Y200" s="1350"/>
      <c r="Z200" s="1360"/>
      <c r="AA200" s="1069"/>
      <c r="AB200" s="1069"/>
      <c r="AC200" s="1069"/>
      <c r="AD200" s="1069"/>
      <c r="AE200" s="1069"/>
      <c r="AF200" s="1069"/>
      <c r="AG200" s="1069"/>
      <c r="AH200" s="1069"/>
      <c r="AI200" s="1069"/>
      <c r="AJ200" s="1069"/>
      <c r="AK200" s="1069"/>
      <c r="AL200" s="1069"/>
      <c r="AM200" s="1069"/>
      <c r="AN200" s="1069"/>
      <c r="AO200" s="1069"/>
      <c r="AP200" s="1069"/>
      <c r="AQ200" s="1069"/>
      <c r="AR200" s="1069"/>
      <c r="AS200" s="1069"/>
      <c r="AT200" s="1069"/>
      <c r="AU200" s="1069"/>
      <c r="AV200" s="1069"/>
      <c r="AW200" s="1069"/>
      <c r="AX200" s="1069"/>
      <c r="AY200" s="1069"/>
      <c r="AZ200" s="240"/>
      <c r="BA200" s="87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607"/>
      <c r="CB200" s="2607"/>
      <c r="CC200" s="2607"/>
      <c r="CD200" s="2607"/>
      <c r="CE200" s="2607"/>
      <c r="CF200" s="2607"/>
      <c r="CG200" s="2607"/>
      <c r="CH200" s="2607"/>
      <c r="CI200" s="2607"/>
      <c r="CJ200" s="2607"/>
      <c r="CK200" s="2607"/>
      <c r="CL200" s="2607"/>
      <c r="CM200" s="2607"/>
      <c r="CN200" s="2607"/>
      <c r="CO200" s="2607"/>
      <c r="CP200" s="2607"/>
      <c r="CQ200" s="2607"/>
      <c r="CR200" s="2607"/>
      <c r="CS200" s="2607"/>
      <c r="CT200" s="2607"/>
      <c r="CU200" s="2607"/>
      <c r="CV200" s="2607"/>
      <c r="CW200" s="2607"/>
      <c r="CX200" s="2607"/>
      <c r="CY200" s="2607"/>
      <c r="CZ200" s="2607"/>
    </row>
    <row r="201" s="131" customFormat="true" ht="15" customHeight="true" x14ac:dyDescent="0.2">
      <c r="A201" s="1182"/>
      <c r="B201" s="1278"/>
      <c r="C201" s="1358"/>
      <c r="D201" s="1350"/>
      <c r="E201" s="1350"/>
      <c r="F201" s="1350"/>
      <c r="G201" s="1351"/>
      <c r="H201" s="1359"/>
      <c r="I201" s="1350"/>
      <c r="J201" s="1350"/>
      <c r="K201" s="1350"/>
      <c r="L201" s="1360"/>
      <c r="M201" s="1358"/>
      <c r="N201" s="1350"/>
      <c r="O201" s="1350"/>
      <c r="P201" s="1350"/>
      <c r="Q201" s="1351"/>
      <c r="R201" s="1359"/>
      <c r="S201" s="1350"/>
      <c r="T201" s="1350"/>
      <c r="U201" s="1350"/>
      <c r="V201" s="1350"/>
      <c r="W201" s="1350"/>
      <c r="X201" s="1350"/>
      <c r="Y201" s="1350"/>
      <c r="Z201" s="1360"/>
      <c r="AA201" s="1069"/>
      <c r="AB201" s="1069"/>
      <c r="AC201" s="1069"/>
      <c r="AD201" s="1069"/>
      <c r="AE201" s="1069"/>
      <c r="AF201" s="1069"/>
      <c r="AG201" s="1069"/>
      <c r="AH201" s="1069"/>
      <c r="AI201" s="1069"/>
      <c r="AJ201" s="1069"/>
      <c r="AK201" s="1069"/>
      <c r="AL201" s="1069"/>
      <c r="AM201" s="1069"/>
      <c r="AN201" s="1069"/>
      <c r="AO201" s="1069"/>
      <c r="AP201" s="1069"/>
      <c r="AQ201" s="1069"/>
      <c r="AR201" s="1069"/>
      <c r="AS201" s="1069"/>
      <c r="AT201" s="1069"/>
      <c r="AU201" s="1069"/>
      <c r="AV201" s="1069"/>
      <c r="AW201" s="1069"/>
      <c r="AX201" s="1069"/>
      <c r="AY201" s="1069"/>
      <c r="AZ201" s="240"/>
      <c r="BA201" s="87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607"/>
      <c r="CB201" s="2607"/>
      <c r="CC201" s="2607"/>
      <c r="CD201" s="2607"/>
      <c r="CE201" s="2607"/>
      <c r="CF201" s="2607"/>
      <c r="CG201" s="2607"/>
      <c r="CH201" s="2607"/>
      <c r="CI201" s="2607"/>
      <c r="CJ201" s="2607"/>
      <c r="CK201" s="2607"/>
      <c r="CL201" s="2607"/>
      <c r="CM201" s="2607"/>
      <c r="CN201" s="2607"/>
      <c r="CO201" s="2607"/>
      <c r="CP201" s="2607"/>
      <c r="CQ201" s="2607"/>
      <c r="CR201" s="2607"/>
      <c r="CS201" s="2607"/>
      <c r="CT201" s="2607"/>
      <c r="CU201" s="2607"/>
      <c r="CV201" s="2607"/>
      <c r="CW201" s="2607"/>
      <c r="CX201" s="2607"/>
      <c r="CY201" s="2607"/>
      <c r="CZ201" s="2607"/>
    </row>
    <row r="202" s="131" customFormat="true" ht="15" customHeight="true" x14ac:dyDescent="0.2">
      <c r="A202" s="1182"/>
      <c r="B202" s="1278"/>
      <c r="C202" s="1358"/>
      <c r="D202" s="1350"/>
      <c r="E202" s="1350"/>
      <c r="F202" s="1350"/>
      <c r="G202" s="1351"/>
      <c r="H202" s="1359"/>
      <c r="I202" s="1350"/>
      <c r="J202" s="1350"/>
      <c r="K202" s="1350"/>
      <c r="L202" s="1360"/>
      <c r="M202" s="1358"/>
      <c r="N202" s="1350"/>
      <c r="O202" s="1350"/>
      <c r="P202" s="1350"/>
      <c r="Q202" s="1351"/>
      <c r="R202" s="1359"/>
      <c r="S202" s="1350"/>
      <c r="T202" s="1350"/>
      <c r="U202" s="1350"/>
      <c r="V202" s="1350"/>
      <c r="W202" s="1350"/>
      <c r="X202" s="1350"/>
      <c r="Y202" s="1350"/>
      <c r="Z202" s="1360"/>
      <c r="AA202" s="1069"/>
      <c r="AB202" s="1069"/>
      <c r="AC202" s="1069"/>
      <c r="AD202" s="1069"/>
      <c r="AE202" s="1069"/>
      <c r="AF202" s="1069"/>
      <c r="AG202" s="1069"/>
      <c r="AH202" s="1069"/>
      <c r="AI202" s="1069"/>
      <c r="AJ202" s="1069"/>
      <c r="AK202" s="1069"/>
      <c r="AL202" s="1069"/>
      <c r="AM202" s="1069"/>
      <c r="AN202" s="1069"/>
      <c r="AO202" s="1069"/>
      <c r="AP202" s="1069"/>
      <c r="AQ202" s="1069"/>
      <c r="AR202" s="1069"/>
      <c r="AS202" s="1069"/>
      <c r="AT202" s="1069"/>
      <c r="AU202" s="1069"/>
      <c r="AV202" s="1069"/>
      <c r="AW202" s="1069"/>
      <c r="AX202" s="1069"/>
      <c r="AY202" s="1069"/>
      <c r="AZ202" s="240"/>
      <c r="BA202" s="87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607"/>
      <c r="CB202" s="2607"/>
      <c r="CC202" s="2607"/>
      <c r="CD202" s="2607"/>
      <c r="CE202" s="2607"/>
      <c r="CF202" s="2607"/>
      <c r="CG202" s="2607"/>
      <c r="CH202" s="2607"/>
      <c r="CI202" s="2607"/>
      <c r="CJ202" s="2607"/>
      <c r="CK202" s="2607"/>
      <c r="CL202" s="2607"/>
      <c r="CM202" s="2607"/>
      <c r="CN202" s="2607"/>
      <c r="CO202" s="2607"/>
      <c r="CP202" s="2607"/>
      <c r="CQ202" s="2607"/>
      <c r="CR202" s="2607"/>
      <c r="CS202" s="2607"/>
      <c r="CT202" s="2607"/>
      <c r="CU202" s="2607"/>
      <c r="CV202" s="2607"/>
      <c r="CW202" s="2607"/>
      <c r="CX202" s="2607"/>
      <c r="CY202" s="2607"/>
      <c r="CZ202" s="2607"/>
    </row>
    <row r="203" s="1665" customFormat="true" ht="15" customHeight="true" x14ac:dyDescent="0.2">
      <c r="A203" s="3161"/>
      <c r="B203" s="1895"/>
      <c r="C203" s="1821"/>
      <c r="D203" s="1822"/>
      <c r="E203" s="1822"/>
      <c r="F203" s="1822"/>
      <c r="G203" s="1823"/>
      <c r="H203" s="1824"/>
      <c r="I203" s="1822"/>
      <c r="J203" s="1822"/>
      <c r="K203" s="1822"/>
      <c r="L203" s="1825"/>
      <c r="M203" s="1826"/>
      <c r="N203" s="1822"/>
      <c r="O203" s="1822"/>
      <c r="P203" s="1822"/>
      <c r="Q203" s="1823"/>
      <c r="R203" s="1824"/>
      <c r="S203" s="1822"/>
      <c r="T203" s="1822"/>
      <c r="U203" s="1822"/>
      <c r="V203" s="1822"/>
      <c r="W203" s="1822"/>
      <c r="X203" s="1822"/>
      <c r="Y203" s="1822"/>
      <c r="Z203" s="2651"/>
      <c r="AA203" s="450"/>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1108"/>
      <c r="BA203" s="87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607"/>
      <c r="CB203" s="2607"/>
      <c r="CC203" s="2607"/>
      <c r="CD203" s="2607"/>
      <c r="CE203" s="2607"/>
      <c r="CF203" s="2607"/>
      <c r="CG203" s="2607"/>
      <c r="CH203" s="2607"/>
      <c r="CI203" s="2607"/>
      <c r="CJ203" s="2607"/>
      <c r="CK203" s="2607"/>
      <c r="CL203" s="2607"/>
      <c r="CM203" s="2607"/>
      <c r="CN203" s="2607"/>
      <c r="CO203" s="2607"/>
      <c r="CP203" s="2607"/>
      <c r="CQ203" s="2607"/>
      <c r="CR203" s="2607"/>
      <c r="CS203" s="2607"/>
      <c r="CT203" s="2607"/>
      <c r="CU203" s="2607"/>
      <c r="CV203" s="2607"/>
      <c r="CW203" s="2607"/>
      <c r="CX203" s="2607"/>
      <c r="CY203" s="2607"/>
      <c r="CZ203" s="2607"/>
    </row>
    <row r="204" s="1665" customFormat="true" ht="15" customHeight="true" x14ac:dyDescent="0.2">
      <c r="A204" s="3161"/>
      <c r="B204" s="1895"/>
      <c r="C204" s="1821"/>
      <c r="D204" s="1822"/>
      <c r="E204" s="1822"/>
      <c r="F204" s="1822"/>
      <c r="G204" s="1823"/>
      <c r="H204" s="1824"/>
      <c r="I204" s="1822"/>
      <c r="J204" s="1822"/>
      <c r="K204" s="1822"/>
      <c r="L204" s="1825"/>
      <c r="M204" s="1826"/>
      <c r="N204" s="1822"/>
      <c r="O204" s="1822"/>
      <c r="P204" s="1822"/>
      <c r="Q204" s="1823"/>
      <c r="R204" s="1824"/>
      <c r="S204" s="1822"/>
      <c r="T204" s="1822"/>
      <c r="U204" s="1822"/>
      <c r="V204" s="1822"/>
      <c r="W204" s="1822"/>
      <c r="X204" s="1822"/>
      <c r="Y204" s="1822"/>
      <c r="Z204" s="2651"/>
      <c r="AA204" s="450"/>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1108"/>
      <c r="BA204" s="87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607"/>
      <c r="CB204" s="2607"/>
      <c r="CC204" s="2607"/>
      <c r="CD204" s="2607"/>
      <c r="CE204" s="2607"/>
      <c r="CF204" s="2607"/>
      <c r="CG204" s="2607"/>
      <c r="CH204" s="2607"/>
      <c r="CI204" s="2607"/>
      <c r="CJ204" s="2607"/>
      <c r="CK204" s="2607"/>
      <c r="CL204" s="2607"/>
      <c r="CM204" s="2607"/>
      <c r="CN204" s="2607"/>
      <c r="CO204" s="2607"/>
      <c r="CP204" s="2607"/>
      <c r="CQ204" s="2607"/>
      <c r="CR204" s="2607"/>
      <c r="CS204" s="2607"/>
      <c r="CT204" s="2607"/>
      <c r="CU204" s="2607"/>
      <c r="CV204" s="2607"/>
      <c r="CW204" s="2607"/>
      <c r="CX204" s="2607"/>
      <c r="CY204" s="2607"/>
      <c r="CZ204" s="2607"/>
    </row>
    <row r="205" s="1665" customFormat="true" ht="15" customHeight="true" x14ac:dyDescent="0.2">
      <c r="A205" s="3162"/>
      <c r="B205" s="1896"/>
      <c r="C205" s="1851"/>
      <c r="D205" s="1852"/>
      <c r="E205" s="1852"/>
      <c r="F205" s="1852"/>
      <c r="G205" s="1853"/>
      <c r="H205" s="1854"/>
      <c r="I205" s="1852"/>
      <c r="J205" s="1852"/>
      <c r="K205" s="1852"/>
      <c r="L205" s="1855"/>
      <c r="M205" s="1856"/>
      <c r="N205" s="1852"/>
      <c r="O205" s="1852"/>
      <c r="P205" s="1852"/>
      <c r="Q205" s="1853"/>
      <c r="R205" s="1854"/>
      <c r="S205" s="1852"/>
      <c r="T205" s="1852"/>
      <c r="U205" s="1852"/>
      <c r="V205" s="1852"/>
      <c r="W205" s="1852"/>
      <c r="X205" s="1852"/>
      <c r="Y205" s="1852"/>
      <c r="Z205" s="2660"/>
      <c r="AA205" s="450"/>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AZ205" s="1108"/>
      <c r="BA205" s="87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607"/>
      <c r="CB205" s="2607"/>
      <c r="CC205" s="2607"/>
      <c r="CD205" s="2607"/>
      <c r="CE205" s="2607"/>
      <c r="CF205" s="2607"/>
      <c r="CG205" s="2607"/>
      <c r="CH205" s="2607"/>
      <c r="CI205" s="2607"/>
      <c r="CJ205" s="2607"/>
      <c r="CK205" s="2607"/>
      <c r="CL205" s="2607"/>
      <c r="CM205" s="2607"/>
      <c r="CN205" s="2607"/>
      <c r="CO205" s="2607"/>
      <c r="CP205" s="2607"/>
      <c r="CQ205" s="2607"/>
      <c r="CR205" s="2607"/>
      <c r="CS205" s="2607"/>
      <c r="CT205" s="2607"/>
      <c r="CU205" s="2607"/>
      <c r="CV205" s="2607"/>
      <c r="CW205" s="2607"/>
      <c r="CX205" s="2607"/>
      <c r="CY205" s="2607"/>
      <c r="CZ205" s="2607"/>
    </row>
    <row r="206" s="1109" customFormat="true" ht="250.15" customHeight="true" x14ac:dyDescent="0.2">
      <c r="B206" s="1665"/>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64" t="str">
        <f>A1026</f>
        <v>Guinea-Bissau</v>
      </c>
      <c r="B208" s="306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2006</v>
      </c>
      <c r="B209" s="139"/>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78" t="s">
        <v>112</v>
      </c>
      <c r="B210" s="141"/>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79" t="s">
        <v>98</v>
      </c>
      <c r="B212" s="248"/>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MICS06</v>
      </c>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114"/>
      <c r="B216" s="1112"/>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114"/>
      <c r="B217" s="1113"/>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114"/>
      <c r="B218" s="1112"/>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115"/>
      <c r="B219" s="1116"/>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93" t="s">
        <v>115</v>
      </c>
      <c r="D220" s="3094"/>
      <c r="E220" s="3094"/>
      <c r="F220" s="3094"/>
      <c r="G220" s="3095"/>
      <c r="H220" s="3152" t="s">
        <v>39</v>
      </c>
      <c r="I220" s="3153"/>
      <c r="J220" s="3153"/>
      <c r="K220" s="3153"/>
      <c r="L220" s="3154"/>
      <c r="M220" s="3155" t="s">
        <v>38</v>
      </c>
      <c r="N220" s="3156"/>
      <c r="O220" s="3156"/>
      <c r="P220" s="3156"/>
      <c r="Q220" s="3157"/>
      <c r="R220" s="2628" t="s">
        <v>143</v>
      </c>
      <c r="S220" s="2639"/>
      <c r="T220" s="2639"/>
      <c r="U220" s="2639"/>
      <c r="V220" s="2639"/>
      <c r="W220" s="2639"/>
      <c r="X220" s="2639"/>
      <c r="Y220" s="2639"/>
      <c r="Z220" s="264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108"/>
      <c r="BA220" s="241" t="s">
        <v>131</v>
      </c>
      <c r="BB220" s="114" t="s">
        <v>86</v>
      </c>
      <c r="BC220" s="2981" t="s">
        <v>115</v>
      </c>
      <c r="BD220" s="2982"/>
      <c r="BE220" s="2982"/>
      <c r="BF220" s="2982"/>
      <c r="BG220" s="2983"/>
      <c r="BH220" s="2984" t="s">
        <v>39</v>
      </c>
      <c r="BI220" s="2982"/>
      <c r="BJ220" s="2982"/>
      <c r="BK220" s="2982"/>
      <c r="BL220" s="2983"/>
      <c r="BM220" s="2984" t="s">
        <v>38</v>
      </c>
      <c r="BN220" s="2982"/>
      <c r="BO220" s="2982"/>
      <c r="BP220" s="2982"/>
      <c r="BQ220" s="2985"/>
      <c r="BR220" s="2528" t="s">
        <v>143</v>
      </c>
      <c r="BS220" s="2529"/>
      <c r="BT220" s="2529"/>
      <c r="BU220" s="2529"/>
      <c r="BV220" s="2529"/>
      <c r="BW220" s="2529"/>
      <c r="BX220" s="2529"/>
      <c r="BY220" s="2530"/>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1713" t="s">
        <v>0</v>
      </c>
      <c r="I221" s="1681" t="s">
        <v>1</v>
      </c>
      <c r="J221" s="1681" t="s">
        <v>2</v>
      </c>
      <c r="K221" s="1681" t="s">
        <v>3</v>
      </c>
      <c r="L221" s="1682" t="s">
        <v>4</v>
      </c>
      <c r="M221" s="1703" t="s">
        <v>0</v>
      </c>
      <c r="N221" s="1681" t="s">
        <v>1</v>
      </c>
      <c r="O221" s="1681" t="s">
        <v>2</v>
      </c>
      <c r="P221" s="1681" t="s">
        <v>3</v>
      </c>
      <c r="Q221" s="1725" t="s">
        <v>4</v>
      </c>
      <c r="R221" s="1713" t="s">
        <v>249</v>
      </c>
      <c r="S221" s="1681" t="s">
        <v>159</v>
      </c>
      <c r="T221" s="1681" t="s">
        <v>250</v>
      </c>
      <c r="U221" s="1681" t="s">
        <v>161</v>
      </c>
      <c r="V221" s="1681" t="s">
        <v>251</v>
      </c>
      <c r="W221" s="1681" t="s">
        <v>163</v>
      </c>
      <c r="X221" s="1681" t="s">
        <v>252</v>
      </c>
      <c r="Y221" s="1681" t="s">
        <v>165</v>
      </c>
      <c r="Z221" s="1683" t="s">
        <v>166</v>
      </c>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108"/>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249</v>
      </c>
      <c r="BS221" s="190" t="s">
        <v>159</v>
      </c>
      <c r="BT221" s="190" t="s">
        <v>250</v>
      </c>
      <c r="BU221" s="190" t="s">
        <v>161</v>
      </c>
      <c r="BV221" s="190" t="s">
        <v>251</v>
      </c>
      <c r="BW221" s="190" t="s">
        <v>163</v>
      </c>
      <c r="BX221" s="190" t="s">
        <v>252</v>
      </c>
      <c r="BY221" s="191" t="s">
        <v>165</v>
      </c>
      <c r="BZ221" s="191" t="s">
        <v>166</v>
      </c>
      <c r="CA221" s="2608"/>
      <c r="CB221" s="2608"/>
      <c r="CC221" s="2608"/>
      <c r="CD221" s="2608"/>
      <c r="CE221" s="2608"/>
      <c r="CF221" s="2608"/>
      <c r="CG221" s="2608"/>
      <c r="CH221" s="2608"/>
      <c r="CI221" s="2608"/>
      <c r="CJ221" s="2608"/>
      <c r="CK221" s="2608"/>
      <c r="CL221" s="2608"/>
      <c r="CM221" s="2608"/>
      <c r="CN221" s="2608"/>
      <c r="CO221" s="2608"/>
      <c r="CP221" s="2608"/>
      <c r="CQ221" s="2608"/>
      <c r="CR221" s="2608"/>
      <c r="CS221" s="2608"/>
      <c r="CT221" s="2608"/>
      <c r="CU221" s="2608"/>
      <c r="CV221" s="2608"/>
      <c r="CW221" s="2608"/>
      <c r="CX221" s="2608"/>
      <c r="CY221" s="2608"/>
      <c r="CZ221" s="2608"/>
    </row>
    <row r="222" s="135" customFormat="true" ht="15" customHeight="true" x14ac:dyDescent="0.2">
      <c r="A222" s="3149" t="s">
        <v>37</v>
      </c>
      <c r="B222" s="1897" t="s">
        <v>15</v>
      </c>
      <c r="C222" s="1908" t="s">
        <v>36</v>
      </c>
      <c r="D222" s="1912" t="s">
        <v>36</v>
      </c>
      <c r="E222" s="1912" t="s">
        <v>36</v>
      </c>
      <c r="F222" s="1912" t="s">
        <v>36</v>
      </c>
      <c r="G222" s="1916" t="s">
        <v>36</v>
      </c>
      <c r="H222" s="1920" t="s">
        <v>36</v>
      </c>
      <c r="I222" s="1912" t="s">
        <v>36</v>
      </c>
      <c r="J222" s="1912" t="s">
        <v>36</v>
      </c>
      <c r="K222" s="1912" t="s">
        <v>36</v>
      </c>
      <c r="L222" s="1924" t="s">
        <v>36</v>
      </c>
      <c r="M222" s="1908" t="s">
        <v>36</v>
      </c>
      <c r="N222" s="1912" t="s">
        <v>36</v>
      </c>
      <c r="O222" s="1912" t="s">
        <v>36</v>
      </c>
      <c r="P222" s="1912" t="s">
        <v>36</v>
      </c>
      <c r="Q222" s="1916" t="s">
        <v>36</v>
      </c>
      <c r="R222" s="1920" t="s">
        <v>36</v>
      </c>
      <c r="S222" s="1912" t="s">
        <v>36</v>
      </c>
      <c r="T222" s="1912" t="s">
        <v>36</v>
      </c>
      <c r="U222" s="1912" t="s">
        <v>36</v>
      </c>
      <c r="V222" s="1912" t="s">
        <v>36</v>
      </c>
      <c r="W222" s="1912" t="s">
        <v>36</v>
      </c>
      <c r="X222" s="1912" t="s">
        <v>36</v>
      </c>
      <c r="Y222" s="1912" t="s">
        <v>36</v>
      </c>
      <c r="Z222" s="1924" t="s">
        <v>36</v>
      </c>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108"/>
      <c r="BA222" s="2986" t="s">
        <v>37</v>
      </c>
      <c r="BB222" s="174" t="s">
        <v>15</v>
      </c>
      <c r="BC222" s="1574" t="s">
        <v>36</v>
      </c>
      <c r="BD222" s="1594" t="s">
        <v>36</v>
      </c>
      <c r="BE222" s="1594" t="s">
        <v>36</v>
      </c>
      <c r="BF222" s="1594" t="s">
        <v>36</v>
      </c>
      <c r="BG222" s="1615" t="s">
        <v>36</v>
      </c>
      <c r="BH222" s="1636" t="s">
        <v>36</v>
      </c>
      <c r="BI222" s="1594" t="s">
        <v>36</v>
      </c>
      <c r="BJ222" s="1594" t="s">
        <v>36</v>
      </c>
      <c r="BK222" s="1594" t="s">
        <v>36</v>
      </c>
      <c r="BL222" s="1615" t="s">
        <v>36</v>
      </c>
      <c r="BM222" s="1636" t="s">
        <v>36</v>
      </c>
      <c r="BN222" s="1594" t="s">
        <v>36</v>
      </c>
      <c r="BO222" s="1594" t="s">
        <v>36</v>
      </c>
      <c r="BP222" s="1594" t="s">
        <v>36</v>
      </c>
      <c r="BQ222" s="1615" t="s">
        <v>36</v>
      </c>
      <c r="BR222" s="1636" t="s">
        <v>36</v>
      </c>
      <c r="BS222" s="1594" t="s">
        <v>36</v>
      </c>
      <c r="BT222" s="1594" t="s">
        <v>36</v>
      </c>
      <c r="BU222" s="1594" t="s">
        <v>36</v>
      </c>
      <c r="BV222" s="1594" t="s">
        <v>36</v>
      </c>
      <c r="BW222" s="1594" t="s">
        <v>36</v>
      </c>
      <c r="BX222" s="1594" t="s">
        <v>36</v>
      </c>
      <c r="BY222" s="1655" t="s">
        <v>36</v>
      </c>
      <c r="BZ222" s="1655" t="s">
        <v>36</v>
      </c>
      <c r="CA222" s="2609"/>
      <c r="CB222" s="2609"/>
      <c r="CC222" s="2609"/>
      <c r="CD222" s="2609"/>
      <c r="CE222" s="2609"/>
      <c r="CF222" s="2609"/>
      <c r="CG222" s="2609"/>
      <c r="CH222" s="2609"/>
      <c r="CI222" s="2609"/>
      <c r="CJ222" s="2609"/>
      <c r="CK222" s="2609"/>
      <c r="CL222" s="2609"/>
      <c r="CM222" s="2609"/>
      <c r="CN222" s="2609"/>
      <c r="CO222" s="2609"/>
      <c r="CP222" s="2609"/>
      <c r="CQ222" s="2609"/>
      <c r="CR222" s="2609"/>
      <c r="CS222" s="2609"/>
      <c r="CT222" s="2609"/>
      <c r="CU222" s="2609"/>
      <c r="CV222" s="2609"/>
      <c r="CW222" s="2609"/>
      <c r="CX222" s="2609"/>
      <c r="CY222" s="2609"/>
      <c r="CZ222" s="2610"/>
    </row>
    <row r="223" s="135" customFormat="true" ht="15" customHeight="true" x14ac:dyDescent="0.2">
      <c r="A223" s="3150"/>
      <c r="B223" s="1898" t="s">
        <v>16</v>
      </c>
      <c r="C223" s="1909" t="s">
        <v>36</v>
      </c>
      <c r="D223" s="1913" t="s">
        <v>36</v>
      </c>
      <c r="E223" s="1913" t="s">
        <v>36</v>
      </c>
      <c r="F223" s="1913" t="s">
        <v>36</v>
      </c>
      <c r="G223" s="1917" t="s">
        <v>36</v>
      </c>
      <c r="H223" s="1921" t="s">
        <v>36</v>
      </c>
      <c r="I223" s="1913" t="s">
        <v>36</v>
      </c>
      <c r="J223" s="1913" t="s">
        <v>36</v>
      </c>
      <c r="K223" s="1913" t="s">
        <v>36</v>
      </c>
      <c r="L223" s="1925" t="s">
        <v>36</v>
      </c>
      <c r="M223" s="1909" t="s">
        <v>36</v>
      </c>
      <c r="N223" s="1913" t="s">
        <v>36</v>
      </c>
      <c r="O223" s="1913" t="s">
        <v>36</v>
      </c>
      <c r="P223" s="1913" t="s">
        <v>36</v>
      </c>
      <c r="Q223" s="1917" t="s">
        <v>36</v>
      </c>
      <c r="R223" s="1921" t="s">
        <v>36</v>
      </c>
      <c r="S223" s="1913" t="s">
        <v>36</v>
      </c>
      <c r="T223" s="1913" t="s">
        <v>36</v>
      </c>
      <c r="U223" s="1913" t="s">
        <v>36</v>
      </c>
      <c r="V223" s="1913" t="s">
        <v>36</v>
      </c>
      <c r="W223" s="1913" t="s">
        <v>36</v>
      </c>
      <c r="X223" s="1913" t="s">
        <v>36</v>
      </c>
      <c r="Y223" s="1913" t="s">
        <v>36</v>
      </c>
      <c r="Z223" s="1925" t="s">
        <v>36</v>
      </c>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108"/>
      <c r="BA223" s="2987"/>
      <c r="BB223" s="175" t="s">
        <v>16</v>
      </c>
      <c r="BC223" s="1575" t="s">
        <v>36</v>
      </c>
      <c r="BD223" s="1595" t="s">
        <v>36</v>
      </c>
      <c r="BE223" s="1595" t="s">
        <v>36</v>
      </c>
      <c r="BF223" s="1595" t="s">
        <v>36</v>
      </c>
      <c r="BG223" s="1616" t="s">
        <v>36</v>
      </c>
      <c r="BH223" s="1637" t="s">
        <v>36</v>
      </c>
      <c r="BI223" s="1595" t="s">
        <v>36</v>
      </c>
      <c r="BJ223" s="1595" t="s">
        <v>36</v>
      </c>
      <c r="BK223" s="1595" t="s">
        <v>36</v>
      </c>
      <c r="BL223" s="1616" t="s">
        <v>36</v>
      </c>
      <c r="BM223" s="1637" t="s">
        <v>36</v>
      </c>
      <c r="BN223" s="1595" t="s">
        <v>36</v>
      </c>
      <c r="BO223" s="1595" t="s">
        <v>36</v>
      </c>
      <c r="BP223" s="1595" t="s">
        <v>36</v>
      </c>
      <c r="BQ223" s="1616" t="s">
        <v>36</v>
      </c>
      <c r="BR223" s="1637" t="s">
        <v>36</v>
      </c>
      <c r="BS223" s="1595" t="s">
        <v>36</v>
      </c>
      <c r="BT223" s="1595" t="s">
        <v>36</v>
      </c>
      <c r="BU223" s="1595" t="s">
        <v>36</v>
      </c>
      <c r="BV223" s="1595" t="s">
        <v>36</v>
      </c>
      <c r="BW223" s="1595" t="s">
        <v>36</v>
      </c>
      <c r="BX223" s="1595" t="s">
        <v>36</v>
      </c>
      <c r="BY223" s="1656" t="s">
        <v>36</v>
      </c>
      <c r="BZ223" s="1656" t="s">
        <v>36</v>
      </c>
      <c r="CA223" s="2611"/>
      <c r="CB223" s="2611"/>
      <c r="CC223" s="2611"/>
      <c r="CD223" s="2611"/>
      <c r="CE223" s="2611"/>
      <c r="CF223" s="2611"/>
      <c r="CG223" s="2611"/>
      <c r="CH223" s="2611"/>
      <c r="CI223" s="2611"/>
      <c r="CJ223" s="2611"/>
      <c r="CK223" s="2611"/>
      <c r="CL223" s="2611"/>
      <c r="CM223" s="2611"/>
      <c r="CN223" s="2611"/>
      <c r="CO223" s="2611"/>
      <c r="CP223" s="2611"/>
      <c r="CQ223" s="2611"/>
      <c r="CR223" s="2611"/>
      <c r="CS223" s="2611"/>
      <c r="CT223" s="2611"/>
      <c r="CU223" s="2611"/>
      <c r="CV223" s="2611"/>
      <c r="CW223" s="2611"/>
      <c r="CX223" s="2611"/>
      <c r="CY223" s="2611"/>
      <c r="CZ223" s="2612"/>
    </row>
    <row r="224" s="135" customFormat="true" ht="15" customHeight="true" x14ac:dyDescent="0.2">
      <c r="A224" s="3151"/>
      <c r="B224" s="1899" t="s">
        <v>20</v>
      </c>
      <c r="C224" s="1910" t="s">
        <v>36</v>
      </c>
      <c r="D224" s="1914" t="s">
        <v>36</v>
      </c>
      <c r="E224" s="1914" t="s">
        <v>36</v>
      </c>
      <c r="F224" s="1914" t="s">
        <v>36</v>
      </c>
      <c r="G224" s="1918" t="s">
        <v>36</v>
      </c>
      <c r="H224" s="1922" t="s">
        <v>36</v>
      </c>
      <c r="I224" s="1914" t="s">
        <v>36</v>
      </c>
      <c r="J224" s="1914" t="s">
        <v>36</v>
      </c>
      <c r="K224" s="1914" t="s">
        <v>36</v>
      </c>
      <c r="L224" s="1926" t="s">
        <v>36</v>
      </c>
      <c r="M224" s="1910" t="s">
        <v>36</v>
      </c>
      <c r="N224" s="1914" t="s">
        <v>36</v>
      </c>
      <c r="O224" s="1914" t="s">
        <v>36</v>
      </c>
      <c r="P224" s="1914" t="s">
        <v>36</v>
      </c>
      <c r="Q224" s="1918" t="s">
        <v>36</v>
      </c>
      <c r="R224" s="1922" t="s">
        <v>36</v>
      </c>
      <c r="S224" s="1914" t="s">
        <v>36</v>
      </c>
      <c r="T224" s="1914" t="s">
        <v>36</v>
      </c>
      <c r="U224" s="1914" t="s">
        <v>36</v>
      </c>
      <c r="V224" s="1914" t="s">
        <v>36</v>
      </c>
      <c r="W224" s="1914" t="s">
        <v>36</v>
      </c>
      <c r="X224" s="1914" t="s">
        <v>36</v>
      </c>
      <c r="Y224" s="1914" t="s">
        <v>36</v>
      </c>
      <c r="Z224" s="1926" t="s">
        <v>36</v>
      </c>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108"/>
      <c r="BA224" s="2987"/>
      <c r="BB224" s="175" t="s">
        <v>20</v>
      </c>
      <c r="BC224" s="1575" t="s">
        <v>36</v>
      </c>
      <c r="BD224" s="1595" t="s">
        <v>36</v>
      </c>
      <c r="BE224" s="1595" t="s">
        <v>36</v>
      </c>
      <c r="BF224" s="1595" t="s">
        <v>36</v>
      </c>
      <c r="BG224" s="1616" t="s">
        <v>36</v>
      </c>
      <c r="BH224" s="1637" t="s">
        <v>36</v>
      </c>
      <c r="BI224" s="1595" t="s">
        <v>36</v>
      </c>
      <c r="BJ224" s="1595" t="s">
        <v>36</v>
      </c>
      <c r="BK224" s="1595" t="s">
        <v>36</v>
      </c>
      <c r="BL224" s="1616" t="s">
        <v>36</v>
      </c>
      <c r="BM224" s="1637" t="s">
        <v>36</v>
      </c>
      <c r="BN224" s="1595" t="s">
        <v>36</v>
      </c>
      <c r="BO224" s="1595" t="s">
        <v>36</v>
      </c>
      <c r="BP224" s="1595" t="s">
        <v>36</v>
      </c>
      <c r="BQ224" s="1616" t="s">
        <v>36</v>
      </c>
      <c r="BR224" s="1637" t="s">
        <v>36</v>
      </c>
      <c r="BS224" s="1595" t="s">
        <v>36</v>
      </c>
      <c r="BT224" s="1595" t="s">
        <v>36</v>
      </c>
      <c r="BU224" s="1595" t="s">
        <v>36</v>
      </c>
      <c r="BV224" s="1595" t="s">
        <v>36</v>
      </c>
      <c r="BW224" s="1595" t="s">
        <v>36</v>
      </c>
      <c r="BX224" s="1595" t="s">
        <v>36</v>
      </c>
      <c r="BY224" s="1656" t="s">
        <v>36</v>
      </c>
      <c r="BZ224" s="1656" t="s">
        <v>36</v>
      </c>
      <c r="CA224" s="2611"/>
      <c r="CB224" s="2611"/>
      <c r="CC224" s="2611"/>
      <c r="CD224" s="2611"/>
      <c r="CE224" s="2611"/>
      <c r="CF224" s="2611"/>
      <c r="CG224" s="2611"/>
      <c r="CH224" s="2611"/>
      <c r="CI224" s="2611"/>
      <c r="CJ224" s="2611"/>
      <c r="CK224" s="2611"/>
      <c r="CL224" s="2611"/>
      <c r="CM224" s="2611"/>
      <c r="CN224" s="2611"/>
      <c r="CO224" s="2611"/>
      <c r="CP224" s="2611"/>
      <c r="CQ224" s="2611"/>
      <c r="CR224" s="2611"/>
      <c r="CS224" s="2611"/>
      <c r="CT224" s="2611"/>
      <c r="CU224" s="2611"/>
      <c r="CV224" s="2611"/>
      <c r="CW224" s="2611"/>
      <c r="CX224" s="2611"/>
      <c r="CY224" s="2611"/>
      <c r="CZ224" s="2612"/>
    </row>
    <row r="225" s="135" customFormat="true" ht="15" customHeight="true" x14ac:dyDescent="0.2">
      <c r="A225" s="1455"/>
      <c r="B225" s="1281"/>
      <c r="C225" s="1394"/>
      <c r="D225" s="1185"/>
      <c r="E225" s="1185"/>
      <c r="F225" s="1185"/>
      <c r="G225" s="1234"/>
      <c r="H225" s="1395"/>
      <c r="I225" s="1185"/>
      <c r="J225" s="1185"/>
      <c r="K225" s="1185"/>
      <c r="L225" s="1201"/>
      <c r="M225" s="1394"/>
      <c r="N225" s="1185"/>
      <c r="O225" s="1185"/>
      <c r="P225" s="1185"/>
      <c r="Q225" s="1234"/>
      <c r="R225" s="1395"/>
      <c r="S225" s="1185"/>
      <c r="T225" s="1185"/>
      <c r="U225" s="1185"/>
      <c r="V225" s="1185"/>
      <c r="W225" s="1185"/>
      <c r="X225" s="1185"/>
      <c r="Y225" s="1185"/>
      <c r="Z225" s="1201"/>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108"/>
      <c r="BA225" s="2987" t="s">
        <v>70</v>
      </c>
      <c r="BB225" s="175" t="s">
        <v>71</v>
      </c>
      <c r="BC225" s="1575" t="s">
        <v>36</v>
      </c>
      <c r="BD225" s="1595" t="s">
        <v>36</v>
      </c>
      <c r="BE225" s="1595" t="s">
        <v>36</v>
      </c>
      <c r="BF225" s="1595" t="s">
        <v>36</v>
      </c>
      <c r="BG225" s="1616" t="s">
        <v>36</v>
      </c>
      <c r="BH225" s="1637" t="s">
        <v>36</v>
      </c>
      <c r="BI225" s="1595" t="s">
        <v>36</v>
      </c>
      <c r="BJ225" s="1595" t="s">
        <v>36</v>
      </c>
      <c r="BK225" s="1595" t="s">
        <v>36</v>
      </c>
      <c r="BL225" s="1616" t="s">
        <v>36</v>
      </c>
      <c r="BM225" s="1637" t="s">
        <v>36</v>
      </c>
      <c r="BN225" s="1595" t="s">
        <v>36</v>
      </c>
      <c r="BO225" s="1595" t="s">
        <v>36</v>
      </c>
      <c r="BP225" s="1595" t="s">
        <v>36</v>
      </c>
      <c r="BQ225" s="1616" t="s">
        <v>36</v>
      </c>
      <c r="BR225" s="1637" t="s">
        <v>36</v>
      </c>
      <c r="BS225" s="1595" t="s">
        <v>36</v>
      </c>
      <c r="BT225" s="1595" t="s">
        <v>36</v>
      </c>
      <c r="BU225" s="1595" t="s">
        <v>36</v>
      </c>
      <c r="BV225" s="1595" t="s">
        <v>36</v>
      </c>
      <c r="BW225" s="1595" t="s">
        <v>36</v>
      </c>
      <c r="BX225" s="1595" t="s">
        <v>36</v>
      </c>
      <c r="BY225" s="1656" t="s">
        <v>36</v>
      </c>
      <c r="BZ225" s="1656" t="s">
        <v>36</v>
      </c>
      <c r="CA225" s="2612"/>
      <c r="CB225" s="2612"/>
      <c r="CC225" s="2612"/>
      <c r="CD225" s="2612"/>
      <c r="CE225" s="2612"/>
      <c r="CF225" s="2612"/>
      <c r="CG225" s="2612"/>
      <c r="CH225" s="2612"/>
      <c r="CI225" s="2612"/>
      <c r="CJ225" s="2612"/>
      <c r="CK225" s="2612"/>
      <c r="CL225" s="2612"/>
      <c r="CM225" s="2612"/>
      <c r="CN225" s="2612"/>
      <c r="CO225" s="2612"/>
      <c r="CP225" s="2612"/>
      <c r="CQ225" s="2612"/>
      <c r="CR225" s="2612"/>
      <c r="CS225" s="2612"/>
      <c r="CT225" s="2612"/>
      <c r="CU225" s="2612"/>
      <c r="CV225" s="2612"/>
      <c r="CW225" s="2612"/>
      <c r="CX225" s="2612"/>
      <c r="CY225" s="2612"/>
      <c r="CZ225" s="2612"/>
    </row>
    <row r="226" s="135" customFormat="true" ht="15" customHeight="true" x14ac:dyDescent="0.2">
      <c r="A226" s="1733"/>
      <c r="B226" s="1900"/>
      <c r="C226" s="1688"/>
      <c r="D226" s="1689"/>
      <c r="E226" s="1689"/>
      <c r="F226" s="1689"/>
      <c r="G226" s="1723"/>
      <c r="H226" s="1714"/>
      <c r="I226" s="1689"/>
      <c r="J226" s="1689"/>
      <c r="K226" s="1689"/>
      <c r="L226" s="1694"/>
      <c r="M226" s="1704"/>
      <c r="N226" s="1689"/>
      <c r="O226" s="1689"/>
      <c r="P226" s="1689"/>
      <c r="Q226" s="1723"/>
      <c r="R226" s="1714"/>
      <c r="S226" s="1689"/>
      <c r="T226" s="1689"/>
      <c r="U226" s="1689"/>
      <c r="V226" s="1689"/>
      <c r="W226" s="1689"/>
      <c r="X226" s="1689"/>
      <c r="Y226" s="1689"/>
      <c r="Z226" s="2661"/>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108"/>
      <c r="BA226" s="2987"/>
      <c r="BB226" s="175" t="s">
        <v>72</v>
      </c>
      <c r="BC226" s="1575" t="s">
        <v>36</v>
      </c>
      <c r="BD226" s="1595" t="s">
        <v>36</v>
      </c>
      <c r="BE226" s="1595" t="s">
        <v>36</v>
      </c>
      <c r="BF226" s="1595" t="s">
        <v>36</v>
      </c>
      <c r="BG226" s="1616" t="s">
        <v>36</v>
      </c>
      <c r="BH226" s="1637" t="s">
        <v>36</v>
      </c>
      <c r="BI226" s="1595" t="s">
        <v>36</v>
      </c>
      <c r="BJ226" s="1595" t="s">
        <v>36</v>
      </c>
      <c r="BK226" s="1595" t="s">
        <v>36</v>
      </c>
      <c r="BL226" s="1616" t="s">
        <v>36</v>
      </c>
      <c r="BM226" s="1637" t="s">
        <v>36</v>
      </c>
      <c r="BN226" s="1595" t="s">
        <v>36</v>
      </c>
      <c r="BO226" s="1595" t="s">
        <v>36</v>
      </c>
      <c r="BP226" s="1595" t="s">
        <v>36</v>
      </c>
      <c r="BQ226" s="1616" t="s">
        <v>36</v>
      </c>
      <c r="BR226" s="1637" t="s">
        <v>36</v>
      </c>
      <c r="BS226" s="1595" t="s">
        <v>36</v>
      </c>
      <c r="BT226" s="1595" t="s">
        <v>36</v>
      </c>
      <c r="BU226" s="1595" t="s">
        <v>36</v>
      </c>
      <c r="BV226" s="1595" t="s">
        <v>36</v>
      </c>
      <c r="BW226" s="1595" t="s">
        <v>36</v>
      </c>
      <c r="BX226" s="1595" t="s">
        <v>36</v>
      </c>
      <c r="BY226" s="1656" t="s">
        <v>36</v>
      </c>
      <c r="BZ226" s="1656" t="s">
        <v>36</v>
      </c>
      <c r="CA226" s="2612"/>
      <c r="CB226" s="2612"/>
      <c r="CC226" s="2612"/>
      <c r="CD226" s="2612"/>
      <c r="CE226" s="2612"/>
      <c r="CF226" s="2612"/>
      <c r="CG226" s="2612"/>
      <c r="CH226" s="2612"/>
      <c r="CI226" s="2612"/>
      <c r="CJ226" s="2612"/>
      <c r="CK226" s="2612"/>
      <c r="CL226" s="2612"/>
      <c r="CM226" s="2612"/>
      <c r="CN226" s="2612"/>
      <c r="CO226" s="2612"/>
      <c r="CP226" s="2612"/>
      <c r="CQ226" s="2612"/>
      <c r="CR226" s="2612"/>
      <c r="CS226" s="2612"/>
      <c r="CT226" s="2612"/>
      <c r="CU226" s="2612"/>
      <c r="CV226" s="2612"/>
      <c r="CW226" s="2612"/>
      <c r="CX226" s="2612"/>
      <c r="CY226" s="2612"/>
      <c r="CZ226" s="2612"/>
    </row>
    <row r="227" s="135" customFormat="true" ht="15" customHeight="true" x14ac:dyDescent="0.2">
      <c r="A227" s="1734"/>
      <c r="B227" s="1901"/>
      <c r="C227" s="1690"/>
      <c r="D227" s="1691"/>
      <c r="E227" s="1691"/>
      <c r="F227" s="1691"/>
      <c r="G227" s="1724"/>
      <c r="H227" s="1715"/>
      <c r="I227" s="1691"/>
      <c r="J227" s="1691"/>
      <c r="K227" s="1691"/>
      <c r="L227" s="1695"/>
      <c r="M227" s="1705"/>
      <c r="N227" s="1691"/>
      <c r="O227" s="1691"/>
      <c r="P227" s="1691"/>
      <c r="Q227" s="1724"/>
      <c r="R227" s="1715"/>
      <c r="S227" s="1691"/>
      <c r="T227" s="1691"/>
      <c r="U227" s="1691"/>
      <c r="V227" s="1691"/>
      <c r="W227" s="1691"/>
      <c r="X227" s="1691"/>
      <c r="Y227" s="1691"/>
      <c r="Z227" s="2662"/>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108"/>
      <c r="BA227" s="2987" t="s">
        <v>95</v>
      </c>
      <c r="BB227" s="175" t="s">
        <v>62</v>
      </c>
      <c r="BC227" s="1575" t="s">
        <v>36</v>
      </c>
      <c r="BD227" s="1595" t="s">
        <v>36</v>
      </c>
      <c r="BE227" s="1595" t="s">
        <v>36</v>
      </c>
      <c r="BF227" s="1595" t="s">
        <v>36</v>
      </c>
      <c r="BG227" s="1616" t="s">
        <v>36</v>
      </c>
      <c r="BH227" s="1637" t="s">
        <v>36</v>
      </c>
      <c r="BI227" s="1595" t="s">
        <v>36</v>
      </c>
      <c r="BJ227" s="1595" t="s">
        <v>36</v>
      </c>
      <c r="BK227" s="1595" t="s">
        <v>36</v>
      </c>
      <c r="BL227" s="1616" t="s">
        <v>36</v>
      </c>
      <c r="BM227" s="1637" t="s">
        <v>36</v>
      </c>
      <c r="BN227" s="1595" t="s">
        <v>36</v>
      </c>
      <c r="BO227" s="1595" t="s">
        <v>36</v>
      </c>
      <c r="BP227" s="1595" t="s">
        <v>36</v>
      </c>
      <c r="BQ227" s="1616" t="s">
        <v>36</v>
      </c>
      <c r="BR227" s="1637" t="s">
        <v>36</v>
      </c>
      <c r="BS227" s="1595" t="s">
        <v>36</v>
      </c>
      <c r="BT227" s="1595" t="s">
        <v>36</v>
      </c>
      <c r="BU227" s="1595" t="s">
        <v>36</v>
      </c>
      <c r="BV227" s="1595" t="s">
        <v>36</v>
      </c>
      <c r="BW227" s="1595" t="s">
        <v>36</v>
      </c>
      <c r="BX227" s="1595" t="s">
        <v>36</v>
      </c>
      <c r="BY227" s="1656" t="s">
        <v>36</v>
      </c>
      <c r="BZ227" s="1656" t="s">
        <v>36</v>
      </c>
      <c r="CA227" s="2612"/>
      <c r="CB227" s="2612"/>
      <c r="CC227" s="2612"/>
      <c r="CD227" s="2612"/>
      <c r="CE227" s="2612"/>
      <c r="CF227" s="2612"/>
      <c r="CG227" s="2612"/>
      <c r="CH227" s="2612"/>
      <c r="CI227" s="2612"/>
      <c r="CJ227" s="2612"/>
      <c r="CK227" s="2612"/>
      <c r="CL227" s="2612"/>
      <c r="CM227" s="2612"/>
      <c r="CN227" s="2612"/>
      <c r="CO227" s="2612"/>
      <c r="CP227" s="2612"/>
      <c r="CQ227" s="2612"/>
      <c r="CR227" s="2612"/>
      <c r="CS227" s="2612"/>
      <c r="CT227" s="2612"/>
      <c r="CU227" s="2612"/>
      <c r="CV227" s="2612"/>
      <c r="CW227" s="2612"/>
      <c r="CX227" s="2612"/>
      <c r="CY227" s="2612"/>
      <c r="CZ227" s="2612"/>
    </row>
    <row r="228" s="135" customFormat="true" ht="15" customHeight="true" x14ac:dyDescent="0.2">
      <c r="A228" s="1735"/>
      <c r="B228" s="1902"/>
      <c r="C228" s="1867"/>
      <c r="D228" s="1868"/>
      <c r="E228" s="1868"/>
      <c r="F228" s="1868"/>
      <c r="G228" s="1869"/>
      <c r="H228" s="1870"/>
      <c r="I228" s="1868"/>
      <c r="J228" s="1868"/>
      <c r="K228" s="1868"/>
      <c r="L228" s="1871"/>
      <c r="M228" s="1867"/>
      <c r="N228" s="1868"/>
      <c r="O228" s="1868"/>
      <c r="P228" s="1868"/>
      <c r="Q228" s="1869"/>
      <c r="R228" s="1870"/>
      <c r="S228" s="1868"/>
      <c r="T228" s="1868"/>
      <c r="U228" s="1868"/>
      <c r="V228" s="1868"/>
      <c r="W228" s="1868"/>
      <c r="X228" s="1868"/>
      <c r="Y228" s="1868"/>
      <c r="Z228" s="1871"/>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108"/>
      <c r="BA228" s="2987"/>
      <c r="BB228" s="175" t="s">
        <v>92</v>
      </c>
      <c r="BC228" s="1575" t="s">
        <v>36</v>
      </c>
      <c r="BD228" s="1595" t="s">
        <v>36</v>
      </c>
      <c r="BE228" s="1595" t="s">
        <v>36</v>
      </c>
      <c r="BF228" s="1595" t="s">
        <v>36</v>
      </c>
      <c r="BG228" s="1616" t="s">
        <v>36</v>
      </c>
      <c r="BH228" s="1637" t="s">
        <v>36</v>
      </c>
      <c r="BI228" s="1595" t="s">
        <v>36</v>
      </c>
      <c r="BJ228" s="1595" t="s">
        <v>36</v>
      </c>
      <c r="BK228" s="1595" t="s">
        <v>36</v>
      </c>
      <c r="BL228" s="1616" t="s">
        <v>36</v>
      </c>
      <c r="BM228" s="1637" t="s">
        <v>36</v>
      </c>
      <c r="BN228" s="1595" t="s">
        <v>36</v>
      </c>
      <c r="BO228" s="1595" t="s">
        <v>36</v>
      </c>
      <c r="BP228" s="1595" t="s">
        <v>36</v>
      </c>
      <c r="BQ228" s="1616" t="s">
        <v>36</v>
      </c>
      <c r="BR228" s="1637" t="s">
        <v>36</v>
      </c>
      <c r="BS228" s="1595" t="s">
        <v>36</v>
      </c>
      <c r="BT228" s="1595" t="s">
        <v>36</v>
      </c>
      <c r="BU228" s="1595" t="s">
        <v>36</v>
      </c>
      <c r="BV228" s="1595" t="s">
        <v>36</v>
      </c>
      <c r="BW228" s="1595" t="s">
        <v>36</v>
      </c>
      <c r="BX228" s="1595" t="s">
        <v>36</v>
      </c>
      <c r="BY228" s="1656" t="s">
        <v>36</v>
      </c>
      <c r="BZ228" s="1656" t="s">
        <v>36</v>
      </c>
      <c r="CA228" s="2612"/>
      <c r="CB228" s="2612"/>
      <c r="CC228" s="2612"/>
      <c r="CD228" s="2612"/>
      <c r="CE228" s="2612"/>
      <c r="CF228" s="2612"/>
      <c r="CG228" s="2612"/>
      <c r="CH228" s="2612"/>
      <c r="CI228" s="2612"/>
      <c r="CJ228" s="2612"/>
      <c r="CK228" s="2612"/>
      <c r="CL228" s="2612"/>
      <c r="CM228" s="2612"/>
      <c r="CN228" s="2612"/>
      <c r="CO228" s="2612"/>
      <c r="CP228" s="2612"/>
      <c r="CQ228" s="2612"/>
      <c r="CR228" s="2612"/>
      <c r="CS228" s="2612"/>
      <c r="CT228" s="2612"/>
      <c r="CU228" s="2612"/>
      <c r="CV228" s="2612"/>
      <c r="CW228" s="2612"/>
      <c r="CX228" s="2612"/>
      <c r="CY228" s="2612"/>
      <c r="CZ228" s="2612"/>
    </row>
    <row r="229" s="135" customFormat="true" ht="15" customHeight="true" x14ac:dyDescent="0.2">
      <c r="A229" s="1736"/>
      <c r="B229" s="1903"/>
      <c r="C229" s="1857"/>
      <c r="D229" s="1858"/>
      <c r="E229" s="1858"/>
      <c r="F229" s="1858"/>
      <c r="G229" s="1859"/>
      <c r="H229" s="1860"/>
      <c r="I229" s="1858"/>
      <c r="J229" s="1858"/>
      <c r="K229" s="1858"/>
      <c r="L229" s="1861"/>
      <c r="M229" s="1857"/>
      <c r="N229" s="1858"/>
      <c r="O229" s="1858"/>
      <c r="P229" s="1858"/>
      <c r="Q229" s="1859"/>
      <c r="R229" s="1860"/>
      <c r="S229" s="1858"/>
      <c r="T229" s="1858"/>
      <c r="U229" s="1858"/>
      <c r="V229" s="1858"/>
      <c r="W229" s="1858"/>
      <c r="X229" s="1858"/>
      <c r="Y229" s="1858"/>
      <c r="Z229" s="1861"/>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108"/>
      <c r="BA229" s="2987"/>
      <c r="BB229" s="175" t="s">
        <v>93</v>
      </c>
      <c r="BC229" s="1575" t="s">
        <v>36</v>
      </c>
      <c r="BD229" s="1595" t="s">
        <v>36</v>
      </c>
      <c r="BE229" s="1595" t="s">
        <v>36</v>
      </c>
      <c r="BF229" s="1595" t="s">
        <v>36</v>
      </c>
      <c r="BG229" s="1616" t="s">
        <v>36</v>
      </c>
      <c r="BH229" s="1637" t="s">
        <v>36</v>
      </c>
      <c r="BI229" s="1595" t="s">
        <v>36</v>
      </c>
      <c r="BJ229" s="1595" t="s">
        <v>36</v>
      </c>
      <c r="BK229" s="1595" t="s">
        <v>36</v>
      </c>
      <c r="BL229" s="1616" t="s">
        <v>36</v>
      </c>
      <c r="BM229" s="1637" t="s">
        <v>36</v>
      </c>
      <c r="BN229" s="1595" t="s">
        <v>36</v>
      </c>
      <c r="BO229" s="1595" t="s">
        <v>36</v>
      </c>
      <c r="BP229" s="1595" t="s">
        <v>36</v>
      </c>
      <c r="BQ229" s="1616" t="s">
        <v>36</v>
      </c>
      <c r="BR229" s="1637" t="s">
        <v>36</v>
      </c>
      <c r="BS229" s="1595" t="s">
        <v>36</v>
      </c>
      <c r="BT229" s="1595" t="s">
        <v>36</v>
      </c>
      <c r="BU229" s="1595" t="s">
        <v>36</v>
      </c>
      <c r="BV229" s="1595" t="s">
        <v>36</v>
      </c>
      <c r="BW229" s="1595" t="s">
        <v>36</v>
      </c>
      <c r="BX229" s="1595" t="s">
        <v>36</v>
      </c>
      <c r="BY229" s="1656" t="s">
        <v>36</v>
      </c>
      <c r="BZ229" s="1656" t="s">
        <v>36</v>
      </c>
      <c r="CA229" s="2612"/>
      <c r="CB229" s="2612"/>
      <c r="CC229" s="2612"/>
      <c r="CD229" s="2612"/>
      <c r="CE229" s="2612"/>
      <c r="CF229" s="2612"/>
      <c r="CG229" s="2612"/>
      <c r="CH229" s="2612"/>
      <c r="CI229" s="2612"/>
      <c r="CJ229" s="2612"/>
      <c r="CK229" s="2612"/>
      <c r="CL229" s="2612"/>
      <c r="CM229" s="2612"/>
      <c r="CN229" s="2612"/>
      <c r="CO229" s="2612"/>
      <c r="CP229" s="2612"/>
      <c r="CQ229" s="2612"/>
      <c r="CR229" s="2612"/>
      <c r="CS229" s="2612"/>
      <c r="CT229" s="2612"/>
      <c r="CU229" s="2612"/>
      <c r="CV229" s="2612"/>
      <c r="CW229" s="2612"/>
      <c r="CX229" s="2612"/>
      <c r="CY229" s="2612"/>
      <c r="CZ229" s="2612"/>
    </row>
    <row r="230" s="135" customFormat="true" ht="15" customHeight="true" x14ac:dyDescent="0.2">
      <c r="A230" s="1737"/>
      <c r="B230" s="1904"/>
      <c r="C230" s="1862"/>
      <c r="D230" s="1863"/>
      <c r="E230" s="1863"/>
      <c r="F230" s="1863"/>
      <c r="G230" s="1864"/>
      <c r="H230" s="1865"/>
      <c r="I230" s="1863"/>
      <c r="J230" s="1863"/>
      <c r="K230" s="1863"/>
      <c r="L230" s="1866"/>
      <c r="M230" s="1862"/>
      <c r="N230" s="1863"/>
      <c r="O230" s="1863"/>
      <c r="P230" s="1863"/>
      <c r="Q230" s="1864"/>
      <c r="R230" s="1865"/>
      <c r="S230" s="1863"/>
      <c r="T230" s="1863"/>
      <c r="U230" s="1863"/>
      <c r="V230" s="1863"/>
      <c r="W230" s="1863"/>
      <c r="X230" s="1863"/>
      <c r="Y230" s="1863"/>
      <c r="Z230" s="1866"/>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108"/>
      <c r="BA230" s="2987"/>
      <c r="BB230" s="175" t="s">
        <v>94</v>
      </c>
      <c r="BC230" s="1575" t="s">
        <v>36</v>
      </c>
      <c r="BD230" s="1595" t="s">
        <v>36</v>
      </c>
      <c r="BE230" s="1595" t="s">
        <v>36</v>
      </c>
      <c r="BF230" s="1595" t="s">
        <v>36</v>
      </c>
      <c r="BG230" s="1616" t="s">
        <v>36</v>
      </c>
      <c r="BH230" s="1637" t="s">
        <v>36</v>
      </c>
      <c r="BI230" s="1595" t="s">
        <v>36</v>
      </c>
      <c r="BJ230" s="1595" t="s">
        <v>36</v>
      </c>
      <c r="BK230" s="1595" t="s">
        <v>36</v>
      </c>
      <c r="BL230" s="1616" t="s">
        <v>36</v>
      </c>
      <c r="BM230" s="1637" t="s">
        <v>36</v>
      </c>
      <c r="BN230" s="1595" t="s">
        <v>36</v>
      </c>
      <c r="BO230" s="1595" t="s">
        <v>36</v>
      </c>
      <c r="BP230" s="1595" t="s">
        <v>36</v>
      </c>
      <c r="BQ230" s="1616" t="s">
        <v>36</v>
      </c>
      <c r="BR230" s="1637" t="s">
        <v>36</v>
      </c>
      <c r="BS230" s="1595" t="s">
        <v>36</v>
      </c>
      <c r="BT230" s="1595" t="s">
        <v>36</v>
      </c>
      <c r="BU230" s="1595" t="s">
        <v>36</v>
      </c>
      <c r="BV230" s="1595" t="s">
        <v>36</v>
      </c>
      <c r="BW230" s="1595" t="s">
        <v>36</v>
      </c>
      <c r="BX230" s="1595" t="s">
        <v>36</v>
      </c>
      <c r="BY230" s="1656" t="s">
        <v>36</v>
      </c>
      <c r="BZ230" s="1656" t="s">
        <v>36</v>
      </c>
      <c r="CA230" s="2612"/>
      <c r="CB230" s="2612"/>
      <c r="CC230" s="2612"/>
      <c r="CD230" s="2612"/>
      <c r="CE230" s="2612"/>
      <c r="CF230" s="2612"/>
      <c r="CG230" s="2612"/>
      <c r="CH230" s="2612"/>
      <c r="CI230" s="2612"/>
      <c r="CJ230" s="2612"/>
      <c r="CK230" s="2612"/>
      <c r="CL230" s="2612"/>
      <c r="CM230" s="2612"/>
      <c r="CN230" s="2612"/>
      <c r="CO230" s="2612"/>
      <c r="CP230" s="2612"/>
      <c r="CQ230" s="2612"/>
      <c r="CR230" s="2612"/>
      <c r="CS230" s="2612"/>
      <c r="CT230" s="2612"/>
      <c r="CU230" s="2612"/>
      <c r="CV230" s="2612"/>
      <c r="CW230" s="2612"/>
      <c r="CX230" s="2612"/>
      <c r="CY230" s="2612"/>
      <c r="CZ230" s="2612"/>
    </row>
    <row r="231" s="135" customFormat="true" ht="15" customHeight="true" x14ac:dyDescent="0.2">
      <c r="A231" s="1180"/>
      <c r="B231" s="1270"/>
      <c r="C231" s="1394"/>
      <c r="D231" s="1185"/>
      <c r="E231" s="1185"/>
      <c r="F231" s="1185"/>
      <c r="G231" s="1234"/>
      <c r="H231" s="1395"/>
      <c r="I231" s="1185"/>
      <c r="J231" s="1185"/>
      <c r="K231" s="1185"/>
      <c r="L231" s="1201"/>
      <c r="M231" s="1394"/>
      <c r="N231" s="1185"/>
      <c r="O231" s="1185"/>
      <c r="P231" s="1185"/>
      <c r="Q231" s="1234"/>
      <c r="R231" s="1395"/>
      <c r="S231" s="1185"/>
      <c r="T231" s="1185"/>
      <c r="U231" s="1185"/>
      <c r="V231" s="1185"/>
      <c r="W231" s="1185"/>
      <c r="X231" s="1185"/>
      <c r="Y231" s="1185"/>
      <c r="Z231" s="1201"/>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108"/>
      <c r="BA231" s="1110"/>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2613"/>
      <c r="CB231" s="2613"/>
      <c r="CC231" s="2613"/>
      <c r="CD231" s="2613"/>
      <c r="CE231" s="2613"/>
      <c r="CF231" s="2613"/>
      <c r="CG231" s="2613"/>
      <c r="CH231" s="2613"/>
      <c r="CI231" s="2613"/>
      <c r="CJ231" s="2613"/>
      <c r="CK231" s="2613"/>
      <c r="CL231" s="2613"/>
      <c r="CM231" s="2613"/>
      <c r="CN231" s="2613"/>
      <c r="CO231" s="2613"/>
      <c r="CP231" s="2613"/>
      <c r="CQ231" s="2613"/>
      <c r="CR231" s="2613"/>
      <c r="CS231" s="2613"/>
      <c r="CT231" s="2613"/>
      <c r="CU231" s="2613"/>
      <c r="CV231" s="2613"/>
      <c r="CW231" s="2613"/>
      <c r="CX231" s="2613"/>
      <c r="CY231" s="2613"/>
      <c r="CZ231" s="2613"/>
    </row>
    <row r="232" s="135" customFormat="true" ht="15" customHeight="true" x14ac:dyDescent="0.2">
      <c r="A232" s="1180"/>
      <c r="B232" s="1270"/>
      <c r="C232" s="1394"/>
      <c r="D232" s="1185"/>
      <c r="E232" s="1185"/>
      <c r="F232" s="1185"/>
      <c r="G232" s="1234"/>
      <c r="H232" s="1395"/>
      <c r="I232" s="1185"/>
      <c r="J232" s="1185"/>
      <c r="K232" s="1185"/>
      <c r="L232" s="1201"/>
      <c r="M232" s="1394"/>
      <c r="N232" s="1185"/>
      <c r="O232" s="1185"/>
      <c r="P232" s="1185"/>
      <c r="Q232" s="1234"/>
      <c r="R232" s="1395"/>
      <c r="S232" s="1185"/>
      <c r="T232" s="1185"/>
      <c r="U232" s="1185"/>
      <c r="V232" s="1185"/>
      <c r="W232" s="1185"/>
      <c r="X232" s="1185"/>
      <c r="Y232" s="1185"/>
      <c r="Z232" s="1201"/>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108"/>
      <c r="BA232" s="880"/>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2613"/>
      <c r="CB232" s="2613"/>
      <c r="CC232" s="2613"/>
      <c r="CD232" s="2613"/>
      <c r="CE232" s="2613"/>
      <c r="CF232" s="2613"/>
      <c r="CG232" s="2613"/>
      <c r="CH232" s="2613"/>
      <c r="CI232" s="2613"/>
      <c r="CJ232" s="2613"/>
      <c r="CK232" s="2613"/>
      <c r="CL232" s="2613"/>
      <c r="CM232" s="2613"/>
      <c r="CN232" s="2613"/>
      <c r="CO232" s="2613"/>
      <c r="CP232" s="2613"/>
      <c r="CQ232" s="2613"/>
      <c r="CR232" s="2613"/>
      <c r="CS232" s="2613"/>
      <c r="CT232" s="2613"/>
      <c r="CU232" s="2613"/>
      <c r="CV232" s="2613"/>
      <c r="CW232" s="2613"/>
      <c r="CX232" s="2613"/>
      <c r="CY232" s="2613"/>
      <c r="CZ232" s="2613"/>
    </row>
    <row r="233" s="135" customFormat="true" ht="15" customHeight="true" x14ac:dyDescent="0.2">
      <c r="A233" s="1180"/>
      <c r="B233" s="1270"/>
      <c r="C233" s="1394"/>
      <c r="D233" s="1185"/>
      <c r="E233" s="1185"/>
      <c r="F233" s="1185"/>
      <c r="G233" s="1234"/>
      <c r="H233" s="1395"/>
      <c r="I233" s="1185"/>
      <c r="J233" s="1185"/>
      <c r="K233" s="1185"/>
      <c r="L233" s="1201"/>
      <c r="M233" s="1394"/>
      <c r="N233" s="1185"/>
      <c r="O233" s="1185"/>
      <c r="P233" s="1185"/>
      <c r="Q233" s="1234"/>
      <c r="R233" s="1395"/>
      <c r="S233" s="1185"/>
      <c r="T233" s="1185"/>
      <c r="U233" s="1185"/>
      <c r="V233" s="1185"/>
      <c r="W233" s="1185"/>
      <c r="X233" s="1185"/>
      <c r="Y233" s="1185"/>
      <c r="Z233" s="1201"/>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108"/>
      <c r="BA233" s="880"/>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2613"/>
      <c r="CB233" s="2613"/>
      <c r="CC233" s="2613"/>
      <c r="CD233" s="2613"/>
      <c r="CE233" s="2613"/>
      <c r="CF233" s="2613"/>
      <c r="CG233" s="2613"/>
      <c r="CH233" s="2613"/>
      <c r="CI233" s="2613"/>
      <c r="CJ233" s="2613"/>
      <c r="CK233" s="2613"/>
      <c r="CL233" s="2613"/>
      <c r="CM233" s="2613"/>
      <c r="CN233" s="2613"/>
      <c r="CO233" s="2613"/>
      <c r="CP233" s="2613"/>
      <c r="CQ233" s="2613"/>
      <c r="CR233" s="2613"/>
      <c r="CS233" s="2613"/>
      <c r="CT233" s="2613"/>
      <c r="CU233" s="2613"/>
      <c r="CV233" s="2613"/>
      <c r="CW233" s="2613"/>
      <c r="CX233" s="2613"/>
      <c r="CY233" s="2613"/>
      <c r="CZ233" s="2613"/>
    </row>
    <row r="234" s="135" customFormat="true" ht="15" customHeight="true" x14ac:dyDescent="0.2">
      <c r="A234" s="1180"/>
      <c r="B234" s="1270"/>
      <c r="C234" s="1394"/>
      <c r="D234" s="1185"/>
      <c r="E234" s="1185"/>
      <c r="F234" s="1185"/>
      <c r="G234" s="1234"/>
      <c r="H234" s="1395"/>
      <c r="I234" s="1185"/>
      <c r="J234" s="1185"/>
      <c r="K234" s="1185"/>
      <c r="L234" s="1201"/>
      <c r="M234" s="1394"/>
      <c r="N234" s="1185"/>
      <c r="O234" s="1185"/>
      <c r="P234" s="1185"/>
      <c r="Q234" s="1234"/>
      <c r="R234" s="1395"/>
      <c r="S234" s="1185"/>
      <c r="T234" s="1185"/>
      <c r="U234" s="1185"/>
      <c r="V234" s="1185"/>
      <c r="W234" s="1185"/>
      <c r="X234" s="1185"/>
      <c r="Y234" s="1185"/>
      <c r="Z234" s="1201"/>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108"/>
      <c r="BA234" s="880"/>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2613"/>
      <c r="CB234" s="2613"/>
      <c r="CC234" s="2613"/>
      <c r="CD234" s="2613"/>
      <c r="CE234" s="2613"/>
      <c r="CF234" s="2613"/>
      <c r="CG234" s="2613"/>
      <c r="CH234" s="2613"/>
      <c r="CI234" s="2613"/>
      <c r="CJ234" s="2613"/>
      <c r="CK234" s="2613"/>
      <c r="CL234" s="2613"/>
      <c r="CM234" s="2613"/>
      <c r="CN234" s="2613"/>
      <c r="CO234" s="2613"/>
      <c r="CP234" s="2613"/>
      <c r="CQ234" s="2613"/>
      <c r="CR234" s="2613"/>
      <c r="CS234" s="2613"/>
      <c r="CT234" s="2613"/>
      <c r="CU234" s="2613"/>
      <c r="CV234" s="2613"/>
      <c r="CW234" s="2613"/>
      <c r="CX234" s="2613"/>
      <c r="CY234" s="2613"/>
      <c r="CZ234" s="2613"/>
    </row>
    <row r="235" s="135" customFormat="true" ht="15" customHeight="true" x14ac:dyDescent="0.2">
      <c r="A235" s="1180"/>
      <c r="B235" s="1270"/>
      <c r="C235" s="1394"/>
      <c r="D235" s="1185"/>
      <c r="E235" s="1185"/>
      <c r="F235" s="1185"/>
      <c r="G235" s="1234"/>
      <c r="H235" s="1395"/>
      <c r="I235" s="1185"/>
      <c r="J235" s="1185"/>
      <c r="K235" s="1185"/>
      <c r="L235" s="1201"/>
      <c r="M235" s="1394"/>
      <c r="N235" s="1185"/>
      <c r="O235" s="1185"/>
      <c r="P235" s="1185"/>
      <c r="Q235" s="1234"/>
      <c r="R235" s="1395"/>
      <c r="S235" s="1185"/>
      <c r="T235" s="1185"/>
      <c r="U235" s="1185"/>
      <c r="V235" s="1185"/>
      <c r="W235" s="1185"/>
      <c r="X235" s="1185"/>
      <c r="Y235" s="1185"/>
      <c r="Z235" s="1201"/>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108"/>
      <c r="BA235" s="880"/>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2613"/>
      <c r="CB235" s="2613"/>
      <c r="CC235" s="2613"/>
      <c r="CD235" s="2613"/>
      <c r="CE235" s="2613"/>
      <c r="CF235" s="2613"/>
      <c r="CG235" s="2613"/>
      <c r="CH235" s="2613"/>
      <c r="CI235" s="2613"/>
      <c r="CJ235" s="2613"/>
      <c r="CK235" s="2613"/>
      <c r="CL235" s="2613"/>
      <c r="CM235" s="2613"/>
      <c r="CN235" s="2613"/>
      <c r="CO235" s="2613"/>
      <c r="CP235" s="2613"/>
      <c r="CQ235" s="2613"/>
      <c r="CR235" s="2613"/>
      <c r="CS235" s="2613"/>
      <c r="CT235" s="2613"/>
      <c r="CU235" s="2613"/>
      <c r="CV235" s="2613"/>
      <c r="CW235" s="2613"/>
      <c r="CX235" s="2613"/>
      <c r="CY235" s="2613"/>
      <c r="CZ235" s="2613"/>
    </row>
    <row r="236" s="135" customFormat="true" ht="15" customHeight="true" x14ac:dyDescent="0.2">
      <c r="A236" s="1180"/>
      <c r="B236" s="1270"/>
      <c r="C236" s="1394"/>
      <c r="D236" s="1185"/>
      <c r="E236" s="1185"/>
      <c r="F236" s="1185"/>
      <c r="G236" s="1234"/>
      <c r="H236" s="1395"/>
      <c r="I236" s="1185"/>
      <c r="J236" s="1185"/>
      <c r="K236" s="1185"/>
      <c r="L236" s="1201"/>
      <c r="M236" s="1394"/>
      <c r="N236" s="1185"/>
      <c r="O236" s="1185"/>
      <c r="P236" s="1185"/>
      <c r="Q236" s="1234"/>
      <c r="R236" s="1395"/>
      <c r="S236" s="1185"/>
      <c r="T236" s="1185"/>
      <c r="U236" s="1185"/>
      <c r="V236" s="1185"/>
      <c r="W236" s="1185"/>
      <c r="X236" s="1185"/>
      <c r="Y236" s="1185"/>
      <c r="Z236" s="1201"/>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108"/>
      <c r="BA236" s="88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2613"/>
      <c r="CB236" s="2613"/>
      <c r="CC236" s="2613"/>
      <c r="CD236" s="2613"/>
      <c r="CE236" s="2613"/>
      <c r="CF236" s="2613"/>
      <c r="CG236" s="2613"/>
      <c r="CH236" s="2613"/>
      <c r="CI236" s="2613"/>
      <c r="CJ236" s="2613"/>
      <c r="CK236" s="2613"/>
      <c r="CL236" s="2613"/>
      <c r="CM236" s="2613"/>
      <c r="CN236" s="2613"/>
      <c r="CO236" s="2613"/>
      <c r="CP236" s="2613"/>
      <c r="CQ236" s="2613"/>
      <c r="CR236" s="2613"/>
      <c r="CS236" s="2613"/>
      <c r="CT236" s="2613"/>
      <c r="CU236" s="2613"/>
      <c r="CV236" s="2613"/>
      <c r="CW236" s="2613"/>
      <c r="CX236" s="2613"/>
      <c r="CY236" s="2613"/>
      <c r="CZ236" s="2613"/>
    </row>
    <row r="237" s="135" customFormat="true" ht="15" customHeight="true" x14ac:dyDescent="0.2">
      <c r="A237" s="1180"/>
      <c r="B237" s="1270"/>
      <c r="C237" s="1394"/>
      <c r="D237" s="1185"/>
      <c r="E237" s="1185"/>
      <c r="F237" s="1185"/>
      <c r="G237" s="1234"/>
      <c r="H237" s="1395"/>
      <c r="I237" s="1185"/>
      <c r="J237" s="1185"/>
      <c r="K237" s="1185"/>
      <c r="L237" s="1201"/>
      <c r="M237" s="1394"/>
      <c r="N237" s="1185"/>
      <c r="O237" s="1185"/>
      <c r="P237" s="1185"/>
      <c r="Q237" s="1234"/>
      <c r="R237" s="1395"/>
      <c r="S237" s="1185"/>
      <c r="T237" s="1185"/>
      <c r="U237" s="1185"/>
      <c r="V237" s="1185"/>
      <c r="W237" s="1185"/>
      <c r="X237" s="1185"/>
      <c r="Y237" s="1185"/>
      <c r="Z237" s="1201"/>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108"/>
      <c r="BA237" s="88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613"/>
      <c r="CB237" s="2613"/>
      <c r="CC237" s="2613"/>
      <c r="CD237" s="2613"/>
      <c r="CE237" s="2613"/>
      <c r="CF237" s="2613"/>
      <c r="CG237" s="2613"/>
      <c r="CH237" s="2613"/>
      <c r="CI237" s="2613"/>
      <c r="CJ237" s="2613"/>
      <c r="CK237" s="2613"/>
      <c r="CL237" s="2613"/>
      <c r="CM237" s="2613"/>
      <c r="CN237" s="2613"/>
      <c r="CO237" s="2613"/>
      <c r="CP237" s="2613"/>
      <c r="CQ237" s="2613"/>
      <c r="CR237" s="2613"/>
      <c r="CS237" s="2613"/>
      <c r="CT237" s="2613"/>
      <c r="CU237" s="2613"/>
      <c r="CV237" s="2613"/>
      <c r="CW237" s="2613"/>
      <c r="CX237" s="2613"/>
      <c r="CY237" s="2613"/>
      <c r="CZ237" s="2613"/>
    </row>
    <row r="238" s="135" customFormat="true" ht="15" customHeight="true" x14ac:dyDescent="0.2">
      <c r="A238" s="1180"/>
      <c r="B238" s="1270"/>
      <c r="C238" s="1394"/>
      <c r="D238" s="1185"/>
      <c r="E238" s="1185"/>
      <c r="F238" s="1185"/>
      <c r="G238" s="1234"/>
      <c r="H238" s="1395"/>
      <c r="I238" s="1185"/>
      <c r="J238" s="1185"/>
      <c r="K238" s="1185"/>
      <c r="L238" s="1201"/>
      <c r="M238" s="1394"/>
      <c r="N238" s="1185"/>
      <c r="O238" s="1185"/>
      <c r="P238" s="1185"/>
      <c r="Q238" s="1234"/>
      <c r="R238" s="1395"/>
      <c r="S238" s="1185"/>
      <c r="T238" s="1185"/>
      <c r="U238" s="1185"/>
      <c r="V238" s="1185"/>
      <c r="W238" s="1185"/>
      <c r="X238" s="1185"/>
      <c r="Y238" s="1185"/>
      <c r="Z238" s="1201"/>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108"/>
      <c r="BA238" s="88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613"/>
      <c r="CB238" s="2613"/>
      <c r="CC238" s="2613"/>
      <c r="CD238" s="2613"/>
      <c r="CE238" s="2613"/>
      <c r="CF238" s="2613"/>
      <c r="CG238" s="2613"/>
      <c r="CH238" s="2613"/>
      <c r="CI238" s="2613"/>
      <c r="CJ238" s="2613"/>
      <c r="CK238" s="2613"/>
      <c r="CL238" s="2613"/>
      <c r="CM238" s="2613"/>
      <c r="CN238" s="2613"/>
      <c r="CO238" s="2613"/>
      <c r="CP238" s="2613"/>
      <c r="CQ238" s="2613"/>
      <c r="CR238" s="2613"/>
      <c r="CS238" s="2613"/>
      <c r="CT238" s="2613"/>
      <c r="CU238" s="2613"/>
      <c r="CV238" s="2613"/>
      <c r="CW238" s="2613"/>
      <c r="CX238" s="2613"/>
      <c r="CY238" s="2613"/>
      <c r="CZ238" s="2613"/>
    </row>
    <row r="239" s="135" customFormat="true" ht="15" customHeight="true" x14ac:dyDescent="0.2">
      <c r="A239" s="1180"/>
      <c r="B239" s="1270"/>
      <c r="C239" s="1394"/>
      <c r="D239" s="1185"/>
      <c r="E239" s="1185"/>
      <c r="F239" s="1185"/>
      <c r="G239" s="1234"/>
      <c r="H239" s="1395"/>
      <c r="I239" s="1185"/>
      <c r="J239" s="1185"/>
      <c r="K239" s="1185"/>
      <c r="L239" s="1201"/>
      <c r="M239" s="1394"/>
      <c r="N239" s="1185"/>
      <c r="O239" s="1185"/>
      <c r="P239" s="1185"/>
      <c r="Q239" s="1234"/>
      <c r="R239" s="1395"/>
      <c r="S239" s="1185"/>
      <c r="T239" s="1185"/>
      <c r="U239" s="1185"/>
      <c r="V239" s="1185"/>
      <c r="W239" s="1185"/>
      <c r="X239" s="1185"/>
      <c r="Y239" s="1185"/>
      <c r="Z239" s="1201"/>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108"/>
      <c r="BA239" s="88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613"/>
      <c r="CB239" s="2613"/>
      <c r="CC239" s="2613"/>
      <c r="CD239" s="2613"/>
      <c r="CE239" s="2613"/>
      <c r="CF239" s="2613"/>
      <c r="CG239" s="2613"/>
      <c r="CH239" s="2613"/>
      <c r="CI239" s="2613"/>
      <c r="CJ239" s="2613"/>
      <c r="CK239" s="2613"/>
      <c r="CL239" s="2613"/>
      <c r="CM239" s="2613"/>
      <c r="CN239" s="2613"/>
      <c r="CO239" s="2613"/>
      <c r="CP239" s="2613"/>
      <c r="CQ239" s="2613"/>
      <c r="CR239" s="2613"/>
      <c r="CS239" s="2613"/>
      <c r="CT239" s="2613"/>
      <c r="CU239" s="2613"/>
      <c r="CV239" s="2613"/>
      <c r="CW239" s="2613"/>
      <c r="CX239" s="2613"/>
      <c r="CY239" s="2613"/>
      <c r="CZ239" s="2613"/>
    </row>
    <row r="240" s="135" customFormat="true" ht="15" customHeight="true" x14ac:dyDescent="0.2">
      <c r="A240" s="1180"/>
      <c r="B240" s="1270"/>
      <c r="C240" s="1394"/>
      <c r="D240" s="1185"/>
      <c r="E240" s="1185"/>
      <c r="F240" s="1185"/>
      <c r="G240" s="1234"/>
      <c r="H240" s="1395"/>
      <c r="I240" s="1185"/>
      <c r="J240" s="1185"/>
      <c r="K240" s="1185"/>
      <c r="L240" s="1201"/>
      <c r="M240" s="1394"/>
      <c r="N240" s="1185"/>
      <c r="O240" s="1185"/>
      <c r="P240" s="1185"/>
      <c r="Q240" s="1234"/>
      <c r="R240" s="1395"/>
      <c r="S240" s="1185"/>
      <c r="T240" s="1185"/>
      <c r="U240" s="1185"/>
      <c r="V240" s="1185"/>
      <c r="W240" s="1185"/>
      <c r="X240" s="1185"/>
      <c r="Y240" s="1185"/>
      <c r="Z240" s="1201"/>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108"/>
      <c r="BA240" s="88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613"/>
      <c r="CB240" s="2613"/>
      <c r="CC240" s="2613"/>
      <c r="CD240" s="2613"/>
      <c r="CE240" s="2613"/>
      <c r="CF240" s="2613"/>
      <c r="CG240" s="2613"/>
      <c r="CH240" s="2613"/>
      <c r="CI240" s="2613"/>
      <c r="CJ240" s="2613"/>
      <c r="CK240" s="2613"/>
      <c r="CL240" s="2613"/>
      <c r="CM240" s="2613"/>
      <c r="CN240" s="2613"/>
      <c r="CO240" s="2613"/>
      <c r="CP240" s="2613"/>
      <c r="CQ240" s="2613"/>
      <c r="CR240" s="2613"/>
      <c r="CS240" s="2613"/>
      <c r="CT240" s="2613"/>
      <c r="CU240" s="2613"/>
      <c r="CV240" s="2613"/>
      <c r="CW240" s="2613"/>
      <c r="CX240" s="2613"/>
      <c r="CY240" s="2613"/>
      <c r="CZ240" s="2613"/>
    </row>
    <row r="241" s="135" customFormat="true" ht="15" customHeight="true" x14ac:dyDescent="0.2">
      <c r="A241" s="1180"/>
      <c r="B241" s="1270"/>
      <c r="C241" s="1394"/>
      <c r="D241" s="1185"/>
      <c r="E241" s="1185"/>
      <c r="F241" s="1185"/>
      <c r="G241" s="1234"/>
      <c r="H241" s="1395"/>
      <c r="I241" s="1185"/>
      <c r="J241" s="1185"/>
      <c r="K241" s="1185"/>
      <c r="L241" s="1201"/>
      <c r="M241" s="1394"/>
      <c r="N241" s="1185"/>
      <c r="O241" s="1185"/>
      <c r="P241" s="1185"/>
      <c r="Q241" s="1234"/>
      <c r="R241" s="1395"/>
      <c r="S241" s="1185"/>
      <c r="T241" s="1185"/>
      <c r="U241" s="1185"/>
      <c r="V241" s="1185"/>
      <c r="W241" s="1185"/>
      <c r="X241" s="1185"/>
      <c r="Y241" s="1185"/>
      <c r="Z241" s="1201"/>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108"/>
      <c r="BA241" s="88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613"/>
      <c r="CB241" s="2613"/>
      <c r="CC241" s="2613"/>
      <c r="CD241" s="2613"/>
      <c r="CE241" s="2613"/>
      <c r="CF241" s="2613"/>
      <c r="CG241" s="2613"/>
      <c r="CH241" s="2613"/>
      <c r="CI241" s="2613"/>
      <c r="CJ241" s="2613"/>
      <c r="CK241" s="2613"/>
      <c r="CL241" s="2613"/>
      <c r="CM241" s="2613"/>
      <c r="CN241" s="2613"/>
      <c r="CO241" s="2613"/>
      <c r="CP241" s="2613"/>
      <c r="CQ241" s="2613"/>
      <c r="CR241" s="2613"/>
      <c r="CS241" s="2613"/>
      <c r="CT241" s="2613"/>
      <c r="CU241" s="2613"/>
      <c r="CV241" s="2613"/>
      <c r="CW241" s="2613"/>
      <c r="CX241" s="2613"/>
      <c r="CY241" s="2613"/>
      <c r="CZ241" s="2613"/>
    </row>
    <row r="242" s="135" customFormat="true" ht="15" customHeight="true" x14ac:dyDescent="0.2">
      <c r="A242" s="1180"/>
      <c r="B242" s="1270"/>
      <c r="C242" s="1394"/>
      <c r="D242" s="1185"/>
      <c r="E242" s="1185"/>
      <c r="F242" s="1185"/>
      <c r="G242" s="1234"/>
      <c r="H242" s="1395"/>
      <c r="I242" s="1185"/>
      <c r="J242" s="1185"/>
      <c r="K242" s="1185"/>
      <c r="L242" s="1201"/>
      <c r="M242" s="1394"/>
      <c r="N242" s="1185"/>
      <c r="O242" s="1185"/>
      <c r="P242" s="1185"/>
      <c r="Q242" s="1234"/>
      <c r="R242" s="1395"/>
      <c r="S242" s="1185"/>
      <c r="T242" s="1185"/>
      <c r="U242" s="1185"/>
      <c r="V242" s="1185"/>
      <c r="W242" s="1185"/>
      <c r="X242" s="1185"/>
      <c r="Y242" s="1185"/>
      <c r="Z242" s="1201"/>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108"/>
      <c r="BA242" s="88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613"/>
      <c r="CB242" s="2613"/>
      <c r="CC242" s="2613"/>
      <c r="CD242" s="2613"/>
      <c r="CE242" s="2613"/>
      <c r="CF242" s="2613"/>
      <c r="CG242" s="2613"/>
      <c r="CH242" s="2613"/>
      <c r="CI242" s="2613"/>
      <c r="CJ242" s="2613"/>
      <c r="CK242" s="2613"/>
      <c r="CL242" s="2613"/>
      <c r="CM242" s="2613"/>
      <c r="CN242" s="2613"/>
      <c r="CO242" s="2613"/>
      <c r="CP242" s="2613"/>
      <c r="CQ242" s="2613"/>
      <c r="CR242" s="2613"/>
      <c r="CS242" s="2613"/>
      <c r="CT242" s="2613"/>
      <c r="CU242" s="2613"/>
      <c r="CV242" s="2613"/>
      <c r="CW242" s="2613"/>
      <c r="CX242" s="2613"/>
      <c r="CY242" s="2613"/>
      <c r="CZ242" s="2613"/>
    </row>
    <row r="243" s="135" customFormat="true" ht="15" customHeight="true" x14ac:dyDescent="0.2">
      <c r="A243" s="1180"/>
      <c r="B243" s="1270"/>
      <c r="C243" s="1394"/>
      <c r="D243" s="1185"/>
      <c r="E243" s="1185"/>
      <c r="F243" s="1185"/>
      <c r="G243" s="1234"/>
      <c r="H243" s="1395"/>
      <c r="I243" s="1185"/>
      <c r="J243" s="1185"/>
      <c r="K243" s="1185"/>
      <c r="L243" s="1201"/>
      <c r="M243" s="1394"/>
      <c r="N243" s="1185"/>
      <c r="O243" s="1185"/>
      <c r="P243" s="1185"/>
      <c r="Q243" s="1234"/>
      <c r="R243" s="1395"/>
      <c r="S243" s="1185"/>
      <c r="T243" s="1185"/>
      <c r="U243" s="1185"/>
      <c r="V243" s="1185"/>
      <c r="W243" s="1185"/>
      <c r="X243" s="1185"/>
      <c r="Y243" s="1185"/>
      <c r="Z243" s="1201"/>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108"/>
      <c r="BA243" s="88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613"/>
      <c r="CB243" s="2613"/>
      <c r="CC243" s="2613"/>
      <c r="CD243" s="2613"/>
      <c r="CE243" s="2613"/>
      <c r="CF243" s="2613"/>
      <c r="CG243" s="2613"/>
      <c r="CH243" s="2613"/>
      <c r="CI243" s="2613"/>
      <c r="CJ243" s="2613"/>
      <c r="CK243" s="2613"/>
      <c r="CL243" s="2613"/>
      <c r="CM243" s="2613"/>
      <c r="CN243" s="2613"/>
      <c r="CO243" s="2613"/>
      <c r="CP243" s="2613"/>
      <c r="CQ243" s="2613"/>
      <c r="CR243" s="2613"/>
      <c r="CS243" s="2613"/>
      <c r="CT243" s="2613"/>
      <c r="CU243" s="2613"/>
      <c r="CV243" s="2613"/>
      <c r="CW243" s="2613"/>
      <c r="CX243" s="2613"/>
      <c r="CY243" s="2613"/>
      <c r="CZ243" s="2613"/>
    </row>
    <row r="244" s="135" customFormat="true" ht="15" customHeight="true" x14ac:dyDescent="0.2">
      <c r="A244" s="1180"/>
      <c r="B244" s="1270"/>
      <c r="C244" s="1394"/>
      <c r="D244" s="1185"/>
      <c r="E244" s="1185"/>
      <c r="F244" s="1185"/>
      <c r="G244" s="1234"/>
      <c r="H244" s="1395"/>
      <c r="I244" s="1185"/>
      <c r="J244" s="1185"/>
      <c r="K244" s="1185"/>
      <c r="L244" s="1201"/>
      <c r="M244" s="1394"/>
      <c r="N244" s="1185"/>
      <c r="O244" s="1185"/>
      <c r="P244" s="1185"/>
      <c r="Q244" s="1234"/>
      <c r="R244" s="1395"/>
      <c r="S244" s="1185"/>
      <c r="T244" s="1185"/>
      <c r="U244" s="1185"/>
      <c r="V244" s="1185"/>
      <c r="W244" s="1185"/>
      <c r="X244" s="1185"/>
      <c r="Y244" s="1185"/>
      <c r="Z244" s="1201"/>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108"/>
      <c r="BA244" s="88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613"/>
      <c r="CB244" s="2613"/>
      <c r="CC244" s="2613"/>
      <c r="CD244" s="2613"/>
      <c r="CE244" s="2613"/>
      <c r="CF244" s="2613"/>
      <c r="CG244" s="2613"/>
      <c r="CH244" s="2613"/>
      <c r="CI244" s="2613"/>
      <c r="CJ244" s="2613"/>
      <c r="CK244" s="2613"/>
      <c r="CL244" s="2613"/>
      <c r="CM244" s="2613"/>
      <c r="CN244" s="2613"/>
      <c r="CO244" s="2613"/>
      <c r="CP244" s="2613"/>
      <c r="CQ244" s="2613"/>
      <c r="CR244" s="2613"/>
      <c r="CS244" s="2613"/>
      <c r="CT244" s="2613"/>
      <c r="CU244" s="2613"/>
      <c r="CV244" s="2613"/>
      <c r="CW244" s="2613"/>
      <c r="CX244" s="2613"/>
      <c r="CY244" s="2613"/>
      <c r="CZ244" s="2613"/>
    </row>
    <row r="245" s="135" customFormat="true" ht="15" customHeight="true" x14ac:dyDescent="0.2">
      <c r="A245" s="1180"/>
      <c r="B245" s="1270"/>
      <c r="C245" s="1394"/>
      <c r="D245" s="1185"/>
      <c r="E245" s="1185"/>
      <c r="F245" s="1185"/>
      <c r="G245" s="1234"/>
      <c r="H245" s="1395"/>
      <c r="I245" s="1185"/>
      <c r="J245" s="1185"/>
      <c r="K245" s="1185"/>
      <c r="L245" s="1201"/>
      <c r="M245" s="1394"/>
      <c r="N245" s="1185"/>
      <c r="O245" s="1185"/>
      <c r="P245" s="1185"/>
      <c r="Q245" s="1234"/>
      <c r="R245" s="1395"/>
      <c r="S245" s="1185"/>
      <c r="T245" s="1185"/>
      <c r="U245" s="1185"/>
      <c r="V245" s="1185"/>
      <c r="W245" s="1185"/>
      <c r="X245" s="1185"/>
      <c r="Y245" s="1185"/>
      <c r="Z245" s="1201"/>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108"/>
      <c r="BA245" s="88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613"/>
      <c r="CB245" s="2613"/>
      <c r="CC245" s="2613"/>
      <c r="CD245" s="2613"/>
      <c r="CE245" s="2613"/>
      <c r="CF245" s="2613"/>
      <c r="CG245" s="2613"/>
      <c r="CH245" s="2613"/>
      <c r="CI245" s="2613"/>
      <c r="CJ245" s="2613"/>
      <c r="CK245" s="2613"/>
      <c r="CL245" s="2613"/>
      <c r="CM245" s="2613"/>
      <c r="CN245" s="2613"/>
      <c r="CO245" s="2613"/>
      <c r="CP245" s="2613"/>
      <c r="CQ245" s="2613"/>
      <c r="CR245" s="2613"/>
      <c r="CS245" s="2613"/>
      <c r="CT245" s="2613"/>
      <c r="CU245" s="2613"/>
      <c r="CV245" s="2613"/>
      <c r="CW245" s="2613"/>
      <c r="CX245" s="2613"/>
      <c r="CY245" s="2613"/>
      <c r="CZ245" s="2613"/>
    </row>
    <row r="246" s="135" customFormat="true" ht="15" customHeight="true" x14ac:dyDescent="0.2">
      <c r="A246" s="1180"/>
      <c r="B246" s="1270"/>
      <c r="C246" s="1394"/>
      <c r="D246" s="1185"/>
      <c r="E246" s="1185"/>
      <c r="F246" s="1185"/>
      <c r="G246" s="1234"/>
      <c r="H246" s="1395"/>
      <c r="I246" s="1185"/>
      <c r="J246" s="1185"/>
      <c r="K246" s="1185"/>
      <c r="L246" s="1201"/>
      <c r="M246" s="1394"/>
      <c r="N246" s="1185"/>
      <c r="O246" s="1185"/>
      <c r="P246" s="1185"/>
      <c r="Q246" s="1234"/>
      <c r="R246" s="1395"/>
      <c r="S246" s="1185"/>
      <c r="T246" s="1185"/>
      <c r="U246" s="1185"/>
      <c r="V246" s="1185"/>
      <c r="W246" s="1185"/>
      <c r="X246" s="1185"/>
      <c r="Y246" s="1185"/>
      <c r="Z246" s="1201"/>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108"/>
      <c r="BA246" s="88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613"/>
      <c r="CB246" s="2613"/>
      <c r="CC246" s="2613"/>
      <c r="CD246" s="2613"/>
      <c r="CE246" s="2613"/>
      <c r="CF246" s="2613"/>
      <c r="CG246" s="2613"/>
      <c r="CH246" s="2613"/>
      <c r="CI246" s="2613"/>
      <c r="CJ246" s="2613"/>
      <c r="CK246" s="2613"/>
      <c r="CL246" s="2613"/>
      <c r="CM246" s="2613"/>
      <c r="CN246" s="2613"/>
      <c r="CO246" s="2613"/>
      <c r="CP246" s="2613"/>
      <c r="CQ246" s="2613"/>
      <c r="CR246" s="2613"/>
      <c r="CS246" s="2613"/>
      <c r="CT246" s="2613"/>
      <c r="CU246" s="2613"/>
      <c r="CV246" s="2613"/>
      <c r="CW246" s="2613"/>
      <c r="CX246" s="2613"/>
      <c r="CY246" s="2613"/>
      <c r="CZ246" s="2613"/>
    </row>
    <row r="247" s="135" customFormat="true" ht="15" customHeight="true" x14ac:dyDescent="0.2">
      <c r="A247" s="1180"/>
      <c r="B247" s="1270"/>
      <c r="C247" s="1394"/>
      <c r="D247" s="1185"/>
      <c r="E247" s="1185"/>
      <c r="F247" s="1185"/>
      <c r="G247" s="1234"/>
      <c r="H247" s="1395"/>
      <c r="I247" s="1185"/>
      <c r="J247" s="1185"/>
      <c r="K247" s="1185"/>
      <c r="L247" s="1201"/>
      <c r="M247" s="1394"/>
      <c r="N247" s="1185"/>
      <c r="O247" s="1185"/>
      <c r="P247" s="1185"/>
      <c r="Q247" s="1234"/>
      <c r="R247" s="1395"/>
      <c r="S247" s="1185"/>
      <c r="T247" s="1185"/>
      <c r="U247" s="1185"/>
      <c r="V247" s="1185"/>
      <c r="W247" s="1185"/>
      <c r="X247" s="1185"/>
      <c r="Y247" s="1185"/>
      <c r="Z247" s="1201"/>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108"/>
      <c r="BA247" s="88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613"/>
      <c r="CB247" s="2613"/>
      <c r="CC247" s="2613"/>
      <c r="CD247" s="2613"/>
      <c r="CE247" s="2613"/>
      <c r="CF247" s="2613"/>
      <c r="CG247" s="2613"/>
      <c r="CH247" s="2613"/>
      <c r="CI247" s="2613"/>
      <c r="CJ247" s="2613"/>
      <c r="CK247" s="2613"/>
      <c r="CL247" s="2613"/>
      <c r="CM247" s="2613"/>
      <c r="CN247" s="2613"/>
      <c r="CO247" s="2613"/>
      <c r="CP247" s="2613"/>
      <c r="CQ247" s="2613"/>
      <c r="CR247" s="2613"/>
      <c r="CS247" s="2613"/>
      <c r="CT247" s="2613"/>
      <c r="CU247" s="2613"/>
      <c r="CV247" s="2613"/>
      <c r="CW247" s="2613"/>
      <c r="CX247" s="2613"/>
      <c r="CY247" s="2613"/>
      <c r="CZ247" s="2613"/>
    </row>
    <row r="248" s="135" customFormat="true" ht="15" customHeight="true" x14ac:dyDescent="0.2">
      <c r="A248" s="1456"/>
      <c r="B248" s="1282"/>
      <c r="C248" s="1452"/>
      <c r="D248" s="1306"/>
      <c r="E248" s="1306"/>
      <c r="F248" s="1306"/>
      <c r="G248" s="1307"/>
      <c r="H248" s="1453"/>
      <c r="I248" s="1306"/>
      <c r="J248" s="1306"/>
      <c r="K248" s="1306"/>
      <c r="L248" s="1454"/>
      <c r="M248" s="1452"/>
      <c r="N248" s="1306"/>
      <c r="O248" s="1306"/>
      <c r="P248" s="1306"/>
      <c r="Q248" s="1307"/>
      <c r="R248" s="1453"/>
      <c r="S248" s="1306"/>
      <c r="T248" s="1306"/>
      <c r="U248" s="1306"/>
      <c r="V248" s="1306"/>
      <c r="W248" s="1306"/>
      <c r="X248" s="1306"/>
      <c r="Y248" s="1306"/>
      <c r="Z248" s="1454"/>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108"/>
      <c r="BA248" s="88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613"/>
      <c r="CB248" s="2613"/>
      <c r="CC248" s="2613"/>
      <c r="CD248" s="2613"/>
      <c r="CE248" s="2613"/>
      <c r="CF248" s="2613"/>
      <c r="CG248" s="2613"/>
      <c r="CH248" s="2613"/>
      <c r="CI248" s="2613"/>
      <c r="CJ248" s="2613"/>
      <c r="CK248" s="2613"/>
      <c r="CL248" s="2613"/>
      <c r="CM248" s="2613"/>
      <c r="CN248" s="2613"/>
      <c r="CO248" s="2613"/>
      <c r="CP248" s="2613"/>
      <c r="CQ248" s="2613"/>
      <c r="CR248" s="2613"/>
      <c r="CS248" s="2613"/>
      <c r="CT248" s="2613"/>
      <c r="CU248" s="2613"/>
      <c r="CV248" s="2613"/>
      <c r="CW248" s="2613"/>
      <c r="CX248" s="2613"/>
      <c r="CY248" s="2613"/>
      <c r="CZ248" s="2613"/>
    </row>
    <row r="249" s="135" customFormat="true" ht="250.15" customHeight="true" x14ac:dyDescent="0.2">
      <c r="AA249" s="1108"/>
      <c r="AB249" s="1108"/>
      <c r="AC249" s="1108"/>
      <c r="AD249" s="1108"/>
      <c r="AE249" s="1108"/>
      <c r="AF249" s="1108"/>
      <c r="AG249" s="1108"/>
      <c r="AH249" s="1108"/>
      <c r="AI249" s="1108"/>
      <c r="AJ249" s="1108"/>
      <c r="AK249" s="1108"/>
      <c r="AL249" s="1108"/>
      <c r="AM249" s="1108"/>
      <c r="AN249" s="1108"/>
      <c r="AO249" s="1108"/>
      <c r="AP249" s="1108"/>
      <c r="AQ249" s="1108"/>
      <c r="AR249" s="1108"/>
      <c r="AS249" s="1108"/>
      <c r="AT249" s="1108"/>
      <c r="AU249" s="1108"/>
      <c r="AV249" s="1108"/>
      <c r="AW249" s="1108"/>
      <c r="AX249" s="1108"/>
      <c r="AY249" s="1108"/>
      <c r="AZ249" s="11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97" customFormat="true" ht="19.15" customHeight="true" x14ac:dyDescent="0.2">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875"/>
      <c r="BB250" s="268"/>
      <c r="BC250" s="875"/>
      <c r="BD250" s="875"/>
      <c r="BE250" s="875"/>
      <c r="BF250" s="875"/>
      <c r="BG250" s="875"/>
      <c r="BH250" s="875"/>
      <c r="BI250" s="875"/>
      <c r="BJ250" s="875"/>
      <c r="BK250" s="875"/>
      <c r="BL250" s="875"/>
      <c r="BM250" s="875"/>
      <c r="BN250" s="875"/>
      <c r="BO250" s="875"/>
      <c r="BP250" s="875"/>
      <c r="BQ250" s="875"/>
      <c r="BR250" s="875"/>
      <c r="BS250" s="875"/>
      <c r="BT250" s="875"/>
      <c r="BU250" s="875"/>
      <c r="BV250" s="875"/>
      <c r="BW250" s="875"/>
      <c r="BX250" s="875"/>
      <c r="BY250" s="87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97" customFormat="true" ht="12.75" x14ac:dyDescent="0.2">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875"/>
      <c r="BB251" s="268"/>
      <c r="BC251" s="875"/>
      <c r="BD251" s="875"/>
      <c r="BE251" s="875"/>
      <c r="BF251" s="875"/>
      <c r="BG251" s="875"/>
      <c r="BH251" s="875"/>
      <c r="BI251" s="875"/>
      <c r="BJ251" s="875"/>
      <c r="BK251" s="875"/>
      <c r="BL251" s="875"/>
      <c r="BM251" s="875"/>
      <c r="BN251" s="875"/>
      <c r="BO251" s="875"/>
      <c r="BP251" s="875"/>
      <c r="BQ251" s="875"/>
      <c r="BR251" s="875"/>
      <c r="BS251" s="875"/>
      <c r="BT251" s="875"/>
      <c r="BU251" s="875"/>
      <c r="BV251" s="875"/>
      <c r="BW251" s="875"/>
      <c r="BX251" s="875"/>
      <c r="BY251" s="87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97" customFormat="true" ht="12.75" x14ac:dyDescent="0.2">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875"/>
      <c r="BB252" s="268"/>
      <c r="BC252" s="875"/>
      <c r="BD252" s="875"/>
      <c r="BE252" s="875"/>
      <c r="BF252" s="875"/>
      <c r="BG252" s="875"/>
      <c r="BH252" s="875"/>
      <c r="BI252" s="875"/>
      <c r="BJ252" s="875"/>
      <c r="BK252" s="875"/>
      <c r="BL252" s="875"/>
      <c r="BM252" s="875"/>
      <c r="BN252" s="875"/>
      <c r="BO252" s="875"/>
      <c r="BP252" s="875"/>
      <c r="BQ252" s="875"/>
      <c r="BR252" s="875"/>
      <c r="BS252" s="875"/>
      <c r="BT252" s="875"/>
      <c r="BU252" s="875"/>
      <c r="BV252" s="875"/>
      <c r="BW252" s="875"/>
      <c r="BX252" s="875"/>
      <c r="BY252" s="87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97" customFormat="true" ht="12.75" x14ac:dyDescent="0.2">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875"/>
      <c r="BB253" s="268"/>
      <c r="BC253" s="875"/>
      <c r="BD253" s="875"/>
      <c r="BE253" s="875"/>
      <c r="BF253" s="875"/>
      <c r="BG253" s="875"/>
      <c r="BH253" s="875"/>
      <c r="BI253" s="875"/>
      <c r="BJ253" s="875"/>
      <c r="BK253" s="875"/>
      <c r="BL253" s="875"/>
      <c r="BM253" s="875"/>
      <c r="BN253" s="875"/>
      <c r="BO253" s="875"/>
      <c r="BP253" s="875"/>
      <c r="BQ253" s="875"/>
      <c r="BR253" s="875"/>
      <c r="BS253" s="875"/>
      <c r="BT253" s="875"/>
      <c r="BU253" s="875"/>
      <c r="BV253" s="875"/>
      <c r="BW253" s="875"/>
      <c r="BX253" s="875"/>
      <c r="BY253" s="87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97" customFormat="true" ht="12.75" x14ac:dyDescent="0.2">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875"/>
      <c r="BB254" s="268"/>
      <c r="BC254" s="875"/>
      <c r="BD254" s="875"/>
      <c r="BE254" s="875"/>
      <c r="BF254" s="875"/>
      <c r="BG254" s="875"/>
      <c r="BH254" s="875"/>
      <c r="BI254" s="875"/>
      <c r="BJ254" s="875"/>
      <c r="BK254" s="875"/>
      <c r="BL254" s="875"/>
      <c r="BM254" s="875"/>
      <c r="BN254" s="875"/>
      <c r="BO254" s="875"/>
      <c r="BP254" s="875"/>
      <c r="BQ254" s="875"/>
      <c r="BR254" s="875"/>
      <c r="BS254" s="875"/>
      <c r="BT254" s="875"/>
      <c r="BU254" s="875"/>
      <c r="BV254" s="875"/>
      <c r="BW254" s="875"/>
      <c r="BX254" s="875"/>
      <c r="BY254" s="87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97" customFormat="true" ht="12.75" x14ac:dyDescent="0.2">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875"/>
      <c r="BB255" s="268"/>
      <c r="BC255" s="875"/>
      <c r="BD255" s="875"/>
      <c r="BE255" s="875"/>
      <c r="BF255" s="875"/>
      <c r="BG255" s="875"/>
      <c r="BH255" s="875"/>
      <c r="BI255" s="875"/>
      <c r="BJ255" s="875"/>
      <c r="BK255" s="875"/>
      <c r="BL255" s="875"/>
      <c r="BM255" s="875"/>
      <c r="BN255" s="875"/>
      <c r="BO255" s="875"/>
      <c r="BP255" s="875"/>
      <c r="BQ255" s="875"/>
      <c r="BR255" s="875"/>
      <c r="BS255" s="875"/>
      <c r="BT255" s="875"/>
      <c r="BU255" s="875"/>
      <c r="BV255" s="875"/>
      <c r="BW255" s="875"/>
      <c r="BX255" s="875"/>
      <c r="BY255" s="87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97" customFormat="true" ht="12.75" x14ac:dyDescent="0.2">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875"/>
      <c r="BB256" s="268"/>
      <c r="BC256" s="875"/>
      <c r="BD256" s="875"/>
      <c r="BE256" s="875"/>
      <c r="BF256" s="875"/>
      <c r="BG256" s="875"/>
      <c r="BH256" s="875"/>
      <c r="BI256" s="875"/>
      <c r="BJ256" s="875"/>
      <c r="BK256" s="875"/>
      <c r="BL256" s="875"/>
      <c r="BM256" s="875"/>
      <c r="BN256" s="875"/>
      <c r="BO256" s="875"/>
      <c r="BP256" s="875"/>
      <c r="BQ256" s="875"/>
      <c r="BR256" s="875"/>
      <c r="BS256" s="875"/>
      <c r="BT256" s="875"/>
      <c r="BU256" s="875"/>
      <c r="BV256" s="875"/>
      <c r="BW256" s="875"/>
      <c r="BX256" s="875"/>
      <c r="BY256" s="87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97" customFormat="true" ht="18" customHeight="true" x14ac:dyDescent="0.2">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875"/>
      <c r="BB257" s="268"/>
      <c r="BC257" s="875"/>
      <c r="BD257" s="875"/>
      <c r="BE257" s="875"/>
      <c r="BF257" s="875"/>
      <c r="BG257" s="875"/>
      <c r="BH257" s="875"/>
      <c r="BI257" s="875"/>
      <c r="BJ257" s="875"/>
      <c r="BK257" s="875"/>
      <c r="BL257" s="875"/>
      <c r="BM257" s="875"/>
      <c r="BN257" s="875"/>
      <c r="BO257" s="875"/>
      <c r="BP257" s="875"/>
      <c r="BQ257" s="875"/>
      <c r="BR257" s="875"/>
      <c r="BS257" s="875"/>
      <c r="BT257" s="875"/>
      <c r="BU257" s="875"/>
      <c r="BV257" s="875"/>
      <c r="BW257" s="875"/>
      <c r="BX257" s="875"/>
      <c r="BY257" s="87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97" customFormat="true" ht="18" customHeight="true" x14ac:dyDescent="0.2">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875"/>
      <c r="BB258" s="268"/>
      <c r="BC258" s="875"/>
      <c r="BD258" s="875"/>
      <c r="BE258" s="875"/>
      <c r="BF258" s="875"/>
      <c r="BG258" s="875"/>
      <c r="BH258" s="875"/>
      <c r="BI258" s="875"/>
      <c r="BJ258" s="875"/>
      <c r="BK258" s="875"/>
      <c r="BL258" s="875"/>
      <c r="BM258" s="875"/>
      <c r="BN258" s="875"/>
      <c r="BO258" s="875"/>
      <c r="BP258" s="875"/>
      <c r="BQ258" s="875"/>
      <c r="BR258" s="875"/>
      <c r="BS258" s="875"/>
      <c r="BT258" s="875"/>
      <c r="BU258" s="875"/>
      <c r="BV258" s="875"/>
      <c r="BW258" s="875"/>
      <c r="BX258" s="875"/>
      <c r="BY258" s="87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AA259" s="1108"/>
      <c r="AB259" s="1108"/>
      <c r="AC259" s="1108"/>
      <c r="AD259" s="1108"/>
      <c r="AE259" s="1108"/>
      <c r="AF259" s="1108"/>
      <c r="AG259" s="1108"/>
      <c r="AH259" s="1108"/>
      <c r="AI259" s="1108"/>
      <c r="AJ259" s="1108"/>
      <c r="AK259" s="1108"/>
      <c r="AL259" s="1108"/>
      <c r="AM259" s="1108"/>
      <c r="AN259" s="1108"/>
      <c r="AO259" s="1108"/>
      <c r="AP259" s="1108"/>
      <c r="AQ259" s="1108"/>
      <c r="AR259" s="1108"/>
      <c r="AS259" s="1108"/>
      <c r="AT259" s="1108"/>
      <c r="AU259" s="1108"/>
      <c r="AV259" s="1108"/>
      <c r="AW259" s="1108"/>
      <c r="AX259" s="1108"/>
      <c r="AY259" s="1108"/>
      <c r="AZ259" s="1108"/>
      <c r="BA259" s="241" t="s">
        <v>131</v>
      </c>
      <c r="BB259" s="137" t="s">
        <v>85</v>
      </c>
      <c r="BC259" s="2988" t="s">
        <v>115</v>
      </c>
      <c r="BD259" s="2989"/>
      <c r="BE259" s="2989"/>
      <c r="BF259" s="2989"/>
      <c r="BG259" s="2990"/>
      <c r="BH259" s="2991" t="s">
        <v>39</v>
      </c>
      <c r="BI259" s="2989"/>
      <c r="BJ259" s="2989"/>
      <c r="BK259" s="2989"/>
      <c r="BL259" s="2990"/>
      <c r="BM259" s="2991" t="s">
        <v>38</v>
      </c>
      <c r="BN259" s="2989"/>
      <c r="BO259" s="2989"/>
      <c r="BP259" s="2989"/>
      <c r="BQ259" s="2992"/>
      <c r="BR259" s="2531" t="s">
        <v>143</v>
      </c>
      <c r="BS259" s="2532"/>
      <c r="BT259" s="2532"/>
      <c r="BU259" s="2532"/>
      <c r="BV259" s="2532"/>
      <c r="BW259" s="2532"/>
      <c r="BX259" s="2532"/>
      <c r="BY259" s="2533"/>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AA260" s="1108"/>
      <c r="AB260" s="1108"/>
      <c r="AC260" s="1108"/>
      <c r="AD260" s="1108"/>
      <c r="AE260" s="1108"/>
      <c r="AF260" s="1108"/>
      <c r="AG260" s="1108"/>
      <c r="AH260" s="1108"/>
      <c r="AI260" s="1108"/>
      <c r="AJ260" s="1108"/>
      <c r="AK260" s="1108"/>
      <c r="AL260" s="1108"/>
      <c r="AM260" s="1108"/>
      <c r="AN260" s="1108"/>
      <c r="AO260" s="1108"/>
      <c r="AP260" s="1108"/>
      <c r="AQ260" s="1108"/>
      <c r="AR260" s="1108"/>
      <c r="AS260" s="1108"/>
      <c r="AT260" s="1108"/>
      <c r="AU260" s="1108"/>
      <c r="AV260" s="1108"/>
      <c r="AW260" s="1108"/>
      <c r="AX260" s="1108"/>
      <c r="AY260" s="1108"/>
      <c r="AZ260" s="1108"/>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249</v>
      </c>
      <c r="BS260" s="195" t="s">
        <v>159</v>
      </c>
      <c r="BT260" s="195" t="s">
        <v>250</v>
      </c>
      <c r="BU260" s="195" t="s">
        <v>161</v>
      </c>
      <c r="BV260" s="195" t="s">
        <v>251</v>
      </c>
      <c r="BW260" s="195" t="s">
        <v>163</v>
      </c>
      <c r="BX260" s="195" t="s">
        <v>252</v>
      </c>
      <c r="BY260" s="196" t="s">
        <v>165</v>
      </c>
      <c r="BZ260" s="196" t="s">
        <v>166</v>
      </c>
      <c r="CA260" s="2614"/>
      <c r="CB260" s="2614"/>
      <c r="CC260" s="2614"/>
      <c r="CD260" s="2614"/>
      <c r="CE260" s="2614"/>
      <c r="CF260" s="2614"/>
      <c r="CG260" s="2614"/>
      <c r="CH260" s="2614"/>
      <c r="CI260" s="2614"/>
      <c r="CJ260" s="2614"/>
      <c r="CK260" s="2614"/>
      <c r="CL260" s="2614"/>
      <c r="CM260" s="2614"/>
      <c r="CN260" s="2614"/>
      <c r="CO260" s="2614"/>
      <c r="CP260" s="2614"/>
      <c r="CQ260" s="2614"/>
      <c r="CR260" s="2614"/>
      <c r="CS260" s="2614"/>
      <c r="CT260" s="2614"/>
      <c r="CU260" s="2614"/>
      <c r="CV260" s="2614"/>
      <c r="CW260" s="2614"/>
      <c r="CX260" s="2614"/>
      <c r="CY260" s="2614"/>
      <c r="CZ260" s="2614"/>
    </row>
    <row r="261" s="135" customFormat="true" ht="15" customHeight="true" x14ac:dyDescent="0.2">
      <c r="AA261" s="1108"/>
      <c r="AB261" s="1108"/>
      <c r="AC261" s="1108"/>
      <c r="AD261" s="1108"/>
      <c r="AE261" s="1108"/>
      <c r="AF261" s="1108"/>
      <c r="AG261" s="1108"/>
      <c r="AH261" s="1108"/>
      <c r="AI261" s="1108"/>
      <c r="AJ261" s="1108"/>
      <c r="AK261" s="1108"/>
      <c r="AL261" s="1108"/>
      <c r="AM261" s="1108"/>
      <c r="AN261" s="1108"/>
      <c r="AO261" s="1108"/>
      <c r="AP261" s="1108"/>
      <c r="AQ261" s="1108"/>
      <c r="AR261" s="1108"/>
      <c r="AS261" s="1108"/>
      <c r="AT261" s="1108"/>
      <c r="AU261" s="1108"/>
      <c r="AV261" s="1108"/>
      <c r="AW261" s="1108"/>
      <c r="AX261" s="1108"/>
      <c r="AY261" s="1108"/>
      <c r="AZ261" s="1108"/>
      <c r="BA261" s="2993" t="s">
        <v>73</v>
      </c>
      <c r="BB261" s="430" t="s">
        <v>50</v>
      </c>
      <c r="BC261" s="1576" t="s">
        <v>36</v>
      </c>
      <c r="BD261" s="1596" t="s">
        <v>36</v>
      </c>
      <c r="BE261" s="1596" t="s">
        <v>36</v>
      </c>
      <c r="BF261" s="1596" t="s">
        <v>36</v>
      </c>
      <c r="BG261" s="1617" t="s">
        <v>36</v>
      </c>
      <c r="BH261" s="1638" t="s">
        <v>36</v>
      </c>
      <c r="BI261" s="1596" t="s">
        <v>36</v>
      </c>
      <c r="BJ261" s="1596" t="s">
        <v>36</v>
      </c>
      <c r="BK261" s="1596" t="s">
        <v>36</v>
      </c>
      <c r="BL261" s="1617" t="s">
        <v>36</v>
      </c>
      <c r="BM261" s="1638" t="s">
        <v>36</v>
      </c>
      <c r="BN261" s="1596" t="s">
        <v>36</v>
      </c>
      <c r="BO261" s="1596" t="s">
        <v>36</v>
      </c>
      <c r="BP261" s="1596" t="s">
        <v>36</v>
      </c>
      <c r="BQ261" s="1617" t="s">
        <v>36</v>
      </c>
      <c r="BR261" s="1638" t="s">
        <v>36</v>
      </c>
      <c r="BS261" s="1596" t="s">
        <v>36</v>
      </c>
      <c r="BT261" s="1596" t="s">
        <v>36</v>
      </c>
      <c r="BU261" s="1596" t="s">
        <v>36</v>
      </c>
      <c r="BV261" s="1596" t="s">
        <v>36</v>
      </c>
      <c r="BW261" s="1596" t="s">
        <v>36</v>
      </c>
      <c r="BX261" s="1596" t="s">
        <v>36</v>
      </c>
      <c r="BY261" s="1657" t="s">
        <v>36</v>
      </c>
      <c r="BZ261" s="1657" t="s">
        <v>36</v>
      </c>
      <c r="CA261" s="2615"/>
      <c r="CB261" s="2615"/>
      <c r="CC261" s="2615"/>
      <c r="CD261" s="2615"/>
      <c r="CE261" s="2615"/>
      <c r="CF261" s="2615"/>
      <c r="CG261" s="2615"/>
      <c r="CH261" s="2615"/>
      <c r="CI261" s="2615"/>
      <c r="CJ261" s="2615"/>
      <c r="CK261" s="2615"/>
      <c r="CL261" s="2615"/>
      <c r="CM261" s="2615"/>
      <c r="CN261" s="2615"/>
      <c r="CO261" s="2615"/>
      <c r="CP261" s="2615"/>
      <c r="CQ261" s="2615"/>
      <c r="CR261" s="2615"/>
      <c r="CS261" s="2615"/>
      <c r="CT261" s="2615"/>
      <c r="CU261" s="2615"/>
      <c r="CV261" s="2615"/>
      <c r="CW261" s="2615"/>
      <c r="CX261" s="2615"/>
      <c r="CY261" s="2615"/>
      <c r="CZ261" s="2615"/>
    </row>
    <row r="262" s="135" customFormat="true" ht="15" customHeight="true" x14ac:dyDescent="0.2">
      <c r="AA262" s="1108"/>
      <c r="AB262" s="1108"/>
      <c r="AC262" s="1108"/>
      <c r="AD262" s="1108"/>
      <c r="AE262" s="1108"/>
      <c r="AF262" s="1108"/>
      <c r="AG262" s="1108"/>
      <c r="AH262" s="1108"/>
      <c r="AI262" s="1108"/>
      <c r="AJ262" s="1108"/>
      <c r="AK262" s="1108"/>
      <c r="AL262" s="1108"/>
      <c r="AM262" s="1108"/>
      <c r="AN262" s="1108"/>
      <c r="AO262" s="1108"/>
      <c r="AP262" s="1108"/>
      <c r="AQ262" s="1108"/>
      <c r="AR262" s="1108"/>
      <c r="AS262" s="1108"/>
      <c r="AT262" s="1108"/>
      <c r="AU262" s="1108"/>
      <c r="AV262" s="1108"/>
      <c r="AW262" s="1108"/>
      <c r="AX262" s="1108"/>
      <c r="AY262" s="1108"/>
      <c r="AZ262" s="1108"/>
      <c r="BA262" s="2961"/>
      <c r="BB262" s="431" t="s">
        <v>49</v>
      </c>
      <c r="BC262" s="1577" t="s">
        <v>36</v>
      </c>
      <c r="BD262" s="1597" t="s">
        <v>36</v>
      </c>
      <c r="BE262" s="1597" t="s">
        <v>36</v>
      </c>
      <c r="BF262" s="1597" t="s">
        <v>36</v>
      </c>
      <c r="BG262" s="1618" t="s">
        <v>36</v>
      </c>
      <c r="BH262" s="1639" t="s">
        <v>36</v>
      </c>
      <c r="BI262" s="1597" t="s">
        <v>36</v>
      </c>
      <c r="BJ262" s="1597" t="s">
        <v>36</v>
      </c>
      <c r="BK262" s="1597" t="s">
        <v>36</v>
      </c>
      <c r="BL262" s="1618" t="s">
        <v>36</v>
      </c>
      <c r="BM262" s="1639" t="s">
        <v>36</v>
      </c>
      <c r="BN262" s="1597" t="s">
        <v>36</v>
      </c>
      <c r="BO262" s="1597" t="s">
        <v>36</v>
      </c>
      <c r="BP262" s="1597" t="s">
        <v>36</v>
      </c>
      <c r="BQ262" s="1618" t="s">
        <v>36</v>
      </c>
      <c r="BR262" s="1639" t="s">
        <v>36</v>
      </c>
      <c r="BS262" s="1597" t="s">
        <v>36</v>
      </c>
      <c r="BT262" s="1597" t="s">
        <v>36</v>
      </c>
      <c r="BU262" s="1597" t="s">
        <v>36</v>
      </c>
      <c r="BV262" s="1597" t="s">
        <v>36</v>
      </c>
      <c r="BW262" s="1597" t="s">
        <v>36</v>
      </c>
      <c r="BX262" s="1597" t="s">
        <v>36</v>
      </c>
      <c r="BY262" s="1658" t="s">
        <v>36</v>
      </c>
      <c r="BZ262" s="1658" t="s">
        <v>36</v>
      </c>
      <c r="CA262" s="2616"/>
      <c r="CB262" s="2616"/>
      <c r="CC262" s="2616"/>
      <c r="CD262" s="2616"/>
      <c r="CE262" s="2616"/>
      <c r="CF262" s="2616"/>
      <c r="CG262" s="2616"/>
      <c r="CH262" s="2616"/>
      <c r="CI262" s="2616"/>
      <c r="CJ262" s="2616"/>
      <c r="CK262" s="2616"/>
      <c r="CL262" s="2616"/>
      <c r="CM262" s="2616"/>
      <c r="CN262" s="2616"/>
      <c r="CO262" s="2616"/>
      <c r="CP262" s="2616"/>
      <c r="CQ262" s="2616"/>
      <c r="CR262" s="2616"/>
      <c r="CS262" s="2616"/>
      <c r="CT262" s="2616"/>
      <c r="CU262" s="2616"/>
      <c r="CV262" s="2616"/>
      <c r="CW262" s="2616"/>
      <c r="CX262" s="2616"/>
      <c r="CY262" s="2616"/>
      <c r="CZ262" s="2616"/>
    </row>
    <row r="263" s="135" customFormat="true" ht="15" customHeight="true" x14ac:dyDescent="0.2">
      <c r="AA263" s="1108"/>
      <c r="AB263" s="1108"/>
      <c r="AC263" s="1108"/>
      <c r="AD263" s="1108"/>
      <c r="AE263" s="1108"/>
      <c r="AF263" s="1108"/>
      <c r="AG263" s="1108"/>
      <c r="AH263" s="1108"/>
      <c r="AI263" s="1108"/>
      <c r="AJ263" s="1108"/>
      <c r="AK263" s="1108"/>
      <c r="AL263" s="1108"/>
      <c r="AM263" s="1108"/>
      <c r="AN263" s="1108"/>
      <c r="AO263" s="1108"/>
      <c r="AP263" s="1108"/>
      <c r="AQ263" s="1108"/>
      <c r="AR263" s="1108"/>
      <c r="AS263" s="1108"/>
      <c r="AT263" s="1108"/>
      <c r="AU263" s="1108"/>
      <c r="AV263" s="1108"/>
      <c r="AW263" s="1108"/>
      <c r="AX263" s="1108"/>
      <c r="AY263" s="1108"/>
      <c r="AZ263" s="1108"/>
      <c r="BA263" s="2961"/>
      <c r="BB263" s="431" t="s">
        <v>113</v>
      </c>
      <c r="BC263" s="1577" t="s">
        <v>36</v>
      </c>
      <c r="BD263" s="1597" t="s">
        <v>36</v>
      </c>
      <c r="BE263" s="1597" t="s">
        <v>36</v>
      </c>
      <c r="BF263" s="1597" t="s">
        <v>36</v>
      </c>
      <c r="BG263" s="1618" t="s">
        <v>36</v>
      </c>
      <c r="BH263" s="1639" t="s">
        <v>36</v>
      </c>
      <c r="BI263" s="1597" t="s">
        <v>36</v>
      </c>
      <c r="BJ263" s="1597" t="s">
        <v>36</v>
      </c>
      <c r="BK263" s="1597" t="s">
        <v>36</v>
      </c>
      <c r="BL263" s="1618" t="s">
        <v>36</v>
      </c>
      <c r="BM263" s="1639" t="s">
        <v>36</v>
      </c>
      <c r="BN263" s="1597" t="s">
        <v>36</v>
      </c>
      <c r="BO263" s="1597" t="s">
        <v>36</v>
      </c>
      <c r="BP263" s="1597" t="s">
        <v>36</v>
      </c>
      <c r="BQ263" s="1618" t="s">
        <v>36</v>
      </c>
      <c r="BR263" s="1639" t="s">
        <v>36</v>
      </c>
      <c r="BS263" s="1597" t="s">
        <v>36</v>
      </c>
      <c r="BT263" s="1597" t="s">
        <v>36</v>
      </c>
      <c r="BU263" s="1597" t="s">
        <v>36</v>
      </c>
      <c r="BV263" s="1597" t="s">
        <v>36</v>
      </c>
      <c r="BW263" s="1597" t="s">
        <v>36</v>
      </c>
      <c r="BX263" s="1597" t="s">
        <v>36</v>
      </c>
      <c r="BY263" s="1658" t="s">
        <v>36</v>
      </c>
      <c r="BZ263" s="1658" t="s">
        <v>36</v>
      </c>
      <c r="CA263" s="2616"/>
      <c r="CB263" s="2616"/>
      <c r="CC263" s="2616"/>
      <c r="CD263" s="2616"/>
      <c r="CE263" s="2616"/>
      <c r="CF263" s="2616"/>
      <c r="CG263" s="2616"/>
      <c r="CH263" s="2616"/>
      <c r="CI263" s="2616"/>
      <c r="CJ263" s="2616"/>
      <c r="CK263" s="2616"/>
      <c r="CL263" s="2616"/>
      <c r="CM263" s="2616"/>
      <c r="CN263" s="2616"/>
      <c r="CO263" s="2616"/>
      <c r="CP263" s="2616"/>
      <c r="CQ263" s="2616"/>
      <c r="CR263" s="2616"/>
      <c r="CS263" s="2616"/>
      <c r="CT263" s="2616"/>
      <c r="CU263" s="2616"/>
      <c r="CV263" s="2616"/>
      <c r="CW263" s="2616"/>
      <c r="CX263" s="2616"/>
      <c r="CY263" s="2616"/>
      <c r="CZ263" s="2616"/>
    </row>
    <row r="264" s="135" customFormat="true" ht="15" customHeight="true" x14ac:dyDescent="0.2">
      <c r="AA264" s="1108"/>
      <c r="AB264" s="1108"/>
      <c r="AC264" s="1108"/>
      <c r="AD264" s="1108"/>
      <c r="AE264" s="1108"/>
      <c r="AF264" s="1108"/>
      <c r="AG264" s="1108"/>
      <c r="AH264" s="1108"/>
      <c r="AI264" s="1108"/>
      <c r="AJ264" s="1108"/>
      <c r="AK264" s="1108"/>
      <c r="AL264" s="1108"/>
      <c r="AM264" s="1108"/>
      <c r="AN264" s="1108"/>
      <c r="AO264" s="1108"/>
      <c r="AP264" s="1108"/>
      <c r="AQ264" s="1108"/>
      <c r="AR264" s="1108"/>
      <c r="AS264" s="1108"/>
      <c r="AT264" s="1108"/>
      <c r="AU264" s="1108"/>
      <c r="AV264" s="1108"/>
      <c r="AW264" s="1108"/>
      <c r="AX264" s="1108"/>
      <c r="AY264" s="1108"/>
      <c r="AZ264" s="1108"/>
      <c r="BA264" s="2961" t="s">
        <v>74</v>
      </c>
      <c r="BB264" s="431" t="s">
        <v>89</v>
      </c>
      <c r="BC264" s="1577" t="s">
        <v>36</v>
      </c>
      <c r="BD264" s="1597" t="s">
        <v>36</v>
      </c>
      <c r="BE264" s="1597" t="s">
        <v>36</v>
      </c>
      <c r="BF264" s="1597" t="s">
        <v>36</v>
      </c>
      <c r="BG264" s="1618" t="s">
        <v>36</v>
      </c>
      <c r="BH264" s="1639" t="s">
        <v>36</v>
      </c>
      <c r="BI264" s="1597" t="s">
        <v>36</v>
      </c>
      <c r="BJ264" s="1597" t="s">
        <v>36</v>
      </c>
      <c r="BK264" s="1597" t="s">
        <v>36</v>
      </c>
      <c r="BL264" s="1618" t="s">
        <v>36</v>
      </c>
      <c r="BM264" s="1639" t="s">
        <v>36</v>
      </c>
      <c r="BN264" s="1597" t="s">
        <v>36</v>
      </c>
      <c r="BO264" s="1597" t="s">
        <v>36</v>
      </c>
      <c r="BP264" s="1597" t="s">
        <v>36</v>
      </c>
      <c r="BQ264" s="1618" t="s">
        <v>36</v>
      </c>
      <c r="BR264" s="1639" t="s">
        <v>36</v>
      </c>
      <c r="BS264" s="1597" t="s">
        <v>36</v>
      </c>
      <c r="BT264" s="1597" t="s">
        <v>36</v>
      </c>
      <c r="BU264" s="1597" t="s">
        <v>36</v>
      </c>
      <c r="BV264" s="1597" t="s">
        <v>36</v>
      </c>
      <c r="BW264" s="1597" t="s">
        <v>36</v>
      </c>
      <c r="BX264" s="1597" t="s">
        <v>36</v>
      </c>
      <c r="BY264" s="1658" t="s">
        <v>36</v>
      </c>
      <c r="BZ264" s="1658" t="s">
        <v>36</v>
      </c>
      <c r="CA264" s="2616"/>
      <c r="CB264" s="2616"/>
      <c r="CC264" s="2616"/>
      <c r="CD264" s="2616"/>
      <c r="CE264" s="2616"/>
      <c r="CF264" s="2616"/>
      <c r="CG264" s="2616"/>
      <c r="CH264" s="2616"/>
      <c r="CI264" s="2616"/>
      <c r="CJ264" s="2616"/>
      <c r="CK264" s="2616"/>
      <c r="CL264" s="2616"/>
      <c r="CM264" s="2616"/>
      <c r="CN264" s="2616"/>
      <c r="CO264" s="2616"/>
      <c r="CP264" s="2616"/>
      <c r="CQ264" s="2616"/>
      <c r="CR264" s="2616"/>
      <c r="CS264" s="2616"/>
      <c r="CT264" s="2616"/>
      <c r="CU264" s="2616"/>
      <c r="CV264" s="2616"/>
      <c r="CW264" s="2616"/>
      <c r="CX264" s="2616"/>
      <c r="CY264" s="2616"/>
      <c r="CZ264" s="2616"/>
    </row>
    <row r="265" s="135" customFormat="true" ht="15" customHeight="true" x14ac:dyDescent="0.2">
      <c r="AA265" s="1108"/>
      <c r="AB265" s="1108"/>
      <c r="AC265" s="1108"/>
      <c r="AD265" s="1108"/>
      <c r="AE265" s="1108"/>
      <c r="AF265" s="1108"/>
      <c r="AG265" s="1108"/>
      <c r="AH265" s="1108"/>
      <c r="AI265" s="1108"/>
      <c r="AJ265" s="1108"/>
      <c r="AK265" s="1108"/>
      <c r="AL265" s="1108"/>
      <c r="AM265" s="1108"/>
      <c r="AN265" s="1108"/>
      <c r="AO265" s="1108"/>
      <c r="AP265" s="1108"/>
      <c r="AQ265" s="1108"/>
      <c r="AR265" s="1108"/>
      <c r="AS265" s="1108"/>
      <c r="AT265" s="1108"/>
      <c r="AU265" s="1108"/>
      <c r="AV265" s="1108"/>
      <c r="AW265" s="1108"/>
      <c r="AX265" s="1108"/>
      <c r="AY265" s="1108"/>
      <c r="AZ265" s="1108"/>
      <c r="BA265" s="2961"/>
      <c r="BB265" s="431" t="s">
        <v>90</v>
      </c>
      <c r="BC265" s="1577" t="s">
        <v>36</v>
      </c>
      <c r="BD265" s="1597" t="s">
        <v>36</v>
      </c>
      <c r="BE265" s="1597" t="s">
        <v>36</v>
      </c>
      <c r="BF265" s="1597" t="s">
        <v>36</v>
      </c>
      <c r="BG265" s="1618" t="s">
        <v>36</v>
      </c>
      <c r="BH265" s="1639" t="s">
        <v>36</v>
      </c>
      <c r="BI265" s="1597" t="s">
        <v>36</v>
      </c>
      <c r="BJ265" s="1597" t="s">
        <v>36</v>
      </c>
      <c r="BK265" s="1597" t="s">
        <v>36</v>
      </c>
      <c r="BL265" s="1618" t="s">
        <v>36</v>
      </c>
      <c r="BM265" s="1639" t="s">
        <v>36</v>
      </c>
      <c r="BN265" s="1597" t="s">
        <v>36</v>
      </c>
      <c r="BO265" s="1597" t="s">
        <v>36</v>
      </c>
      <c r="BP265" s="1597" t="s">
        <v>36</v>
      </c>
      <c r="BQ265" s="1618" t="s">
        <v>36</v>
      </c>
      <c r="BR265" s="1639" t="s">
        <v>36</v>
      </c>
      <c r="BS265" s="1597" t="s">
        <v>36</v>
      </c>
      <c r="BT265" s="1597" t="s">
        <v>36</v>
      </c>
      <c r="BU265" s="1597" t="s">
        <v>36</v>
      </c>
      <c r="BV265" s="1597" t="s">
        <v>36</v>
      </c>
      <c r="BW265" s="1597" t="s">
        <v>36</v>
      </c>
      <c r="BX265" s="1597" t="s">
        <v>36</v>
      </c>
      <c r="BY265" s="1658" t="s">
        <v>36</v>
      </c>
      <c r="BZ265" s="1658" t="s">
        <v>36</v>
      </c>
      <c r="CA265" s="2616"/>
      <c r="CB265" s="2616"/>
      <c r="CC265" s="2616"/>
      <c r="CD265" s="2616"/>
      <c r="CE265" s="2616"/>
      <c r="CF265" s="2616"/>
      <c r="CG265" s="2616"/>
      <c r="CH265" s="2616"/>
      <c r="CI265" s="2616"/>
      <c r="CJ265" s="2616"/>
      <c r="CK265" s="2616"/>
      <c r="CL265" s="2616"/>
      <c r="CM265" s="2616"/>
      <c r="CN265" s="2616"/>
      <c r="CO265" s="2616"/>
      <c r="CP265" s="2616"/>
      <c r="CQ265" s="2616"/>
      <c r="CR265" s="2616"/>
      <c r="CS265" s="2616"/>
      <c r="CT265" s="2616"/>
      <c r="CU265" s="2616"/>
      <c r="CV265" s="2616"/>
      <c r="CW265" s="2616"/>
      <c r="CX265" s="2616"/>
      <c r="CY265" s="2616"/>
      <c r="CZ265" s="2616"/>
    </row>
    <row r="266" s="135" customFormat="true" ht="15" customHeight="true" x14ac:dyDescent="0.2">
      <c r="AA266" s="1108"/>
      <c r="AB266" s="1108"/>
      <c r="AC266" s="1108"/>
      <c r="AD266" s="1108"/>
      <c r="AE266" s="1108"/>
      <c r="AF266" s="1108"/>
      <c r="AG266" s="1108"/>
      <c r="AH266" s="1108"/>
      <c r="AI266" s="1108"/>
      <c r="AJ266" s="1108"/>
      <c r="AK266" s="1108"/>
      <c r="AL266" s="1108"/>
      <c r="AM266" s="1108"/>
      <c r="AN266" s="1108"/>
      <c r="AO266" s="1108"/>
      <c r="AP266" s="1108"/>
      <c r="AQ266" s="1108"/>
      <c r="AR266" s="1108"/>
      <c r="AS266" s="1108"/>
      <c r="AT266" s="1108"/>
      <c r="AU266" s="1108"/>
      <c r="AV266" s="1108"/>
      <c r="AW266" s="1108"/>
      <c r="AX266" s="1108"/>
      <c r="AY266" s="1108"/>
      <c r="AZ266" s="1108"/>
      <c r="BA266" s="2961"/>
      <c r="BB266" s="431" t="s">
        <v>91</v>
      </c>
      <c r="BC266" s="1577" t="s">
        <v>36</v>
      </c>
      <c r="BD266" s="1597" t="s">
        <v>36</v>
      </c>
      <c r="BE266" s="1597" t="s">
        <v>36</v>
      </c>
      <c r="BF266" s="1597" t="s">
        <v>36</v>
      </c>
      <c r="BG266" s="1618" t="s">
        <v>36</v>
      </c>
      <c r="BH266" s="1639" t="s">
        <v>36</v>
      </c>
      <c r="BI266" s="1597" t="s">
        <v>36</v>
      </c>
      <c r="BJ266" s="1597" t="s">
        <v>36</v>
      </c>
      <c r="BK266" s="1597" t="s">
        <v>36</v>
      </c>
      <c r="BL266" s="1618" t="s">
        <v>36</v>
      </c>
      <c r="BM266" s="1639" t="s">
        <v>36</v>
      </c>
      <c r="BN266" s="1597" t="s">
        <v>36</v>
      </c>
      <c r="BO266" s="1597" t="s">
        <v>36</v>
      </c>
      <c r="BP266" s="1597" t="s">
        <v>36</v>
      </c>
      <c r="BQ266" s="1618" t="s">
        <v>36</v>
      </c>
      <c r="BR266" s="1639" t="s">
        <v>36</v>
      </c>
      <c r="BS266" s="1597" t="s">
        <v>36</v>
      </c>
      <c r="BT266" s="1597" t="s">
        <v>36</v>
      </c>
      <c r="BU266" s="1597" t="s">
        <v>36</v>
      </c>
      <c r="BV266" s="1597" t="s">
        <v>36</v>
      </c>
      <c r="BW266" s="1597" t="s">
        <v>36</v>
      </c>
      <c r="BX266" s="1597" t="s">
        <v>36</v>
      </c>
      <c r="BY266" s="1658" t="s">
        <v>36</v>
      </c>
      <c r="BZ266" s="1658" t="s">
        <v>36</v>
      </c>
      <c r="CA266" s="2616"/>
      <c r="CB266" s="2616"/>
      <c r="CC266" s="2616"/>
      <c r="CD266" s="2616"/>
      <c r="CE266" s="2616"/>
      <c r="CF266" s="2616"/>
      <c r="CG266" s="2616"/>
      <c r="CH266" s="2616"/>
      <c r="CI266" s="2616"/>
      <c r="CJ266" s="2616"/>
      <c r="CK266" s="2616"/>
      <c r="CL266" s="2616"/>
      <c r="CM266" s="2616"/>
      <c r="CN266" s="2616"/>
      <c r="CO266" s="2616"/>
      <c r="CP266" s="2616"/>
      <c r="CQ266" s="2616"/>
      <c r="CR266" s="2616"/>
      <c r="CS266" s="2616"/>
      <c r="CT266" s="2616"/>
      <c r="CU266" s="2616"/>
      <c r="CV266" s="2616"/>
      <c r="CW266" s="2616"/>
      <c r="CX266" s="2616"/>
      <c r="CY266" s="2616"/>
      <c r="CZ266" s="2616"/>
    </row>
    <row r="267" s="135" customFormat="true" ht="15" customHeight="true" x14ac:dyDescent="0.2">
      <c r="AA267" s="1108"/>
      <c r="AB267" s="1108"/>
      <c r="AC267" s="1108"/>
      <c r="AD267" s="1108"/>
      <c r="AE267" s="1108"/>
      <c r="AF267" s="1108"/>
      <c r="AG267" s="1108"/>
      <c r="AH267" s="1108"/>
      <c r="AI267" s="1108"/>
      <c r="AJ267" s="1108"/>
      <c r="AK267" s="1108"/>
      <c r="AL267" s="1108"/>
      <c r="AM267" s="1108"/>
      <c r="AN267" s="1108"/>
      <c r="AO267" s="1108"/>
      <c r="AP267" s="1108"/>
      <c r="AQ267" s="1108"/>
      <c r="AR267" s="1108"/>
      <c r="AS267" s="1108"/>
      <c r="AT267" s="1108"/>
      <c r="AU267" s="1108"/>
      <c r="AV267" s="1108"/>
      <c r="AW267" s="1108"/>
      <c r="AX267" s="1108"/>
      <c r="AY267" s="1108"/>
      <c r="AZ267" s="1108"/>
      <c r="BA267" s="2961"/>
      <c r="BB267" s="431" t="s">
        <v>113</v>
      </c>
      <c r="BC267" s="1577" t="s">
        <v>36</v>
      </c>
      <c r="BD267" s="1597" t="s">
        <v>36</v>
      </c>
      <c r="BE267" s="1597" t="s">
        <v>36</v>
      </c>
      <c r="BF267" s="1597" t="s">
        <v>36</v>
      </c>
      <c r="BG267" s="1618" t="s">
        <v>36</v>
      </c>
      <c r="BH267" s="1639" t="s">
        <v>36</v>
      </c>
      <c r="BI267" s="1597" t="s">
        <v>36</v>
      </c>
      <c r="BJ267" s="1597" t="s">
        <v>36</v>
      </c>
      <c r="BK267" s="1597" t="s">
        <v>36</v>
      </c>
      <c r="BL267" s="1618" t="s">
        <v>36</v>
      </c>
      <c r="BM267" s="1639" t="s">
        <v>36</v>
      </c>
      <c r="BN267" s="1597" t="s">
        <v>36</v>
      </c>
      <c r="BO267" s="1597" t="s">
        <v>36</v>
      </c>
      <c r="BP267" s="1597" t="s">
        <v>36</v>
      </c>
      <c r="BQ267" s="1618" t="s">
        <v>36</v>
      </c>
      <c r="BR267" s="1639" t="s">
        <v>36</v>
      </c>
      <c r="BS267" s="1597" t="s">
        <v>36</v>
      </c>
      <c r="BT267" s="1597" t="s">
        <v>36</v>
      </c>
      <c r="BU267" s="1597" t="s">
        <v>36</v>
      </c>
      <c r="BV267" s="1597" t="s">
        <v>36</v>
      </c>
      <c r="BW267" s="1597" t="s">
        <v>36</v>
      </c>
      <c r="BX267" s="1597" t="s">
        <v>36</v>
      </c>
      <c r="BY267" s="1658" t="s">
        <v>36</v>
      </c>
      <c r="BZ267" s="1658" t="s">
        <v>36</v>
      </c>
      <c r="CA267" s="2616"/>
      <c r="CB267" s="2616"/>
      <c r="CC267" s="2616"/>
      <c r="CD267" s="2616"/>
      <c r="CE267" s="2616"/>
      <c r="CF267" s="2616"/>
      <c r="CG267" s="2616"/>
      <c r="CH267" s="2616"/>
      <c r="CI267" s="2616"/>
      <c r="CJ267" s="2616"/>
      <c r="CK267" s="2616"/>
      <c r="CL267" s="2616"/>
      <c r="CM267" s="2616"/>
      <c r="CN267" s="2616"/>
      <c r="CO267" s="2616"/>
      <c r="CP267" s="2616"/>
      <c r="CQ267" s="2616"/>
      <c r="CR267" s="2616"/>
      <c r="CS267" s="2616"/>
      <c r="CT267" s="2616"/>
      <c r="CU267" s="2616"/>
      <c r="CV267" s="2616"/>
      <c r="CW267" s="2616"/>
      <c r="CX267" s="2616"/>
      <c r="CY267" s="2616"/>
      <c r="CZ267" s="2616"/>
    </row>
    <row r="268" s="135" customFormat="true" ht="15" customHeight="true" x14ac:dyDescent="0.2">
      <c r="AA268" s="1108"/>
      <c r="AB268" s="1108"/>
      <c r="AC268" s="1108"/>
      <c r="AD268" s="1108"/>
      <c r="AE268" s="1108"/>
      <c r="AF268" s="1108"/>
      <c r="AG268" s="1108"/>
      <c r="AH268" s="1108"/>
      <c r="AI268" s="1108"/>
      <c r="AJ268" s="1108"/>
      <c r="AK268" s="1108"/>
      <c r="AL268" s="1108"/>
      <c r="AM268" s="1108"/>
      <c r="AN268" s="1108"/>
      <c r="AO268" s="1108"/>
      <c r="AP268" s="1108"/>
      <c r="AQ268" s="1108"/>
      <c r="AR268" s="1108"/>
      <c r="AS268" s="1108"/>
      <c r="AT268" s="1108"/>
      <c r="AU268" s="1108"/>
      <c r="AV268" s="1108"/>
      <c r="AW268" s="1108"/>
      <c r="AX268" s="1108"/>
      <c r="AY268" s="1108"/>
      <c r="AZ268" s="1108"/>
      <c r="BA268" s="2961" t="s">
        <v>116</v>
      </c>
      <c r="BB268" s="431" t="s">
        <v>89</v>
      </c>
      <c r="BC268" s="1577" t="s">
        <v>36</v>
      </c>
      <c r="BD268" s="1597" t="s">
        <v>36</v>
      </c>
      <c r="BE268" s="1597" t="s">
        <v>36</v>
      </c>
      <c r="BF268" s="1597" t="s">
        <v>36</v>
      </c>
      <c r="BG268" s="1618" t="s">
        <v>36</v>
      </c>
      <c r="BH268" s="1639" t="s">
        <v>36</v>
      </c>
      <c r="BI268" s="1597" t="s">
        <v>36</v>
      </c>
      <c r="BJ268" s="1597" t="s">
        <v>36</v>
      </c>
      <c r="BK268" s="1597" t="s">
        <v>36</v>
      </c>
      <c r="BL268" s="1618" t="s">
        <v>36</v>
      </c>
      <c r="BM268" s="1639" t="s">
        <v>36</v>
      </c>
      <c r="BN268" s="1597" t="s">
        <v>36</v>
      </c>
      <c r="BO268" s="1597" t="s">
        <v>36</v>
      </c>
      <c r="BP268" s="1597" t="s">
        <v>36</v>
      </c>
      <c r="BQ268" s="1618" t="s">
        <v>36</v>
      </c>
      <c r="BR268" s="1639" t="s">
        <v>36</v>
      </c>
      <c r="BS268" s="1597" t="s">
        <v>36</v>
      </c>
      <c r="BT268" s="1597" t="s">
        <v>36</v>
      </c>
      <c r="BU268" s="1597" t="s">
        <v>36</v>
      </c>
      <c r="BV268" s="1597" t="s">
        <v>36</v>
      </c>
      <c r="BW268" s="1597" t="s">
        <v>36</v>
      </c>
      <c r="BX268" s="1597" t="s">
        <v>36</v>
      </c>
      <c r="BY268" s="1658" t="s">
        <v>36</v>
      </c>
      <c r="BZ268" s="1658" t="s">
        <v>36</v>
      </c>
      <c r="CA268" s="2616"/>
      <c r="CB268" s="2616"/>
      <c r="CC268" s="2616"/>
      <c r="CD268" s="2616"/>
      <c r="CE268" s="2616"/>
      <c r="CF268" s="2616"/>
      <c r="CG268" s="2616"/>
      <c r="CH268" s="2616"/>
      <c r="CI268" s="2616"/>
      <c r="CJ268" s="2616"/>
      <c r="CK268" s="2616"/>
      <c r="CL268" s="2616"/>
      <c r="CM268" s="2616"/>
      <c r="CN268" s="2616"/>
      <c r="CO268" s="2616"/>
      <c r="CP268" s="2616"/>
      <c r="CQ268" s="2616"/>
      <c r="CR268" s="2616"/>
      <c r="CS268" s="2616"/>
      <c r="CT268" s="2616"/>
      <c r="CU268" s="2616"/>
      <c r="CV268" s="2616"/>
      <c r="CW268" s="2616"/>
      <c r="CX268" s="2616"/>
      <c r="CY268" s="2616"/>
      <c r="CZ268" s="2616"/>
    </row>
    <row r="269" s="135" customFormat="true" ht="15" customHeight="true" x14ac:dyDescent="0.2">
      <c r="AA269" s="1108"/>
      <c r="AB269" s="1108"/>
      <c r="AC269" s="1108"/>
      <c r="AD269" s="1108"/>
      <c r="AE269" s="1108"/>
      <c r="AF269" s="1108"/>
      <c r="AG269" s="1108"/>
      <c r="AH269" s="1108"/>
      <c r="AI269" s="1108"/>
      <c r="AJ269" s="1108"/>
      <c r="AK269" s="1108"/>
      <c r="AL269" s="1108"/>
      <c r="AM269" s="1108"/>
      <c r="AN269" s="1108"/>
      <c r="AO269" s="1108"/>
      <c r="AP269" s="1108"/>
      <c r="AQ269" s="1108"/>
      <c r="AR269" s="1108"/>
      <c r="AS269" s="1108"/>
      <c r="AT269" s="1108"/>
      <c r="AU269" s="1108"/>
      <c r="AV269" s="1108"/>
      <c r="AW269" s="1108"/>
      <c r="AX269" s="1108"/>
      <c r="AY269" s="1108"/>
      <c r="AZ269" s="1108"/>
      <c r="BA269" s="2961"/>
      <c r="BB269" s="431" t="s">
        <v>90</v>
      </c>
      <c r="BC269" s="1577" t="s">
        <v>36</v>
      </c>
      <c r="BD269" s="1597" t="s">
        <v>36</v>
      </c>
      <c r="BE269" s="1597" t="s">
        <v>36</v>
      </c>
      <c r="BF269" s="1597" t="s">
        <v>36</v>
      </c>
      <c r="BG269" s="1618" t="s">
        <v>36</v>
      </c>
      <c r="BH269" s="1639" t="s">
        <v>36</v>
      </c>
      <c r="BI269" s="1597" t="s">
        <v>36</v>
      </c>
      <c r="BJ269" s="1597" t="s">
        <v>36</v>
      </c>
      <c r="BK269" s="1597" t="s">
        <v>36</v>
      </c>
      <c r="BL269" s="1618" t="s">
        <v>36</v>
      </c>
      <c r="BM269" s="1639" t="s">
        <v>36</v>
      </c>
      <c r="BN269" s="1597" t="s">
        <v>36</v>
      </c>
      <c r="BO269" s="1597" t="s">
        <v>36</v>
      </c>
      <c r="BP269" s="1597" t="s">
        <v>36</v>
      </c>
      <c r="BQ269" s="1618" t="s">
        <v>36</v>
      </c>
      <c r="BR269" s="1639" t="s">
        <v>36</v>
      </c>
      <c r="BS269" s="1597" t="s">
        <v>36</v>
      </c>
      <c r="BT269" s="1597" t="s">
        <v>36</v>
      </c>
      <c r="BU269" s="1597" t="s">
        <v>36</v>
      </c>
      <c r="BV269" s="1597" t="s">
        <v>36</v>
      </c>
      <c r="BW269" s="1597" t="s">
        <v>36</v>
      </c>
      <c r="BX269" s="1597" t="s">
        <v>36</v>
      </c>
      <c r="BY269" s="1658" t="s">
        <v>36</v>
      </c>
      <c r="BZ269" s="1658" t="s">
        <v>36</v>
      </c>
      <c r="CA269" s="2616"/>
      <c r="CB269" s="2616"/>
      <c r="CC269" s="2616"/>
      <c r="CD269" s="2616"/>
      <c r="CE269" s="2616"/>
      <c r="CF269" s="2616"/>
      <c r="CG269" s="2616"/>
      <c r="CH269" s="2616"/>
      <c r="CI269" s="2616"/>
      <c r="CJ269" s="2616"/>
      <c r="CK269" s="2616"/>
      <c r="CL269" s="2616"/>
      <c r="CM269" s="2616"/>
      <c r="CN269" s="2616"/>
      <c r="CO269" s="2616"/>
      <c r="CP269" s="2616"/>
      <c r="CQ269" s="2616"/>
      <c r="CR269" s="2616"/>
      <c r="CS269" s="2616"/>
      <c r="CT269" s="2616"/>
      <c r="CU269" s="2616"/>
      <c r="CV269" s="2616"/>
      <c r="CW269" s="2616"/>
      <c r="CX269" s="2616"/>
      <c r="CY269" s="2616"/>
      <c r="CZ269" s="2616"/>
    </row>
    <row r="270" s="135" customFormat="true" ht="15" customHeight="true" x14ac:dyDescent="0.2">
      <c r="AA270" s="1108"/>
      <c r="AB270" s="1108"/>
      <c r="AC270" s="1108"/>
      <c r="AD270" s="1108"/>
      <c r="AE270" s="1108"/>
      <c r="AF270" s="1108"/>
      <c r="AG270" s="1108"/>
      <c r="AH270" s="1108"/>
      <c r="AI270" s="1108"/>
      <c r="AJ270" s="1108"/>
      <c r="AK270" s="1108"/>
      <c r="AL270" s="1108"/>
      <c r="AM270" s="1108"/>
      <c r="AN270" s="1108"/>
      <c r="AO270" s="1108"/>
      <c r="AP270" s="1108"/>
      <c r="AQ270" s="1108"/>
      <c r="AR270" s="1108"/>
      <c r="AS270" s="1108"/>
      <c r="AT270" s="1108"/>
      <c r="AU270" s="1108"/>
      <c r="AV270" s="1108"/>
      <c r="AW270" s="1108"/>
      <c r="AX270" s="1108"/>
      <c r="AY270" s="1108"/>
      <c r="AZ270" s="1108"/>
      <c r="BA270" s="2961"/>
      <c r="BB270" s="431" t="s">
        <v>91</v>
      </c>
      <c r="BC270" s="1577" t="s">
        <v>36</v>
      </c>
      <c r="BD270" s="1597" t="s">
        <v>36</v>
      </c>
      <c r="BE270" s="1597" t="s">
        <v>36</v>
      </c>
      <c r="BF270" s="1597" t="s">
        <v>36</v>
      </c>
      <c r="BG270" s="1618" t="s">
        <v>36</v>
      </c>
      <c r="BH270" s="1639" t="s">
        <v>36</v>
      </c>
      <c r="BI270" s="1597" t="s">
        <v>36</v>
      </c>
      <c r="BJ270" s="1597" t="s">
        <v>36</v>
      </c>
      <c r="BK270" s="1597" t="s">
        <v>36</v>
      </c>
      <c r="BL270" s="1618" t="s">
        <v>36</v>
      </c>
      <c r="BM270" s="1639" t="s">
        <v>36</v>
      </c>
      <c r="BN270" s="1597" t="s">
        <v>36</v>
      </c>
      <c r="BO270" s="1597" t="s">
        <v>36</v>
      </c>
      <c r="BP270" s="1597" t="s">
        <v>36</v>
      </c>
      <c r="BQ270" s="1618" t="s">
        <v>36</v>
      </c>
      <c r="BR270" s="1639" t="s">
        <v>36</v>
      </c>
      <c r="BS270" s="1597" t="s">
        <v>36</v>
      </c>
      <c r="BT270" s="1597" t="s">
        <v>36</v>
      </c>
      <c r="BU270" s="1597" t="s">
        <v>36</v>
      </c>
      <c r="BV270" s="1597" t="s">
        <v>36</v>
      </c>
      <c r="BW270" s="1597" t="s">
        <v>36</v>
      </c>
      <c r="BX270" s="1597" t="s">
        <v>36</v>
      </c>
      <c r="BY270" s="1658" t="s">
        <v>36</v>
      </c>
      <c r="BZ270" s="1658" t="s">
        <v>36</v>
      </c>
      <c r="CA270" s="2616"/>
      <c r="CB270" s="2616"/>
      <c r="CC270" s="2616"/>
      <c r="CD270" s="2616"/>
      <c r="CE270" s="2616"/>
      <c r="CF270" s="2616"/>
      <c r="CG270" s="2616"/>
      <c r="CH270" s="2616"/>
      <c r="CI270" s="2616"/>
      <c r="CJ270" s="2616"/>
      <c r="CK270" s="2616"/>
      <c r="CL270" s="2616"/>
      <c r="CM270" s="2616"/>
      <c r="CN270" s="2616"/>
      <c r="CO270" s="2616"/>
      <c r="CP270" s="2616"/>
      <c r="CQ270" s="2616"/>
      <c r="CR270" s="2616"/>
      <c r="CS270" s="2616"/>
      <c r="CT270" s="2616"/>
      <c r="CU270" s="2616"/>
      <c r="CV270" s="2616"/>
      <c r="CW270" s="2616"/>
      <c r="CX270" s="2616"/>
      <c r="CY270" s="2616"/>
      <c r="CZ270" s="2616"/>
    </row>
    <row r="271" s="135" customFormat="true" ht="15" customHeight="true" x14ac:dyDescent="0.2">
      <c r="AA271" s="1108"/>
      <c r="AB271" s="1108"/>
      <c r="AC271" s="1108"/>
      <c r="AD271" s="1108"/>
      <c r="AE271" s="1108"/>
      <c r="AF271" s="1108"/>
      <c r="AG271" s="1108"/>
      <c r="AH271" s="1108"/>
      <c r="AI271" s="1108"/>
      <c r="AJ271" s="1108"/>
      <c r="AK271" s="1108"/>
      <c r="AL271" s="1108"/>
      <c r="AM271" s="1108"/>
      <c r="AN271" s="1108"/>
      <c r="AO271" s="1108"/>
      <c r="AP271" s="1108"/>
      <c r="AQ271" s="1108"/>
      <c r="AR271" s="1108"/>
      <c r="AS271" s="1108"/>
      <c r="AT271" s="1108"/>
      <c r="AU271" s="1108"/>
      <c r="AV271" s="1108"/>
      <c r="AW271" s="1108"/>
      <c r="AX271" s="1108"/>
      <c r="AY271" s="1108"/>
      <c r="AZ271" s="1108"/>
      <c r="BA271" s="2961" t="s">
        <v>75</v>
      </c>
      <c r="BB271" s="431" t="s">
        <v>50</v>
      </c>
      <c r="BC271" s="1577" t="s">
        <v>36</v>
      </c>
      <c r="BD271" s="1598" t="s">
        <v>36</v>
      </c>
      <c r="BE271" s="1598" t="s">
        <v>36</v>
      </c>
      <c r="BF271" s="1598" t="s">
        <v>36</v>
      </c>
      <c r="BG271" s="1619" t="s">
        <v>36</v>
      </c>
      <c r="BH271" s="1577" t="s">
        <v>36</v>
      </c>
      <c r="BI271" s="1598" t="s">
        <v>36</v>
      </c>
      <c r="BJ271" s="1598" t="s">
        <v>36</v>
      </c>
      <c r="BK271" s="1598" t="s">
        <v>36</v>
      </c>
      <c r="BL271" s="1619" t="s">
        <v>36</v>
      </c>
      <c r="BM271" s="1577" t="s">
        <v>36</v>
      </c>
      <c r="BN271" s="1598" t="s">
        <v>36</v>
      </c>
      <c r="BO271" s="1598" t="s">
        <v>36</v>
      </c>
      <c r="BP271" s="1598" t="s">
        <v>36</v>
      </c>
      <c r="BQ271" s="1619" t="s">
        <v>36</v>
      </c>
      <c r="BR271" s="1577" t="s">
        <v>36</v>
      </c>
      <c r="BS271" s="1598" t="s">
        <v>36</v>
      </c>
      <c r="BT271" s="1598" t="s">
        <v>36</v>
      </c>
      <c r="BU271" s="1598" t="s">
        <v>36</v>
      </c>
      <c r="BV271" s="1598" t="s">
        <v>36</v>
      </c>
      <c r="BW271" s="1598" t="s">
        <v>36</v>
      </c>
      <c r="BX271" s="1598" t="s">
        <v>36</v>
      </c>
      <c r="BY271" s="1659" t="s">
        <v>36</v>
      </c>
      <c r="BZ271" s="1659" t="s">
        <v>36</v>
      </c>
      <c r="CA271" s="2617"/>
      <c r="CB271" s="2617"/>
      <c r="CC271" s="2617"/>
      <c r="CD271" s="2617"/>
      <c r="CE271" s="2617"/>
      <c r="CF271" s="2617"/>
      <c r="CG271" s="2617"/>
      <c r="CH271" s="2617"/>
      <c r="CI271" s="2617"/>
      <c r="CJ271" s="2617"/>
      <c r="CK271" s="2617"/>
      <c r="CL271" s="2617"/>
      <c r="CM271" s="2617"/>
      <c r="CN271" s="2617"/>
      <c r="CO271" s="2617"/>
      <c r="CP271" s="2617"/>
      <c r="CQ271" s="2617"/>
      <c r="CR271" s="2617"/>
      <c r="CS271" s="2617"/>
      <c r="CT271" s="2617"/>
      <c r="CU271" s="2617"/>
      <c r="CV271" s="2617"/>
      <c r="CW271" s="2617"/>
      <c r="CX271" s="2617"/>
      <c r="CY271" s="2617"/>
      <c r="CZ271" s="2617"/>
    </row>
    <row r="272" s="135" customFormat="true" ht="15" customHeight="true" x14ac:dyDescent="0.2">
      <c r="AA272" s="1108"/>
      <c r="AB272" s="1108"/>
      <c r="AC272" s="1108"/>
      <c r="AD272" s="1108"/>
      <c r="AE272" s="1108"/>
      <c r="AF272" s="1108"/>
      <c r="AG272" s="1108"/>
      <c r="AH272" s="1108"/>
      <c r="AI272" s="1108"/>
      <c r="AJ272" s="1108"/>
      <c r="AK272" s="1108"/>
      <c r="AL272" s="1108"/>
      <c r="AM272" s="1108"/>
      <c r="AN272" s="1108"/>
      <c r="AO272" s="1108"/>
      <c r="AP272" s="1108"/>
      <c r="AQ272" s="1108"/>
      <c r="AR272" s="1108"/>
      <c r="AS272" s="1108"/>
      <c r="AT272" s="1108"/>
      <c r="AU272" s="1108"/>
      <c r="AV272" s="1108"/>
      <c r="AW272" s="1108"/>
      <c r="AX272" s="1108"/>
      <c r="AY272" s="1108"/>
      <c r="AZ272" s="1108"/>
      <c r="BA272" s="2961"/>
      <c r="BB272" s="431" t="s">
        <v>49</v>
      </c>
      <c r="BC272" s="1577" t="s">
        <v>36</v>
      </c>
      <c r="BD272" s="1598" t="s">
        <v>36</v>
      </c>
      <c r="BE272" s="1598" t="s">
        <v>36</v>
      </c>
      <c r="BF272" s="1598" t="s">
        <v>36</v>
      </c>
      <c r="BG272" s="1619" t="s">
        <v>36</v>
      </c>
      <c r="BH272" s="1577" t="s">
        <v>36</v>
      </c>
      <c r="BI272" s="1598" t="s">
        <v>36</v>
      </c>
      <c r="BJ272" s="1598" t="s">
        <v>36</v>
      </c>
      <c r="BK272" s="1598" t="s">
        <v>36</v>
      </c>
      <c r="BL272" s="1619" t="s">
        <v>36</v>
      </c>
      <c r="BM272" s="1577" t="s">
        <v>36</v>
      </c>
      <c r="BN272" s="1598" t="s">
        <v>36</v>
      </c>
      <c r="BO272" s="1598" t="s">
        <v>36</v>
      </c>
      <c r="BP272" s="1598" t="s">
        <v>36</v>
      </c>
      <c r="BQ272" s="1619" t="s">
        <v>36</v>
      </c>
      <c r="BR272" s="1577" t="s">
        <v>36</v>
      </c>
      <c r="BS272" s="1598" t="s">
        <v>36</v>
      </c>
      <c r="BT272" s="1598" t="s">
        <v>36</v>
      </c>
      <c r="BU272" s="1598" t="s">
        <v>36</v>
      </c>
      <c r="BV272" s="1598" t="s">
        <v>36</v>
      </c>
      <c r="BW272" s="1598" t="s">
        <v>36</v>
      </c>
      <c r="BX272" s="1598" t="s">
        <v>36</v>
      </c>
      <c r="BY272" s="1659" t="s">
        <v>36</v>
      </c>
      <c r="BZ272" s="1659" t="s">
        <v>36</v>
      </c>
      <c r="CA272" s="2617"/>
      <c r="CB272" s="2617"/>
      <c r="CC272" s="2617"/>
      <c r="CD272" s="2617"/>
      <c r="CE272" s="2617"/>
      <c r="CF272" s="2617"/>
      <c r="CG272" s="2617"/>
      <c r="CH272" s="2617"/>
      <c r="CI272" s="2617"/>
      <c r="CJ272" s="2617"/>
      <c r="CK272" s="2617"/>
      <c r="CL272" s="2617"/>
      <c r="CM272" s="2617"/>
      <c r="CN272" s="2617"/>
      <c r="CO272" s="2617"/>
      <c r="CP272" s="2617"/>
      <c r="CQ272" s="2617"/>
      <c r="CR272" s="2617"/>
      <c r="CS272" s="2617"/>
      <c r="CT272" s="2617"/>
      <c r="CU272" s="2617"/>
      <c r="CV272" s="2617"/>
      <c r="CW272" s="2617"/>
      <c r="CX272" s="2617"/>
      <c r="CY272" s="2617"/>
      <c r="CZ272" s="2617"/>
    </row>
    <row r="273" s="135" customFormat="true" ht="15" customHeight="true" x14ac:dyDescent="0.2">
      <c r="AA273" s="1108"/>
      <c r="AB273" s="1108"/>
      <c r="AC273" s="1108"/>
      <c r="AD273" s="1108"/>
      <c r="AE273" s="1108"/>
      <c r="AF273" s="1108"/>
      <c r="AG273" s="1108"/>
      <c r="AH273" s="1108"/>
      <c r="AI273" s="1108"/>
      <c r="AJ273" s="1108"/>
      <c r="AK273" s="1108"/>
      <c r="AL273" s="1108"/>
      <c r="AM273" s="1108"/>
      <c r="AN273" s="1108"/>
      <c r="AO273" s="1108"/>
      <c r="AP273" s="1108"/>
      <c r="AQ273" s="1108"/>
      <c r="AR273" s="1108"/>
      <c r="AS273" s="1108"/>
      <c r="AT273" s="1108"/>
      <c r="AU273" s="1108"/>
      <c r="AV273" s="1108"/>
      <c r="AW273" s="1108"/>
      <c r="AX273" s="1108"/>
      <c r="AY273" s="1108"/>
      <c r="AZ273" s="1108"/>
      <c r="BA273" s="2961"/>
      <c r="BB273" s="431" t="s">
        <v>113</v>
      </c>
      <c r="BC273" s="1577" t="s">
        <v>36</v>
      </c>
      <c r="BD273" s="1598" t="s">
        <v>36</v>
      </c>
      <c r="BE273" s="1598" t="s">
        <v>36</v>
      </c>
      <c r="BF273" s="1598" t="s">
        <v>36</v>
      </c>
      <c r="BG273" s="1619" t="s">
        <v>36</v>
      </c>
      <c r="BH273" s="1577" t="s">
        <v>36</v>
      </c>
      <c r="BI273" s="1598" t="s">
        <v>36</v>
      </c>
      <c r="BJ273" s="1598" t="s">
        <v>36</v>
      </c>
      <c r="BK273" s="1598" t="s">
        <v>36</v>
      </c>
      <c r="BL273" s="1619" t="s">
        <v>36</v>
      </c>
      <c r="BM273" s="1577" t="s">
        <v>36</v>
      </c>
      <c r="BN273" s="1598" t="s">
        <v>36</v>
      </c>
      <c r="BO273" s="1598" t="s">
        <v>36</v>
      </c>
      <c r="BP273" s="1598" t="s">
        <v>36</v>
      </c>
      <c r="BQ273" s="1619" t="s">
        <v>36</v>
      </c>
      <c r="BR273" s="1577" t="s">
        <v>36</v>
      </c>
      <c r="BS273" s="1598" t="s">
        <v>36</v>
      </c>
      <c r="BT273" s="1598" t="s">
        <v>36</v>
      </c>
      <c r="BU273" s="1598" t="s">
        <v>36</v>
      </c>
      <c r="BV273" s="1598" t="s">
        <v>36</v>
      </c>
      <c r="BW273" s="1598" t="s">
        <v>36</v>
      </c>
      <c r="BX273" s="1598" t="s">
        <v>36</v>
      </c>
      <c r="BY273" s="1659" t="s">
        <v>36</v>
      </c>
      <c r="BZ273" s="1659" t="s">
        <v>36</v>
      </c>
      <c r="CA273" s="2617"/>
      <c r="CB273" s="2617"/>
      <c r="CC273" s="2617"/>
      <c r="CD273" s="2617"/>
      <c r="CE273" s="2617"/>
      <c r="CF273" s="2617"/>
      <c r="CG273" s="2617"/>
      <c r="CH273" s="2617"/>
      <c r="CI273" s="2617"/>
      <c r="CJ273" s="2617"/>
      <c r="CK273" s="2617"/>
      <c r="CL273" s="2617"/>
      <c r="CM273" s="2617"/>
      <c r="CN273" s="2617"/>
      <c r="CO273" s="2617"/>
      <c r="CP273" s="2617"/>
      <c r="CQ273" s="2617"/>
      <c r="CR273" s="2617"/>
      <c r="CS273" s="2617"/>
      <c r="CT273" s="2617"/>
      <c r="CU273" s="2617"/>
      <c r="CV273" s="2617"/>
      <c r="CW273" s="2617"/>
      <c r="CX273" s="2617"/>
      <c r="CY273" s="2617"/>
      <c r="CZ273" s="2617"/>
    </row>
    <row r="274" s="135" customFormat="true" ht="15" customHeight="true" x14ac:dyDescent="0.2">
      <c r="AA274" s="1108"/>
      <c r="AB274" s="1108"/>
      <c r="AC274" s="1108"/>
      <c r="AD274" s="1108"/>
      <c r="AE274" s="1108"/>
      <c r="AF274" s="1108"/>
      <c r="AG274" s="1108"/>
      <c r="AH274" s="1108"/>
      <c r="AI274" s="1108"/>
      <c r="AJ274" s="1108"/>
      <c r="AK274" s="1108"/>
      <c r="AL274" s="1108"/>
      <c r="AM274" s="1108"/>
      <c r="AN274" s="1108"/>
      <c r="AO274" s="1108"/>
      <c r="AP274" s="1108"/>
      <c r="AQ274" s="1108"/>
      <c r="AR274" s="1108"/>
      <c r="AS274" s="1108"/>
      <c r="AT274" s="1108"/>
      <c r="AU274" s="1108"/>
      <c r="AV274" s="1108"/>
      <c r="AW274" s="1108"/>
      <c r="AX274" s="1108"/>
      <c r="AY274" s="1108"/>
      <c r="AZ274" s="1108"/>
      <c r="BA274" s="2961" t="s">
        <v>76</v>
      </c>
      <c r="BB274" s="431" t="s">
        <v>50</v>
      </c>
      <c r="BC274" s="1577" t="s">
        <v>36</v>
      </c>
      <c r="BD274" s="1597" t="s">
        <v>36</v>
      </c>
      <c r="BE274" s="1597" t="s">
        <v>36</v>
      </c>
      <c r="BF274" s="1597" t="s">
        <v>36</v>
      </c>
      <c r="BG274" s="1618" t="s">
        <v>36</v>
      </c>
      <c r="BH274" s="1639" t="s">
        <v>36</v>
      </c>
      <c r="BI274" s="1597" t="s">
        <v>36</v>
      </c>
      <c r="BJ274" s="1597" t="s">
        <v>36</v>
      </c>
      <c r="BK274" s="1597" t="s">
        <v>36</v>
      </c>
      <c r="BL274" s="1618" t="s">
        <v>36</v>
      </c>
      <c r="BM274" s="1639" t="s">
        <v>36</v>
      </c>
      <c r="BN274" s="1597" t="s">
        <v>36</v>
      </c>
      <c r="BO274" s="1597" t="s">
        <v>36</v>
      </c>
      <c r="BP274" s="1597" t="s">
        <v>36</v>
      </c>
      <c r="BQ274" s="1618" t="s">
        <v>36</v>
      </c>
      <c r="BR274" s="1639" t="s">
        <v>36</v>
      </c>
      <c r="BS274" s="1597" t="s">
        <v>36</v>
      </c>
      <c r="BT274" s="1597" t="s">
        <v>36</v>
      </c>
      <c r="BU274" s="1597" t="s">
        <v>36</v>
      </c>
      <c r="BV274" s="1597" t="s">
        <v>36</v>
      </c>
      <c r="BW274" s="1597" t="s">
        <v>36</v>
      </c>
      <c r="BX274" s="1597" t="s">
        <v>36</v>
      </c>
      <c r="BY274" s="1658" t="s">
        <v>36</v>
      </c>
      <c r="BZ274" s="1658" t="s">
        <v>36</v>
      </c>
      <c r="CA274" s="2616"/>
      <c r="CB274" s="2616"/>
      <c r="CC274" s="2616"/>
      <c r="CD274" s="2616"/>
      <c r="CE274" s="2616"/>
      <c r="CF274" s="2616"/>
      <c r="CG274" s="2616"/>
      <c r="CH274" s="2616"/>
      <c r="CI274" s="2616"/>
      <c r="CJ274" s="2616"/>
      <c r="CK274" s="2616"/>
      <c r="CL274" s="2616"/>
      <c r="CM274" s="2616"/>
      <c r="CN274" s="2616"/>
      <c r="CO274" s="2616"/>
      <c r="CP274" s="2616"/>
      <c r="CQ274" s="2616"/>
      <c r="CR274" s="2616"/>
      <c r="CS274" s="2616"/>
      <c r="CT274" s="2616"/>
      <c r="CU274" s="2616"/>
      <c r="CV274" s="2616"/>
      <c r="CW274" s="2616"/>
      <c r="CX274" s="2616"/>
      <c r="CY274" s="2616"/>
      <c r="CZ274" s="2616"/>
    </row>
    <row r="275" s="135" customFormat="true" ht="15" customHeight="true" x14ac:dyDescent="0.2">
      <c r="AA275" s="1108"/>
      <c r="AB275" s="1108"/>
      <c r="AC275" s="1108"/>
      <c r="AD275" s="1108"/>
      <c r="AE275" s="1108"/>
      <c r="AF275" s="1108"/>
      <c r="AG275" s="1108"/>
      <c r="AH275" s="1108"/>
      <c r="AI275" s="1108"/>
      <c r="AJ275" s="1108"/>
      <c r="AK275" s="1108"/>
      <c r="AL275" s="1108"/>
      <c r="AM275" s="1108"/>
      <c r="AN275" s="1108"/>
      <c r="AO275" s="1108"/>
      <c r="AP275" s="1108"/>
      <c r="AQ275" s="1108"/>
      <c r="AR275" s="1108"/>
      <c r="AS275" s="1108"/>
      <c r="AT275" s="1108"/>
      <c r="AU275" s="1108"/>
      <c r="AV275" s="1108"/>
      <c r="AW275" s="1108"/>
      <c r="AX275" s="1108"/>
      <c r="AY275" s="1108"/>
      <c r="AZ275" s="1108"/>
      <c r="BA275" s="2961"/>
      <c r="BB275" s="431" t="s">
        <v>49</v>
      </c>
      <c r="BC275" s="1577" t="s">
        <v>36</v>
      </c>
      <c r="BD275" s="1597" t="s">
        <v>36</v>
      </c>
      <c r="BE275" s="1597" t="s">
        <v>36</v>
      </c>
      <c r="BF275" s="1597" t="s">
        <v>36</v>
      </c>
      <c r="BG275" s="1618" t="s">
        <v>36</v>
      </c>
      <c r="BH275" s="1639" t="s">
        <v>36</v>
      </c>
      <c r="BI275" s="1597" t="s">
        <v>36</v>
      </c>
      <c r="BJ275" s="1597" t="s">
        <v>36</v>
      </c>
      <c r="BK275" s="1597" t="s">
        <v>36</v>
      </c>
      <c r="BL275" s="1618" t="s">
        <v>36</v>
      </c>
      <c r="BM275" s="1639" t="s">
        <v>36</v>
      </c>
      <c r="BN275" s="1597" t="s">
        <v>36</v>
      </c>
      <c r="BO275" s="1597" t="s">
        <v>36</v>
      </c>
      <c r="BP275" s="1597" t="s">
        <v>36</v>
      </c>
      <c r="BQ275" s="1618" t="s">
        <v>36</v>
      </c>
      <c r="BR275" s="1639" t="s">
        <v>36</v>
      </c>
      <c r="BS275" s="1597" t="s">
        <v>36</v>
      </c>
      <c r="BT275" s="1597" t="s">
        <v>36</v>
      </c>
      <c r="BU275" s="1597" t="s">
        <v>36</v>
      </c>
      <c r="BV275" s="1597" t="s">
        <v>36</v>
      </c>
      <c r="BW275" s="1597" t="s">
        <v>36</v>
      </c>
      <c r="BX275" s="1597" t="s">
        <v>36</v>
      </c>
      <c r="BY275" s="1658" t="s">
        <v>36</v>
      </c>
      <c r="BZ275" s="1658" t="s">
        <v>36</v>
      </c>
      <c r="CA275" s="2616"/>
      <c r="CB275" s="2616"/>
      <c r="CC275" s="2616"/>
      <c r="CD275" s="2616"/>
      <c r="CE275" s="2616"/>
      <c r="CF275" s="2616"/>
      <c r="CG275" s="2616"/>
      <c r="CH275" s="2616"/>
      <c r="CI275" s="2616"/>
      <c r="CJ275" s="2616"/>
      <c r="CK275" s="2616"/>
      <c r="CL275" s="2616"/>
      <c r="CM275" s="2616"/>
      <c r="CN275" s="2616"/>
      <c r="CO275" s="2616"/>
      <c r="CP275" s="2616"/>
      <c r="CQ275" s="2616"/>
      <c r="CR275" s="2616"/>
      <c r="CS275" s="2616"/>
      <c r="CT275" s="2616"/>
      <c r="CU275" s="2616"/>
      <c r="CV275" s="2616"/>
      <c r="CW275" s="2616"/>
      <c r="CX275" s="2616"/>
      <c r="CY275" s="2616"/>
      <c r="CZ275" s="2616"/>
    </row>
    <row r="276" s="135" customFormat="true" ht="15" customHeight="true" x14ac:dyDescent="0.2">
      <c r="AA276" s="1108"/>
      <c r="AB276" s="1108"/>
      <c r="AC276" s="1108"/>
      <c r="AD276" s="1108"/>
      <c r="AE276" s="1108"/>
      <c r="AF276" s="1108"/>
      <c r="AG276" s="1108"/>
      <c r="AH276" s="1108"/>
      <c r="AI276" s="1108"/>
      <c r="AJ276" s="1108"/>
      <c r="AK276" s="1108"/>
      <c r="AL276" s="1108"/>
      <c r="AM276" s="1108"/>
      <c r="AN276" s="1108"/>
      <c r="AO276" s="1108"/>
      <c r="AP276" s="1108"/>
      <c r="AQ276" s="1108"/>
      <c r="AR276" s="1108"/>
      <c r="AS276" s="1108"/>
      <c r="AT276" s="1108"/>
      <c r="AU276" s="1108"/>
      <c r="AV276" s="1108"/>
      <c r="AW276" s="1108"/>
      <c r="AX276" s="1108"/>
      <c r="AY276" s="1108"/>
      <c r="AZ276" s="1108"/>
      <c r="BA276" s="2961"/>
      <c r="BB276" s="431" t="s">
        <v>114</v>
      </c>
      <c r="BC276" s="1577" t="s">
        <v>36</v>
      </c>
      <c r="BD276" s="1597" t="s">
        <v>36</v>
      </c>
      <c r="BE276" s="1597" t="s">
        <v>36</v>
      </c>
      <c r="BF276" s="1597" t="s">
        <v>36</v>
      </c>
      <c r="BG276" s="1618" t="s">
        <v>36</v>
      </c>
      <c r="BH276" s="1639" t="s">
        <v>36</v>
      </c>
      <c r="BI276" s="1597" t="s">
        <v>36</v>
      </c>
      <c r="BJ276" s="1597" t="s">
        <v>36</v>
      </c>
      <c r="BK276" s="1597" t="s">
        <v>36</v>
      </c>
      <c r="BL276" s="1618" t="s">
        <v>36</v>
      </c>
      <c r="BM276" s="1639" t="s">
        <v>36</v>
      </c>
      <c r="BN276" s="1597" t="s">
        <v>36</v>
      </c>
      <c r="BO276" s="1597" t="s">
        <v>36</v>
      </c>
      <c r="BP276" s="1597" t="s">
        <v>36</v>
      </c>
      <c r="BQ276" s="1618" t="s">
        <v>36</v>
      </c>
      <c r="BR276" s="1639" t="s">
        <v>36</v>
      </c>
      <c r="BS276" s="1597" t="s">
        <v>36</v>
      </c>
      <c r="BT276" s="1597" t="s">
        <v>36</v>
      </c>
      <c r="BU276" s="1597" t="s">
        <v>36</v>
      </c>
      <c r="BV276" s="1597" t="s">
        <v>36</v>
      </c>
      <c r="BW276" s="1597" t="s">
        <v>36</v>
      </c>
      <c r="BX276" s="1597" t="s">
        <v>36</v>
      </c>
      <c r="BY276" s="1658" t="s">
        <v>36</v>
      </c>
      <c r="BZ276" s="1658" t="s">
        <v>36</v>
      </c>
      <c r="CA276" s="2616"/>
      <c r="CB276" s="2616"/>
      <c r="CC276" s="2616"/>
      <c r="CD276" s="2616"/>
      <c r="CE276" s="2616"/>
      <c r="CF276" s="2616"/>
      <c r="CG276" s="2616"/>
      <c r="CH276" s="2616"/>
      <c r="CI276" s="2616"/>
      <c r="CJ276" s="2616"/>
      <c r="CK276" s="2616"/>
      <c r="CL276" s="2616"/>
      <c r="CM276" s="2616"/>
      <c r="CN276" s="2616"/>
      <c r="CO276" s="2616"/>
      <c r="CP276" s="2616"/>
      <c r="CQ276" s="2616"/>
      <c r="CR276" s="2616"/>
      <c r="CS276" s="2616"/>
      <c r="CT276" s="2616"/>
      <c r="CU276" s="2616"/>
      <c r="CV276" s="2616"/>
      <c r="CW276" s="2616"/>
      <c r="CX276" s="2616"/>
      <c r="CY276" s="2616"/>
      <c r="CZ276" s="2616"/>
    </row>
    <row r="277" s="135" customFormat="true" ht="15" customHeight="true" x14ac:dyDescent="0.2">
      <c r="AA277" s="1108"/>
      <c r="AB277" s="1108"/>
      <c r="AC277" s="1108"/>
      <c r="AD277" s="1108"/>
      <c r="AE277" s="1108"/>
      <c r="AF277" s="1108"/>
      <c r="AG277" s="1108"/>
      <c r="AH277" s="1108"/>
      <c r="AI277" s="1108"/>
      <c r="AJ277" s="1108"/>
      <c r="AK277" s="1108"/>
      <c r="AL277" s="1108"/>
      <c r="AM277" s="1108"/>
      <c r="AN277" s="1108"/>
      <c r="AO277" s="1108"/>
      <c r="AP277" s="1108"/>
      <c r="AQ277" s="1108"/>
      <c r="AR277" s="1108"/>
      <c r="AS277" s="1108"/>
      <c r="AT277" s="1108"/>
      <c r="AU277" s="1108"/>
      <c r="AV277" s="1108"/>
      <c r="AW277" s="1108"/>
      <c r="AX277" s="1108"/>
      <c r="AY277" s="1108"/>
      <c r="AZ277" s="1108"/>
      <c r="BA277" s="2961" t="s">
        <v>77</v>
      </c>
      <c r="BB277" s="431" t="s">
        <v>78</v>
      </c>
      <c r="BC277" s="1577" t="s">
        <v>36</v>
      </c>
      <c r="BD277" s="1597" t="s">
        <v>36</v>
      </c>
      <c r="BE277" s="1597" t="s">
        <v>36</v>
      </c>
      <c r="BF277" s="1597" t="s">
        <v>36</v>
      </c>
      <c r="BG277" s="1618" t="s">
        <v>36</v>
      </c>
      <c r="BH277" s="1639" t="s">
        <v>36</v>
      </c>
      <c r="BI277" s="1597" t="s">
        <v>36</v>
      </c>
      <c r="BJ277" s="1597" t="s">
        <v>36</v>
      </c>
      <c r="BK277" s="1597" t="s">
        <v>36</v>
      </c>
      <c r="BL277" s="1618" t="s">
        <v>36</v>
      </c>
      <c r="BM277" s="1639" t="s">
        <v>36</v>
      </c>
      <c r="BN277" s="1597" t="s">
        <v>36</v>
      </c>
      <c r="BO277" s="1597" t="s">
        <v>36</v>
      </c>
      <c r="BP277" s="1597" t="s">
        <v>36</v>
      </c>
      <c r="BQ277" s="1618" t="s">
        <v>36</v>
      </c>
      <c r="BR277" s="1639" t="s">
        <v>36</v>
      </c>
      <c r="BS277" s="1597" t="s">
        <v>36</v>
      </c>
      <c r="BT277" s="1597" t="s">
        <v>36</v>
      </c>
      <c r="BU277" s="1597" t="s">
        <v>36</v>
      </c>
      <c r="BV277" s="1597" t="s">
        <v>36</v>
      </c>
      <c r="BW277" s="1597" t="s">
        <v>36</v>
      </c>
      <c r="BX277" s="1597" t="s">
        <v>36</v>
      </c>
      <c r="BY277" s="1658" t="s">
        <v>36</v>
      </c>
      <c r="BZ277" s="1658" t="s">
        <v>36</v>
      </c>
      <c r="CA277" s="2616"/>
      <c r="CB277" s="2616"/>
      <c r="CC277" s="2616"/>
      <c r="CD277" s="2616"/>
      <c r="CE277" s="2616"/>
      <c r="CF277" s="2616"/>
      <c r="CG277" s="2616"/>
      <c r="CH277" s="2616"/>
      <c r="CI277" s="2616"/>
      <c r="CJ277" s="2616"/>
      <c r="CK277" s="2616"/>
      <c r="CL277" s="2616"/>
      <c r="CM277" s="2616"/>
      <c r="CN277" s="2616"/>
      <c r="CO277" s="2616"/>
      <c r="CP277" s="2616"/>
      <c r="CQ277" s="2616"/>
      <c r="CR277" s="2616"/>
      <c r="CS277" s="2616"/>
      <c r="CT277" s="2616"/>
      <c r="CU277" s="2616"/>
      <c r="CV277" s="2616"/>
      <c r="CW277" s="2616"/>
      <c r="CX277" s="2616"/>
      <c r="CY277" s="2616"/>
      <c r="CZ277" s="2616"/>
    </row>
    <row r="278" s="135" customFormat="true" ht="15" customHeight="true" x14ac:dyDescent="0.2">
      <c r="AA278" s="1108"/>
      <c r="AB278" s="1108"/>
      <c r="AC278" s="1108"/>
      <c r="AD278" s="1108"/>
      <c r="AE278" s="1108"/>
      <c r="AF278" s="1108"/>
      <c r="AG278" s="1108"/>
      <c r="AH278" s="1108"/>
      <c r="AI278" s="1108"/>
      <c r="AJ278" s="1108"/>
      <c r="AK278" s="1108"/>
      <c r="AL278" s="1108"/>
      <c r="AM278" s="1108"/>
      <c r="AN278" s="1108"/>
      <c r="AO278" s="1108"/>
      <c r="AP278" s="1108"/>
      <c r="AQ278" s="1108"/>
      <c r="AR278" s="1108"/>
      <c r="AS278" s="1108"/>
      <c r="AT278" s="1108"/>
      <c r="AU278" s="1108"/>
      <c r="AV278" s="1108"/>
      <c r="AW278" s="1108"/>
      <c r="AX278" s="1108"/>
      <c r="AY278" s="1108"/>
      <c r="AZ278" s="1108"/>
      <c r="BA278" s="2961"/>
      <c r="BB278" s="431" t="s">
        <v>79</v>
      </c>
      <c r="BC278" s="1577" t="s">
        <v>36</v>
      </c>
      <c r="BD278" s="1597" t="s">
        <v>36</v>
      </c>
      <c r="BE278" s="1597" t="s">
        <v>36</v>
      </c>
      <c r="BF278" s="1597" t="s">
        <v>36</v>
      </c>
      <c r="BG278" s="1618" t="s">
        <v>36</v>
      </c>
      <c r="BH278" s="1639" t="s">
        <v>36</v>
      </c>
      <c r="BI278" s="1597" t="s">
        <v>36</v>
      </c>
      <c r="BJ278" s="1597" t="s">
        <v>36</v>
      </c>
      <c r="BK278" s="1597" t="s">
        <v>36</v>
      </c>
      <c r="BL278" s="1618" t="s">
        <v>36</v>
      </c>
      <c r="BM278" s="1639" t="s">
        <v>36</v>
      </c>
      <c r="BN278" s="1597" t="s">
        <v>36</v>
      </c>
      <c r="BO278" s="1597" t="s">
        <v>36</v>
      </c>
      <c r="BP278" s="1597" t="s">
        <v>36</v>
      </c>
      <c r="BQ278" s="1618" t="s">
        <v>36</v>
      </c>
      <c r="BR278" s="1639" t="s">
        <v>36</v>
      </c>
      <c r="BS278" s="1597" t="s">
        <v>36</v>
      </c>
      <c r="BT278" s="1597" t="s">
        <v>36</v>
      </c>
      <c r="BU278" s="1597" t="s">
        <v>36</v>
      </c>
      <c r="BV278" s="1597" t="s">
        <v>36</v>
      </c>
      <c r="BW278" s="1597" t="s">
        <v>36</v>
      </c>
      <c r="BX278" s="1597" t="s">
        <v>36</v>
      </c>
      <c r="BY278" s="1658" t="s">
        <v>36</v>
      </c>
      <c r="BZ278" s="1658" t="s">
        <v>36</v>
      </c>
      <c r="CA278" s="2616"/>
      <c r="CB278" s="2616"/>
      <c r="CC278" s="2616"/>
      <c r="CD278" s="2616"/>
      <c r="CE278" s="2616"/>
      <c r="CF278" s="2616"/>
      <c r="CG278" s="2616"/>
      <c r="CH278" s="2616"/>
      <c r="CI278" s="2616"/>
      <c r="CJ278" s="2616"/>
      <c r="CK278" s="2616"/>
      <c r="CL278" s="2616"/>
      <c r="CM278" s="2616"/>
      <c r="CN278" s="2616"/>
      <c r="CO278" s="2616"/>
      <c r="CP278" s="2616"/>
      <c r="CQ278" s="2616"/>
      <c r="CR278" s="2616"/>
      <c r="CS278" s="2616"/>
      <c r="CT278" s="2616"/>
      <c r="CU278" s="2616"/>
      <c r="CV278" s="2616"/>
      <c r="CW278" s="2616"/>
      <c r="CX278" s="2616"/>
      <c r="CY278" s="2616"/>
      <c r="CZ278" s="2616"/>
    </row>
    <row r="279" s="135" customFormat="true" ht="15" customHeight="true" x14ac:dyDescent="0.2">
      <c r="AA279" s="1108"/>
      <c r="AB279" s="1108"/>
      <c r="AC279" s="1108"/>
      <c r="AD279" s="1108"/>
      <c r="AE279" s="1108"/>
      <c r="AF279" s="1108"/>
      <c r="AG279" s="1108"/>
      <c r="AH279" s="1108"/>
      <c r="AI279" s="1108"/>
      <c r="AJ279" s="1108"/>
      <c r="AK279" s="1108"/>
      <c r="AL279" s="1108"/>
      <c r="AM279" s="1108"/>
      <c r="AN279" s="1108"/>
      <c r="AO279" s="1108"/>
      <c r="AP279" s="1108"/>
      <c r="AQ279" s="1108"/>
      <c r="AR279" s="1108"/>
      <c r="AS279" s="1108"/>
      <c r="AT279" s="1108"/>
      <c r="AU279" s="1108"/>
      <c r="AV279" s="1108"/>
      <c r="AW279" s="1108"/>
      <c r="AX279" s="1108"/>
      <c r="AY279" s="1108"/>
      <c r="AZ279" s="1108"/>
      <c r="BA279" s="2961"/>
      <c r="BB279" s="431" t="s">
        <v>80</v>
      </c>
      <c r="BC279" s="1577" t="s">
        <v>36</v>
      </c>
      <c r="BD279" s="1598" t="s">
        <v>36</v>
      </c>
      <c r="BE279" s="1598" t="s">
        <v>36</v>
      </c>
      <c r="BF279" s="1598" t="s">
        <v>36</v>
      </c>
      <c r="BG279" s="1619" t="s">
        <v>36</v>
      </c>
      <c r="BH279" s="1577" t="s">
        <v>36</v>
      </c>
      <c r="BI279" s="1598" t="s">
        <v>36</v>
      </c>
      <c r="BJ279" s="1598" t="s">
        <v>36</v>
      </c>
      <c r="BK279" s="1598" t="s">
        <v>36</v>
      </c>
      <c r="BL279" s="1619" t="s">
        <v>36</v>
      </c>
      <c r="BM279" s="1577" t="s">
        <v>36</v>
      </c>
      <c r="BN279" s="1598" t="s">
        <v>36</v>
      </c>
      <c r="BO279" s="1598" t="s">
        <v>36</v>
      </c>
      <c r="BP279" s="1598" t="s">
        <v>36</v>
      </c>
      <c r="BQ279" s="1619" t="s">
        <v>36</v>
      </c>
      <c r="BR279" s="1577" t="s">
        <v>36</v>
      </c>
      <c r="BS279" s="1598" t="s">
        <v>36</v>
      </c>
      <c r="BT279" s="1598" t="s">
        <v>36</v>
      </c>
      <c r="BU279" s="1598" t="s">
        <v>36</v>
      </c>
      <c r="BV279" s="1598" t="s">
        <v>36</v>
      </c>
      <c r="BW279" s="1598" t="s">
        <v>36</v>
      </c>
      <c r="BX279" s="1598" t="s">
        <v>36</v>
      </c>
      <c r="BY279" s="1659" t="s">
        <v>36</v>
      </c>
      <c r="BZ279" s="1659" t="s">
        <v>36</v>
      </c>
      <c r="CA279" s="2617"/>
      <c r="CB279" s="2617"/>
      <c r="CC279" s="2617"/>
      <c r="CD279" s="2617"/>
      <c r="CE279" s="2617"/>
      <c r="CF279" s="2617"/>
      <c r="CG279" s="2617"/>
      <c r="CH279" s="2617"/>
      <c r="CI279" s="2617"/>
      <c r="CJ279" s="2617"/>
      <c r="CK279" s="2617"/>
      <c r="CL279" s="2617"/>
      <c r="CM279" s="2617"/>
      <c r="CN279" s="2617"/>
      <c r="CO279" s="2617"/>
      <c r="CP279" s="2617"/>
      <c r="CQ279" s="2617"/>
      <c r="CR279" s="2617"/>
      <c r="CS279" s="2617"/>
      <c r="CT279" s="2617"/>
      <c r="CU279" s="2617"/>
      <c r="CV279" s="2617"/>
      <c r="CW279" s="2617"/>
      <c r="CX279" s="2617"/>
      <c r="CY279" s="2617"/>
      <c r="CZ279" s="2617"/>
    </row>
    <row r="280" s="853" customFormat="true" ht="15" customHeight="true" x14ac:dyDescent="0.2">
      <c r="B280" s="852"/>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61"/>
      <c r="BB280" s="431" t="s">
        <v>81</v>
      </c>
      <c r="BC280" s="1577" t="s">
        <v>36</v>
      </c>
      <c r="BD280" s="1598" t="s">
        <v>36</v>
      </c>
      <c r="BE280" s="1598" t="s">
        <v>36</v>
      </c>
      <c r="BF280" s="1598" t="s">
        <v>36</v>
      </c>
      <c r="BG280" s="1619" t="s">
        <v>36</v>
      </c>
      <c r="BH280" s="1577" t="s">
        <v>36</v>
      </c>
      <c r="BI280" s="1598" t="s">
        <v>36</v>
      </c>
      <c r="BJ280" s="1598" t="s">
        <v>36</v>
      </c>
      <c r="BK280" s="1598" t="s">
        <v>36</v>
      </c>
      <c r="BL280" s="1619" t="s">
        <v>36</v>
      </c>
      <c r="BM280" s="1577" t="s">
        <v>36</v>
      </c>
      <c r="BN280" s="1598" t="s">
        <v>36</v>
      </c>
      <c r="BO280" s="1598" t="s">
        <v>36</v>
      </c>
      <c r="BP280" s="1598" t="s">
        <v>36</v>
      </c>
      <c r="BQ280" s="1619" t="s">
        <v>36</v>
      </c>
      <c r="BR280" s="1577" t="s">
        <v>36</v>
      </c>
      <c r="BS280" s="1598" t="s">
        <v>36</v>
      </c>
      <c r="BT280" s="1598" t="s">
        <v>36</v>
      </c>
      <c r="BU280" s="1598" t="s">
        <v>36</v>
      </c>
      <c r="BV280" s="1598" t="s">
        <v>36</v>
      </c>
      <c r="BW280" s="1598" t="s">
        <v>36</v>
      </c>
      <c r="BX280" s="1598" t="s">
        <v>36</v>
      </c>
      <c r="BY280" s="1659" t="s">
        <v>36</v>
      </c>
      <c r="BZ280" s="1659" t="s">
        <v>36</v>
      </c>
      <c r="CA280" s="2617"/>
      <c r="CB280" s="2617"/>
      <c r="CC280" s="2617"/>
      <c r="CD280" s="2617"/>
      <c r="CE280" s="2617"/>
      <c r="CF280" s="2617"/>
      <c r="CG280" s="2617"/>
      <c r="CH280" s="2617"/>
      <c r="CI280" s="2617"/>
      <c r="CJ280" s="2617"/>
      <c r="CK280" s="2617"/>
      <c r="CL280" s="2617"/>
      <c r="CM280" s="2617"/>
      <c r="CN280" s="2617"/>
      <c r="CO280" s="2617"/>
      <c r="CP280" s="2617"/>
      <c r="CQ280" s="2617"/>
      <c r="CR280" s="2617"/>
      <c r="CS280" s="2617"/>
      <c r="CT280" s="2617"/>
      <c r="CU280" s="2617"/>
      <c r="CV280" s="2617"/>
      <c r="CW280" s="2617"/>
      <c r="CX280" s="2617"/>
      <c r="CY280" s="2617"/>
      <c r="CZ280" s="2617"/>
    </row>
    <row r="281" s="853" customFormat="true" ht="15" customHeight="true" x14ac:dyDescent="0.2">
      <c r="B281" s="852"/>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61"/>
      <c r="BB281" s="431" t="s">
        <v>82</v>
      </c>
      <c r="BC281" s="1577" t="s">
        <v>36</v>
      </c>
      <c r="BD281" s="1598" t="s">
        <v>36</v>
      </c>
      <c r="BE281" s="1598" t="s">
        <v>36</v>
      </c>
      <c r="BF281" s="1598" t="s">
        <v>36</v>
      </c>
      <c r="BG281" s="1619" t="s">
        <v>36</v>
      </c>
      <c r="BH281" s="1577" t="s">
        <v>36</v>
      </c>
      <c r="BI281" s="1598" t="s">
        <v>36</v>
      </c>
      <c r="BJ281" s="1598" t="s">
        <v>36</v>
      </c>
      <c r="BK281" s="1598" t="s">
        <v>36</v>
      </c>
      <c r="BL281" s="1619" t="s">
        <v>36</v>
      </c>
      <c r="BM281" s="1577" t="s">
        <v>36</v>
      </c>
      <c r="BN281" s="1598" t="s">
        <v>36</v>
      </c>
      <c r="BO281" s="1598" t="s">
        <v>36</v>
      </c>
      <c r="BP281" s="1598" t="s">
        <v>36</v>
      </c>
      <c r="BQ281" s="1619" t="s">
        <v>36</v>
      </c>
      <c r="BR281" s="1577" t="s">
        <v>36</v>
      </c>
      <c r="BS281" s="1598" t="s">
        <v>36</v>
      </c>
      <c r="BT281" s="1598" t="s">
        <v>36</v>
      </c>
      <c r="BU281" s="1598" t="s">
        <v>36</v>
      </c>
      <c r="BV281" s="1598" t="s">
        <v>36</v>
      </c>
      <c r="BW281" s="1598" t="s">
        <v>36</v>
      </c>
      <c r="BX281" s="1598" t="s">
        <v>36</v>
      </c>
      <c r="BY281" s="1659" t="s">
        <v>36</v>
      </c>
      <c r="BZ281" s="1659" t="s">
        <v>36</v>
      </c>
      <c r="CA281" s="2617"/>
      <c r="CB281" s="2617"/>
      <c r="CC281" s="2617"/>
      <c r="CD281" s="2617"/>
      <c r="CE281" s="2617"/>
      <c r="CF281" s="2617"/>
      <c r="CG281" s="2617"/>
      <c r="CH281" s="2617"/>
      <c r="CI281" s="2617"/>
      <c r="CJ281" s="2617"/>
      <c r="CK281" s="2617"/>
      <c r="CL281" s="2617"/>
      <c r="CM281" s="2617"/>
      <c r="CN281" s="2617"/>
      <c r="CO281" s="2617"/>
      <c r="CP281" s="2617"/>
      <c r="CQ281" s="2617"/>
      <c r="CR281" s="2617"/>
      <c r="CS281" s="2617"/>
      <c r="CT281" s="2617"/>
      <c r="CU281" s="2617"/>
      <c r="CV281" s="2617"/>
      <c r="CW281" s="2617"/>
      <c r="CX281" s="2617"/>
      <c r="CY281" s="2617"/>
      <c r="CZ281" s="2617"/>
    </row>
    <row r="282" s="853" customFormat="true" ht="15" customHeight="true" x14ac:dyDescent="0.2">
      <c r="B282" s="852"/>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61"/>
      <c r="BB282" s="431" t="s">
        <v>83</v>
      </c>
      <c r="BC282" s="1577" t="s">
        <v>36</v>
      </c>
      <c r="BD282" s="1598" t="s">
        <v>36</v>
      </c>
      <c r="BE282" s="1598" t="s">
        <v>36</v>
      </c>
      <c r="BF282" s="1598" t="s">
        <v>36</v>
      </c>
      <c r="BG282" s="1619" t="s">
        <v>36</v>
      </c>
      <c r="BH282" s="1577" t="s">
        <v>36</v>
      </c>
      <c r="BI282" s="1598" t="s">
        <v>36</v>
      </c>
      <c r="BJ282" s="1598" t="s">
        <v>36</v>
      </c>
      <c r="BK282" s="1598" t="s">
        <v>36</v>
      </c>
      <c r="BL282" s="1619" t="s">
        <v>36</v>
      </c>
      <c r="BM282" s="1577" t="s">
        <v>36</v>
      </c>
      <c r="BN282" s="1598" t="s">
        <v>36</v>
      </c>
      <c r="BO282" s="1598" t="s">
        <v>36</v>
      </c>
      <c r="BP282" s="1598" t="s">
        <v>36</v>
      </c>
      <c r="BQ282" s="1619" t="s">
        <v>36</v>
      </c>
      <c r="BR282" s="1577" t="s">
        <v>36</v>
      </c>
      <c r="BS282" s="1598" t="s">
        <v>36</v>
      </c>
      <c r="BT282" s="1598" t="s">
        <v>36</v>
      </c>
      <c r="BU282" s="1598" t="s">
        <v>36</v>
      </c>
      <c r="BV282" s="1598" t="s">
        <v>36</v>
      </c>
      <c r="BW282" s="1598" t="s">
        <v>36</v>
      </c>
      <c r="BX282" s="1598" t="s">
        <v>36</v>
      </c>
      <c r="BY282" s="1659" t="s">
        <v>36</v>
      </c>
      <c r="BZ282" s="1659" t="s">
        <v>36</v>
      </c>
      <c r="CA282" s="2617"/>
      <c r="CB282" s="2617"/>
      <c r="CC282" s="2617"/>
      <c r="CD282" s="2617"/>
      <c r="CE282" s="2617"/>
      <c r="CF282" s="2617"/>
      <c r="CG282" s="2617"/>
      <c r="CH282" s="2617"/>
      <c r="CI282" s="2617"/>
      <c r="CJ282" s="2617"/>
      <c r="CK282" s="2617"/>
      <c r="CL282" s="2617"/>
      <c r="CM282" s="2617"/>
      <c r="CN282" s="2617"/>
      <c r="CO282" s="2617"/>
      <c r="CP282" s="2617"/>
      <c r="CQ282" s="2617"/>
      <c r="CR282" s="2617"/>
      <c r="CS282" s="2617"/>
      <c r="CT282" s="2617"/>
      <c r="CU282" s="2617"/>
      <c r="CV282" s="2617"/>
      <c r="CW282" s="2617"/>
      <c r="CX282" s="2617"/>
      <c r="CY282" s="2617"/>
      <c r="CZ282" s="2617"/>
    </row>
    <row r="283" s="853" customFormat="true" ht="15" customHeight="true" x14ac:dyDescent="0.2">
      <c r="B283" s="852"/>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61"/>
      <c r="BB283" s="431" t="s">
        <v>84</v>
      </c>
      <c r="BC283" s="1577" t="s">
        <v>36</v>
      </c>
      <c r="BD283" s="1598" t="s">
        <v>36</v>
      </c>
      <c r="BE283" s="1598" t="s">
        <v>36</v>
      </c>
      <c r="BF283" s="1598" t="s">
        <v>36</v>
      </c>
      <c r="BG283" s="1619" t="s">
        <v>36</v>
      </c>
      <c r="BH283" s="1577" t="s">
        <v>36</v>
      </c>
      <c r="BI283" s="1598" t="s">
        <v>36</v>
      </c>
      <c r="BJ283" s="1598" t="s">
        <v>36</v>
      </c>
      <c r="BK283" s="1598" t="s">
        <v>36</v>
      </c>
      <c r="BL283" s="1619" t="s">
        <v>36</v>
      </c>
      <c r="BM283" s="1577" t="s">
        <v>36</v>
      </c>
      <c r="BN283" s="1598" t="s">
        <v>36</v>
      </c>
      <c r="BO283" s="1598" t="s">
        <v>36</v>
      </c>
      <c r="BP283" s="1598" t="s">
        <v>36</v>
      </c>
      <c r="BQ283" s="1619" t="s">
        <v>36</v>
      </c>
      <c r="BR283" s="1577" t="s">
        <v>36</v>
      </c>
      <c r="BS283" s="1598" t="s">
        <v>36</v>
      </c>
      <c r="BT283" s="1598" t="s">
        <v>36</v>
      </c>
      <c r="BU283" s="1598" t="s">
        <v>36</v>
      </c>
      <c r="BV283" s="1598" t="s">
        <v>36</v>
      </c>
      <c r="BW283" s="1598" t="s">
        <v>36</v>
      </c>
      <c r="BX283" s="1598" t="s">
        <v>36</v>
      </c>
      <c r="BY283" s="1659" t="s">
        <v>36</v>
      </c>
      <c r="BZ283" s="1659" t="s">
        <v>36</v>
      </c>
      <c r="CA283" s="2617"/>
      <c r="CB283" s="2617"/>
      <c r="CC283" s="2617"/>
      <c r="CD283" s="2617"/>
      <c r="CE283" s="2617"/>
      <c r="CF283" s="2617"/>
      <c r="CG283" s="2617"/>
      <c r="CH283" s="2617"/>
      <c r="CI283" s="2617"/>
      <c r="CJ283" s="2617"/>
      <c r="CK283" s="2617"/>
      <c r="CL283" s="2617"/>
      <c r="CM283" s="2617"/>
      <c r="CN283" s="2617"/>
      <c r="CO283" s="2617"/>
      <c r="CP283" s="2617"/>
      <c r="CQ283" s="2617"/>
      <c r="CR283" s="2617"/>
      <c r="CS283" s="2617"/>
      <c r="CT283" s="2617"/>
      <c r="CU283" s="2617"/>
      <c r="CV283" s="2617"/>
      <c r="CW283" s="2617"/>
      <c r="CX283" s="2617"/>
      <c r="CY283" s="2617"/>
      <c r="CZ283" s="2617"/>
    </row>
    <row r="284" s="853" customFormat="true" ht="15" customHeight="true" x14ac:dyDescent="0.2">
      <c r="B284" s="852"/>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62"/>
      <c r="BB284" s="432" t="s">
        <v>114</v>
      </c>
      <c r="BC284" s="1578" t="s">
        <v>36</v>
      </c>
      <c r="BD284" s="1599" t="s">
        <v>36</v>
      </c>
      <c r="BE284" s="1599" t="s">
        <v>36</v>
      </c>
      <c r="BF284" s="1599" t="s">
        <v>36</v>
      </c>
      <c r="BG284" s="1620" t="s">
        <v>36</v>
      </c>
      <c r="BH284" s="1640" t="s">
        <v>36</v>
      </c>
      <c r="BI284" s="1599" t="s">
        <v>36</v>
      </c>
      <c r="BJ284" s="1599" t="s">
        <v>36</v>
      </c>
      <c r="BK284" s="1599" t="s">
        <v>36</v>
      </c>
      <c r="BL284" s="1620" t="s">
        <v>36</v>
      </c>
      <c r="BM284" s="1640" t="s">
        <v>36</v>
      </c>
      <c r="BN284" s="1599" t="s">
        <v>36</v>
      </c>
      <c r="BO284" s="1599" t="s">
        <v>36</v>
      </c>
      <c r="BP284" s="1599" t="s">
        <v>36</v>
      </c>
      <c r="BQ284" s="1620" t="s">
        <v>36</v>
      </c>
      <c r="BR284" s="1640" t="s">
        <v>36</v>
      </c>
      <c r="BS284" s="1599" t="s">
        <v>36</v>
      </c>
      <c r="BT284" s="1599" t="s">
        <v>36</v>
      </c>
      <c r="BU284" s="1599" t="s">
        <v>36</v>
      </c>
      <c r="BV284" s="1599" t="s">
        <v>36</v>
      </c>
      <c r="BW284" s="1599" t="s">
        <v>36</v>
      </c>
      <c r="BX284" s="1599" t="s">
        <v>36</v>
      </c>
      <c r="BY284" s="1660" t="s">
        <v>36</v>
      </c>
      <c r="BZ284" s="1660" t="s">
        <v>36</v>
      </c>
      <c r="CA284" s="2618"/>
      <c r="CB284" s="2618"/>
      <c r="CC284" s="2618"/>
      <c r="CD284" s="2618"/>
      <c r="CE284" s="2618"/>
      <c r="CF284" s="2618"/>
      <c r="CG284" s="2618"/>
      <c r="CH284" s="2618"/>
      <c r="CI284" s="2618"/>
      <c r="CJ284" s="2618"/>
      <c r="CK284" s="2618"/>
      <c r="CL284" s="2618"/>
      <c r="CM284" s="2618"/>
      <c r="CN284" s="2618"/>
      <c r="CO284" s="2618"/>
      <c r="CP284" s="2618"/>
      <c r="CQ284" s="2618"/>
      <c r="CR284" s="2618"/>
      <c r="CS284" s="2618"/>
      <c r="CT284" s="2618"/>
      <c r="CU284" s="2618"/>
      <c r="CV284" s="2618"/>
      <c r="CW284" s="2618"/>
      <c r="CX284" s="2618"/>
      <c r="CY284" s="2618"/>
      <c r="CZ284" s="2618"/>
    </row>
    <row r="285" s="853" customFormat="true" ht="15" customHeight="true" x14ac:dyDescent="0.2">
      <c r="B285" s="852"/>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53" customFormat="true" ht="15" customHeight="true" x14ac:dyDescent="0.2">
      <c r="B286" s="852"/>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53" customFormat="true" ht="15" customHeight="true" x14ac:dyDescent="0.2">
      <c r="B287" s="852"/>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53" customFormat="true" ht="15" customHeight="true" x14ac:dyDescent="0.2">
      <c r="B288" s="852"/>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53" customFormat="true" ht="15" customHeight="true" x14ac:dyDescent="0.2">
      <c r="A289" s="809"/>
      <c r="B289" s="810"/>
      <c r="C289" s="811"/>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53" customFormat="true" ht="15" customHeight="true" x14ac:dyDescent="0.2">
      <c r="A290" s="1119"/>
      <c r="B290" s="1120"/>
      <c r="C290" s="1121"/>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53" customFormat="true" ht="15" customHeight="true" x14ac:dyDescent="0.2">
      <c r="A291" s="1122"/>
      <c r="B291" s="1123"/>
      <c r="C291" s="1124"/>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53" customFormat="true" ht="15" customHeight="true" x14ac:dyDescent="0.2">
      <c r="A292" s="1125"/>
      <c r="B292" s="1126"/>
      <c r="C292" s="1127"/>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53" customFormat="true" ht="15" customHeight="true" x14ac:dyDescent="0.2">
      <c r="A293" s="1128"/>
      <c r="B293" s="1129"/>
      <c r="C293" s="113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53" customFormat="true" ht="15" customHeight="true" x14ac:dyDescent="0.2">
      <c r="A294" s="1131"/>
      <c r="B294" s="1132"/>
      <c r="C294" s="1133"/>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53" customFormat="true" ht="15" customHeight="true" x14ac:dyDescent="0.2">
      <c r="A295" s="1131"/>
      <c r="B295" s="1132"/>
      <c r="C295" s="1133"/>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53" customFormat="true" ht="15" customHeight="true" x14ac:dyDescent="0.2">
      <c r="A296" s="1131"/>
      <c r="B296" s="1134"/>
      <c r="C296" s="1133"/>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53" customFormat="true" ht="15" customHeight="true" x14ac:dyDescent="0.2">
      <c r="A297" s="1135"/>
      <c r="B297" s="1136"/>
      <c r="C297" s="1137"/>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53" customFormat="true" ht="15" customHeight="true" x14ac:dyDescent="0.2">
      <c r="B298" s="852"/>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53" customFormat="true" ht="15" customHeight="true" x14ac:dyDescent="0.2">
      <c r="A299" s="812"/>
      <c r="B299" s="813"/>
      <c r="C299" s="814"/>
      <c r="D299" s="815"/>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53" customFormat="true" ht="15" customHeight="true" x14ac:dyDescent="0.2">
      <c r="A300" s="1138"/>
      <c r="B300" s="1139"/>
      <c r="C300" s="1140"/>
      <c r="D300" s="1141"/>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53" customFormat="true" ht="15" customHeight="true" x14ac:dyDescent="0.2">
      <c r="A301" s="1142"/>
      <c r="B301" s="1143"/>
      <c r="C301" s="1144"/>
      <c r="D301" s="1145"/>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53" customFormat="true" ht="15" customHeight="true" x14ac:dyDescent="0.2">
      <c r="A302" s="1146"/>
      <c r="B302" s="1147"/>
      <c r="C302" s="1148"/>
      <c r="D302" s="1149"/>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53" customFormat="true" ht="15" customHeight="true" x14ac:dyDescent="0.2">
      <c r="A303" s="1150"/>
      <c r="B303" s="1151"/>
      <c r="C303" s="1152"/>
      <c r="D303" s="1153"/>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53" customFormat="true" ht="15" customHeight="true" x14ac:dyDescent="0.2">
      <c r="A304" s="1154"/>
      <c r="B304" s="1155"/>
      <c r="C304" s="1156"/>
      <c r="D304" s="1157"/>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53" customFormat="true" ht="15" customHeight="true" x14ac:dyDescent="0.2">
      <c r="A305" s="1158"/>
      <c r="B305" s="1159"/>
      <c r="C305" s="1160"/>
      <c r="D305" s="1161"/>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53" customFormat="true" ht="15" customHeight="true" x14ac:dyDescent="0.2">
      <c r="B306" s="852"/>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53" customFormat="true" ht="15" customHeight="true" x14ac:dyDescent="0.2">
      <c r="B307" s="852"/>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53" customFormat="true" ht="15" customHeight="true" x14ac:dyDescent="0.2">
      <c r="B308" s="852"/>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53" customFormat="true" ht="15" customHeight="true" x14ac:dyDescent="0.2">
      <c r="B309" s="852"/>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53" customFormat="true" ht="15" customHeight="true" x14ac:dyDescent="0.2">
      <c r="B310" s="852"/>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53" customFormat="true" ht="15" customHeight="true" x14ac:dyDescent="0.2">
      <c r="B311" s="852"/>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53" customFormat="true" ht="15" customHeight="true" x14ac:dyDescent="0.2">
      <c r="B312" s="852"/>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53" customFormat="true" ht="15" customHeight="true" x14ac:dyDescent="0.2">
      <c r="B313" s="852"/>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53" customFormat="true" ht="15" customHeight="true" x14ac:dyDescent="0.2">
      <c r="B314" s="852"/>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53" customFormat="true" ht="15" customHeight="true" x14ac:dyDescent="0.2">
      <c r="B315" s="852"/>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53" customFormat="true" ht="15" customHeight="true" x14ac:dyDescent="0.2">
      <c r="B316" s="852"/>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53" customFormat="true" ht="15" customHeight="true" x14ac:dyDescent="0.2">
      <c r="B317" s="852"/>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53" customFormat="true" ht="15" customHeight="true" x14ac:dyDescent="0.2">
      <c r="B318" s="852"/>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53" customFormat="true" ht="15" customHeight="true" x14ac:dyDescent="0.2">
      <c r="B319" s="852"/>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53" customFormat="true" ht="15" customHeight="true" x14ac:dyDescent="0.2">
      <c r="B320" s="852"/>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53" customFormat="true" ht="15" customHeight="true" x14ac:dyDescent="0.2">
      <c r="B321" s="852"/>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53" customFormat="true" ht="15" customHeight="true" x14ac:dyDescent="0.2">
      <c r="B322" s="852"/>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53" customFormat="true" ht="15" customHeight="true" x14ac:dyDescent="0.2">
      <c r="B323" s="852"/>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53" customFormat="true" ht="15" customHeight="true" x14ac:dyDescent="0.2">
      <c r="B324" s="852"/>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53" customFormat="true" ht="15" customHeight="true" x14ac:dyDescent="0.2">
      <c r="B325" s="852"/>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53" customFormat="true" ht="15" customHeight="true" x14ac:dyDescent="0.2">
      <c r="B326" s="852"/>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53" customFormat="true" ht="15" customHeight="true" x14ac:dyDescent="0.2">
      <c r="B327" s="852"/>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53" customFormat="true" ht="15" customHeight="true" x14ac:dyDescent="0.2">
      <c r="B328" s="852"/>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53" customFormat="true" ht="250.15" customHeight="true" x14ac:dyDescent="0.2">
      <c r="B329" s="852"/>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98"/>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75"/>
      <c r="BD330" s="875"/>
      <c r="BE330" s="875"/>
      <c r="BF330" s="875"/>
      <c r="BG330" s="875"/>
      <c r="BH330" s="875"/>
      <c r="BI330" s="875"/>
      <c r="BJ330" s="875"/>
      <c r="BK330" s="875"/>
      <c r="BL330" s="875"/>
      <c r="BM330" s="875"/>
      <c r="BN330" s="875"/>
      <c r="BO330" s="875"/>
      <c r="BP330" s="875"/>
      <c r="BQ330" s="875"/>
      <c r="BR330" s="875"/>
      <c r="BS330" s="875"/>
      <c r="BT330" s="875"/>
      <c r="BU330" s="875"/>
      <c r="BV330" s="875"/>
      <c r="BW330" s="875"/>
      <c r="BX330" s="875"/>
      <c r="BY330" s="87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98"/>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75"/>
      <c r="BD331" s="875"/>
      <c r="BE331" s="875"/>
      <c r="BF331" s="875"/>
      <c r="BG331" s="875"/>
      <c r="BH331" s="875"/>
      <c r="BI331" s="875"/>
      <c r="BJ331" s="875"/>
      <c r="BK331" s="875"/>
      <c r="BL331" s="875"/>
      <c r="BM331" s="875"/>
      <c r="BN331" s="875"/>
      <c r="BO331" s="875"/>
      <c r="BP331" s="875"/>
      <c r="BQ331" s="875"/>
      <c r="BR331" s="875"/>
      <c r="BS331" s="875"/>
      <c r="BT331" s="875"/>
      <c r="BU331" s="875"/>
      <c r="BV331" s="875"/>
      <c r="BW331" s="875"/>
      <c r="BX331" s="875"/>
      <c r="BY331" s="87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98"/>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75"/>
      <c r="BD332" s="875"/>
      <c r="BE332" s="875"/>
      <c r="BF332" s="875"/>
      <c r="BG332" s="875"/>
      <c r="BH332" s="875"/>
      <c r="BI332" s="875"/>
      <c r="BJ332" s="875"/>
      <c r="BK332" s="875"/>
      <c r="BL332" s="875"/>
      <c r="BM332" s="875"/>
      <c r="BN332" s="875"/>
      <c r="BO332" s="875"/>
      <c r="BP332" s="875"/>
      <c r="BQ332" s="875"/>
      <c r="BR332" s="875"/>
      <c r="BS332" s="875"/>
      <c r="BT332" s="875"/>
      <c r="BU332" s="875"/>
      <c r="BV332" s="875"/>
      <c r="BW332" s="875"/>
      <c r="BX332" s="875"/>
      <c r="BY332" s="87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98"/>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75"/>
      <c r="BD333" s="875"/>
      <c r="BE333" s="875"/>
      <c r="BF333" s="875"/>
      <c r="BG333" s="875"/>
      <c r="BH333" s="875"/>
      <c r="BI333" s="875"/>
      <c r="BJ333" s="875"/>
      <c r="BK333" s="875"/>
      <c r="BL333" s="875"/>
      <c r="BM333" s="875"/>
      <c r="BN333" s="875"/>
      <c r="BO333" s="875"/>
      <c r="BP333" s="875"/>
      <c r="BQ333" s="875"/>
      <c r="BR333" s="875"/>
      <c r="BS333" s="875"/>
      <c r="BT333" s="875"/>
      <c r="BU333" s="875"/>
      <c r="BV333" s="875"/>
      <c r="BW333" s="875"/>
      <c r="BX333" s="875"/>
      <c r="BY333" s="87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98"/>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75"/>
      <c r="BD334" s="875"/>
      <c r="BE334" s="875"/>
      <c r="BF334" s="875"/>
      <c r="BG334" s="875"/>
      <c r="BH334" s="875"/>
      <c r="BI334" s="875"/>
      <c r="BJ334" s="875"/>
      <c r="BK334" s="875"/>
      <c r="BL334" s="875"/>
      <c r="BM334" s="875"/>
      <c r="BN334" s="875"/>
      <c r="BO334" s="875"/>
      <c r="BP334" s="875"/>
      <c r="BQ334" s="875"/>
      <c r="BR334" s="875"/>
      <c r="BS334" s="875"/>
      <c r="BT334" s="875"/>
      <c r="BU334" s="875"/>
      <c r="BV334" s="875"/>
      <c r="BW334" s="875"/>
      <c r="BX334" s="875"/>
      <c r="BY334" s="87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98"/>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75"/>
      <c r="BD335" s="875"/>
      <c r="BE335" s="875"/>
      <c r="BF335" s="875"/>
      <c r="BG335" s="875"/>
      <c r="BH335" s="875"/>
      <c r="BI335" s="875"/>
      <c r="BJ335" s="875"/>
      <c r="BK335" s="875"/>
      <c r="BL335" s="875"/>
      <c r="BM335" s="875"/>
      <c r="BN335" s="875"/>
      <c r="BO335" s="875"/>
      <c r="BP335" s="875"/>
      <c r="BQ335" s="875"/>
      <c r="BR335" s="875"/>
      <c r="BS335" s="875"/>
      <c r="BT335" s="875"/>
      <c r="BU335" s="875"/>
      <c r="BV335" s="875"/>
      <c r="BW335" s="875"/>
      <c r="BX335" s="875"/>
      <c r="BY335" s="87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98"/>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75"/>
      <c r="BD336" s="875"/>
      <c r="BE336" s="875"/>
      <c r="BF336" s="875"/>
      <c r="BG336" s="875"/>
      <c r="BH336" s="875"/>
      <c r="BI336" s="875"/>
      <c r="BJ336" s="875"/>
      <c r="BK336" s="875"/>
      <c r="BL336" s="875"/>
      <c r="BM336" s="875"/>
      <c r="BN336" s="875"/>
      <c r="BO336" s="875"/>
      <c r="BP336" s="875"/>
      <c r="BQ336" s="875"/>
      <c r="BR336" s="875"/>
      <c r="BS336" s="875"/>
      <c r="BT336" s="875"/>
      <c r="BU336" s="875"/>
      <c r="BV336" s="875"/>
      <c r="BW336" s="875"/>
      <c r="BX336" s="875"/>
      <c r="BY336" s="87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98"/>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75"/>
      <c r="BD337" s="875"/>
      <c r="BE337" s="875"/>
      <c r="BF337" s="875"/>
      <c r="BG337" s="875"/>
      <c r="BH337" s="875"/>
      <c r="BI337" s="875"/>
      <c r="BJ337" s="875"/>
      <c r="BK337" s="875"/>
      <c r="BL337" s="875"/>
      <c r="BM337" s="875"/>
      <c r="BN337" s="875"/>
      <c r="BO337" s="875"/>
      <c r="BP337" s="875"/>
      <c r="BQ337" s="875"/>
      <c r="BR337" s="875"/>
      <c r="BS337" s="875"/>
      <c r="BT337" s="875"/>
      <c r="BU337" s="875"/>
      <c r="BV337" s="875"/>
      <c r="BW337" s="875"/>
      <c r="BX337" s="875"/>
      <c r="BY337" s="87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98"/>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75"/>
      <c r="BD338" s="875"/>
      <c r="BE338" s="875"/>
      <c r="BF338" s="875"/>
      <c r="BG338" s="875"/>
      <c r="BH338" s="875"/>
      <c r="BI338" s="875"/>
      <c r="BJ338" s="875"/>
      <c r="BK338" s="875"/>
      <c r="BL338" s="875"/>
      <c r="BM338" s="875"/>
      <c r="BN338" s="875"/>
      <c r="BO338" s="875"/>
      <c r="BP338" s="875"/>
      <c r="BQ338" s="875"/>
      <c r="BR338" s="875"/>
      <c r="BS338" s="875"/>
      <c r="BT338" s="875"/>
      <c r="BU338" s="875"/>
      <c r="BV338" s="875"/>
      <c r="BW338" s="875"/>
      <c r="BX338" s="875"/>
      <c r="BY338" s="87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53" customFormat="true" ht="15" customHeight="true" x14ac:dyDescent="0.2">
      <c r="B339" s="852"/>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63" t="s">
        <v>115</v>
      </c>
      <c r="BD339" s="2964"/>
      <c r="BE339" s="2964"/>
      <c r="BF339" s="2964"/>
      <c r="BG339" s="2965"/>
      <c r="BH339" s="2966" t="s">
        <v>39</v>
      </c>
      <c r="BI339" s="2964"/>
      <c r="BJ339" s="2964"/>
      <c r="BK339" s="2964"/>
      <c r="BL339" s="2965"/>
      <c r="BM339" s="2966" t="s">
        <v>38</v>
      </c>
      <c r="BN339" s="2964"/>
      <c r="BO339" s="2964"/>
      <c r="BP339" s="2964"/>
      <c r="BQ339" s="2967"/>
      <c r="BR339" s="2534" t="s">
        <v>143</v>
      </c>
      <c r="BS339" s="2535"/>
      <c r="BT339" s="2535"/>
      <c r="BU339" s="2535"/>
      <c r="BV339" s="2535"/>
      <c r="BW339" s="2535"/>
      <c r="BX339" s="2535"/>
      <c r="BY339" s="2536"/>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53" customFormat="true" ht="12.75" x14ac:dyDescent="0.2">
      <c r="B340" s="852"/>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249</v>
      </c>
      <c r="BS340" s="199" t="s">
        <v>159</v>
      </c>
      <c r="BT340" s="199" t="s">
        <v>250</v>
      </c>
      <c r="BU340" s="199" t="s">
        <v>161</v>
      </c>
      <c r="BV340" s="199" t="s">
        <v>251</v>
      </c>
      <c r="BW340" s="199" t="s">
        <v>163</v>
      </c>
      <c r="BX340" s="199" t="s">
        <v>252</v>
      </c>
      <c r="BY340" s="200" t="s">
        <v>165</v>
      </c>
      <c r="BZ340" s="200" t="s">
        <v>166</v>
      </c>
      <c r="CA340" s="2619"/>
      <c r="CB340" s="2619"/>
      <c r="CC340" s="2619"/>
      <c r="CD340" s="2619"/>
      <c r="CE340" s="2619"/>
      <c r="CF340" s="2619"/>
      <c r="CG340" s="2619"/>
      <c r="CH340" s="2619"/>
      <c r="CI340" s="2619"/>
      <c r="CJ340" s="2619"/>
      <c r="CK340" s="2619"/>
      <c r="CL340" s="2619"/>
      <c r="CM340" s="2619"/>
      <c r="CN340" s="2619"/>
      <c r="CO340" s="2619"/>
      <c r="CP340" s="2619"/>
      <c r="CQ340" s="2619"/>
      <c r="CR340" s="2619"/>
      <c r="CS340" s="2619"/>
      <c r="CT340" s="2619"/>
      <c r="CU340" s="2619"/>
      <c r="CV340" s="2619"/>
      <c r="CW340" s="2619"/>
      <c r="CX340" s="2619"/>
      <c r="CY340" s="2619"/>
      <c r="CZ340" s="2619"/>
    </row>
    <row r="341" s="853" customFormat="true" ht="15" customHeight="true" x14ac:dyDescent="0.2">
      <c r="B341" s="852"/>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68" t="s">
        <v>156</v>
      </c>
      <c r="BB341" s="176" t="s">
        <v>50</v>
      </c>
      <c r="BC341" s="1579" t="s">
        <v>36</v>
      </c>
      <c r="BD341" s="1600" t="s">
        <v>36</v>
      </c>
      <c r="BE341" s="1600" t="s">
        <v>36</v>
      </c>
      <c r="BF341" s="1600" t="s">
        <v>36</v>
      </c>
      <c r="BG341" s="1621" t="s">
        <v>36</v>
      </c>
      <c r="BH341" s="1641" t="s">
        <v>36</v>
      </c>
      <c r="BI341" s="1600" t="s">
        <v>36</v>
      </c>
      <c r="BJ341" s="1600" t="s">
        <v>36</v>
      </c>
      <c r="BK341" s="1600" t="s">
        <v>36</v>
      </c>
      <c r="BL341" s="1621" t="s">
        <v>36</v>
      </c>
      <c r="BM341" s="1641" t="s">
        <v>36</v>
      </c>
      <c r="BN341" s="1600" t="s">
        <v>36</v>
      </c>
      <c r="BO341" s="1600" t="s">
        <v>36</v>
      </c>
      <c r="BP341" s="1600" t="s">
        <v>36</v>
      </c>
      <c r="BQ341" s="1621" t="s">
        <v>36</v>
      </c>
      <c r="BR341" s="1641" t="s">
        <v>36</v>
      </c>
      <c r="BS341" s="1600" t="s">
        <v>36</v>
      </c>
      <c r="BT341" s="1600" t="s">
        <v>36</v>
      </c>
      <c r="BU341" s="1600" t="s">
        <v>36</v>
      </c>
      <c r="BV341" s="1600" t="s">
        <v>36</v>
      </c>
      <c r="BW341" s="1600" t="s">
        <v>36</v>
      </c>
      <c r="BX341" s="1600" t="s">
        <v>36</v>
      </c>
      <c r="BY341" s="1661" t="s">
        <v>36</v>
      </c>
      <c r="BZ341" s="1661" t="s">
        <v>36</v>
      </c>
      <c r="CA341" s="2620"/>
      <c r="CB341" s="2620"/>
      <c r="CC341" s="2620"/>
      <c r="CD341" s="2620"/>
      <c r="CE341" s="2620"/>
      <c r="CF341" s="2620"/>
      <c r="CG341" s="2620"/>
      <c r="CH341" s="2620"/>
      <c r="CI341" s="2620"/>
      <c r="CJ341" s="2620"/>
      <c r="CK341" s="2620"/>
      <c r="CL341" s="2620"/>
      <c r="CM341" s="2620"/>
      <c r="CN341" s="2620"/>
      <c r="CO341" s="2620"/>
      <c r="CP341" s="2620"/>
      <c r="CQ341" s="2620"/>
      <c r="CR341" s="2620"/>
      <c r="CS341" s="2620"/>
      <c r="CT341" s="2620"/>
      <c r="CU341" s="2620"/>
      <c r="CV341" s="2620"/>
      <c r="CW341" s="2620"/>
      <c r="CX341" s="2620"/>
      <c r="CY341" s="2620"/>
      <c r="CZ341" s="2620"/>
    </row>
    <row r="342" s="853" customFormat="true" ht="15" customHeight="true" x14ac:dyDescent="0.2">
      <c r="B342" s="852"/>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69"/>
      <c r="BB342" s="177" t="s">
        <v>49</v>
      </c>
      <c r="BC342" s="1580" t="s">
        <v>36</v>
      </c>
      <c r="BD342" s="1601" t="s">
        <v>36</v>
      </c>
      <c r="BE342" s="1601" t="s">
        <v>36</v>
      </c>
      <c r="BF342" s="1601" t="s">
        <v>36</v>
      </c>
      <c r="BG342" s="1622" t="s">
        <v>36</v>
      </c>
      <c r="BH342" s="1642" t="s">
        <v>36</v>
      </c>
      <c r="BI342" s="1601" t="s">
        <v>36</v>
      </c>
      <c r="BJ342" s="1601" t="s">
        <v>36</v>
      </c>
      <c r="BK342" s="1601" t="s">
        <v>36</v>
      </c>
      <c r="BL342" s="1622" t="s">
        <v>36</v>
      </c>
      <c r="BM342" s="1642" t="s">
        <v>36</v>
      </c>
      <c r="BN342" s="1601" t="s">
        <v>36</v>
      </c>
      <c r="BO342" s="1601" t="s">
        <v>36</v>
      </c>
      <c r="BP342" s="1601" t="s">
        <v>36</v>
      </c>
      <c r="BQ342" s="1622" t="s">
        <v>36</v>
      </c>
      <c r="BR342" s="1642" t="s">
        <v>36</v>
      </c>
      <c r="BS342" s="1601" t="s">
        <v>36</v>
      </c>
      <c r="BT342" s="1601" t="s">
        <v>36</v>
      </c>
      <c r="BU342" s="1601" t="s">
        <v>36</v>
      </c>
      <c r="BV342" s="1601" t="s">
        <v>36</v>
      </c>
      <c r="BW342" s="1601" t="s">
        <v>36</v>
      </c>
      <c r="BX342" s="1601" t="s">
        <v>36</v>
      </c>
      <c r="BY342" s="1662" t="s">
        <v>36</v>
      </c>
      <c r="BZ342" s="1662" t="s">
        <v>36</v>
      </c>
      <c r="CA342" s="2621"/>
      <c r="CB342" s="2621"/>
      <c r="CC342" s="2621"/>
      <c r="CD342" s="2621"/>
      <c r="CE342" s="2621"/>
      <c r="CF342" s="2621"/>
      <c r="CG342" s="2621"/>
      <c r="CH342" s="2621"/>
      <c r="CI342" s="2621"/>
      <c r="CJ342" s="2621"/>
      <c r="CK342" s="2621"/>
      <c r="CL342" s="2621"/>
      <c r="CM342" s="2621"/>
      <c r="CN342" s="2621"/>
      <c r="CO342" s="2621"/>
      <c r="CP342" s="2621"/>
      <c r="CQ342" s="2621"/>
      <c r="CR342" s="2621"/>
      <c r="CS342" s="2621"/>
      <c r="CT342" s="2621"/>
      <c r="CU342" s="2621"/>
      <c r="CV342" s="2621"/>
      <c r="CW342" s="2621"/>
      <c r="CX342" s="2621"/>
      <c r="CY342" s="2621"/>
      <c r="CZ342" s="2621"/>
    </row>
    <row r="343" s="853" customFormat="true" ht="15" customHeight="true" x14ac:dyDescent="0.2">
      <c r="B343" s="852"/>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70" t="s">
        <v>151</v>
      </c>
      <c r="BB343" s="177" t="s">
        <v>50</v>
      </c>
      <c r="BC343" s="1580" t="s">
        <v>36</v>
      </c>
      <c r="BD343" s="1601" t="s">
        <v>36</v>
      </c>
      <c r="BE343" s="1601" t="s">
        <v>36</v>
      </c>
      <c r="BF343" s="1601" t="s">
        <v>36</v>
      </c>
      <c r="BG343" s="1622" t="s">
        <v>36</v>
      </c>
      <c r="BH343" s="1642" t="s">
        <v>36</v>
      </c>
      <c r="BI343" s="1601" t="s">
        <v>36</v>
      </c>
      <c r="BJ343" s="1601" t="s">
        <v>36</v>
      </c>
      <c r="BK343" s="1601" t="s">
        <v>36</v>
      </c>
      <c r="BL343" s="1622" t="s">
        <v>36</v>
      </c>
      <c r="BM343" s="1642" t="s">
        <v>36</v>
      </c>
      <c r="BN343" s="1601" t="s">
        <v>36</v>
      </c>
      <c r="BO343" s="1601" t="s">
        <v>36</v>
      </c>
      <c r="BP343" s="1601" t="s">
        <v>36</v>
      </c>
      <c r="BQ343" s="1622" t="s">
        <v>36</v>
      </c>
      <c r="BR343" s="1642" t="s">
        <v>36</v>
      </c>
      <c r="BS343" s="1601" t="s">
        <v>36</v>
      </c>
      <c r="BT343" s="1601" t="s">
        <v>36</v>
      </c>
      <c r="BU343" s="1601" t="s">
        <v>36</v>
      </c>
      <c r="BV343" s="1601" t="s">
        <v>36</v>
      </c>
      <c r="BW343" s="1601" t="s">
        <v>36</v>
      </c>
      <c r="BX343" s="1601" t="s">
        <v>36</v>
      </c>
      <c r="BY343" s="1662" t="s">
        <v>36</v>
      </c>
      <c r="BZ343" s="1662" t="s">
        <v>36</v>
      </c>
      <c r="CA343" s="2621"/>
      <c r="CB343" s="2621"/>
      <c r="CC343" s="2621"/>
      <c r="CD343" s="2621"/>
      <c r="CE343" s="2621"/>
      <c r="CF343" s="2621"/>
      <c r="CG343" s="2621"/>
      <c r="CH343" s="2621"/>
      <c r="CI343" s="2621"/>
      <c r="CJ343" s="2621"/>
      <c r="CK343" s="2621"/>
      <c r="CL343" s="2621"/>
      <c r="CM343" s="2621"/>
      <c r="CN343" s="2621"/>
      <c r="CO343" s="2621"/>
      <c r="CP343" s="2621"/>
      <c r="CQ343" s="2621"/>
      <c r="CR343" s="2621"/>
      <c r="CS343" s="2621"/>
      <c r="CT343" s="2621"/>
      <c r="CU343" s="2621"/>
      <c r="CV343" s="2621"/>
      <c r="CW343" s="2621"/>
      <c r="CX343" s="2621"/>
      <c r="CY343" s="2621"/>
      <c r="CZ343" s="2621"/>
    </row>
    <row r="344" s="853" customFormat="true" ht="15" customHeight="true" x14ac:dyDescent="0.2">
      <c r="B344" s="852"/>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69"/>
      <c r="BB344" s="177" t="s">
        <v>49</v>
      </c>
      <c r="BC344" s="1580" t="s">
        <v>36</v>
      </c>
      <c r="BD344" s="1601" t="s">
        <v>36</v>
      </c>
      <c r="BE344" s="1601" t="s">
        <v>36</v>
      </c>
      <c r="BF344" s="1601" t="s">
        <v>36</v>
      </c>
      <c r="BG344" s="1622" t="s">
        <v>36</v>
      </c>
      <c r="BH344" s="1642" t="s">
        <v>36</v>
      </c>
      <c r="BI344" s="1601" t="s">
        <v>36</v>
      </c>
      <c r="BJ344" s="1601" t="s">
        <v>36</v>
      </c>
      <c r="BK344" s="1601" t="s">
        <v>36</v>
      </c>
      <c r="BL344" s="1622" t="s">
        <v>36</v>
      </c>
      <c r="BM344" s="1642" t="s">
        <v>36</v>
      </c>
      <c r="BN344" s="1601" t="s">
        <v>36</v>
      </c>
      <c r="BO344" s="1601" t="s">
        <v>36</v>
      </c>
      <c r="BP344" s="1601" t="s">
        <v>36</v>
      </c>
      <c r="BQ344" s="1622" t="s">
        <v>36</v>
      </c>
      <c r="BR344" s="1642" t="s">
        <v>36</v>
      </c>
      <c r="BS344" s="1601" t="s">
        <v>36</v>
      </c>
      <c r="BT344" s="1601" t="s">
        <v>36</v>
      </c>
      <c r="BU344" s="1601" t="s">
        <v>36</v>
      </c>
      <c r="BV344" s="1601" t="s">
        <v>36</v>
      </c>
      <c r="BW344" s="1601" t="s">
        <v>36</v>
      </c>
      <c r="BX344" s="1601" t="s">
        <v>36</v>
      </c>
      <c r="BY344" s="1662" t="s">
        <v>36</v>
      </c>
      <c r="BZ344" s="1662" t="s">
        <v>36</v>
      </c>
      <c r="CA344" s="2621"/>
      <c r="CB344" s="2621"/>
      <c r="CC344" s="2621"/>
      <c r="CD344" s="2621"/>
      <c r="CE344" s="2621"/>
      <c r="CF344" s="2621"/>
      <c r="CG344" s="2621"/>
      <c r="CH344" s="2621"/>
      <c r="CI344" s="2621"/>
      <c r="CJ344" s="2621"/>
      <c r="CK344" s="2621"/>
      <c r="CL344" s="2621"/>
      <c r="CM344" s="2621"/>
      <c r="CN344" s="2621"/>
      <c r="CO344" s="2621"/>
      <c r="CP344" s="2621"/>
      <c r="CQ344" s="2621"/>
      <c r="CR344" s="2621"/>
      <c r="CS344" s="2621"/>
      <c r="CT344" s="2621"/>
      <c r="CU344" s="2621"/>
      <c r="CV344" s="2621"/>
      <c r="CW344" s="2621"/>
      <c r="CX344" s="2621"/>
      <c r="CY344" s="2621"/>
      <c r="CZ344" s="2621"/>
    </row>
    <row r="345" s="853" customFormat="true" ht="15" customHeight="true" x14ac:dyDescent="0.2">
      <c r="B345" s="852"/>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70" t="s">
        <v>152</v>
      </c>
      <c r="BB345" s="177" t="s">
        <v>50</v>
      </c>
      <c r="BC345" s="1580" t="s">
        <v>36</v>
      </c>
      <c r="BD345" s="1601" t="s">
        <v>36</v>
      </c>
      <c r="BE345" s="1601" t="s">
        <v>36</v>
      </c>
      <c r="BF345" s="1601" t="s">
        <v>36</v>
      </c>
      <c r="BG345" s="1622" t="s">
        <v>36</v>
      </c>
      <c r="BH345" s="1642" t="s">
        <v>36</v>
      </c>
      <c r="BI345" s="1601" t="s">
        <v>36</v>
      </c>
      <c r="BJ345" s="1601" t="s">
        <v>36</v>
      </c>
      <c r="BK345" s="1601" t="s">
        <v>36</v>
      </c>
      <c r="BL345" s="1622" t="s">
        <v>36</v>
      </c>
      <c r="BM345" s="1642" t="s">
        <v>36</v>
      </c>
      <c r="BN345" s="1601" t="s">
        <v>36</v>
      </c>
      <c r="BO345" s="1601" t="s">
        <v>36</v>
      </c>
      <c r="BP345" s="1601" t="s">
        <v>36</v>
      </c>
      <c r="BQ345" s="1622" t="s">
        <v>36</v>
      </c>
      <c r="BR345" s="1642" t="s">
        <v>36</v>
      </c>
      <c r="BS345" s="1601" t="s">
        <v>36</v>
      </c>
      <c r="BT345" s="1601" t="s">
        <v>36</v>
      </c>
      <c r="BU345" s="1601" t="s">
        <v>36</v>
      </c>
      <c r="BV345" s="1601" t="s">
        <v>36</v>
      </c>
      <c r="BW345" s="1601" t="s">
        <v>36</v>
      </c>
      <c r="BX345" s="1601" t="s">
        <v>36</v>
      </c>
      <c r="BY345" s="1662" t="s">
        <v>36</v>
      </c>
      <c r="BZ345" s="1662" t="s">
        <v>36</v>
      </c>
      <c r="CA345" s="2621"/>
      <c r="CB345" s="2621"/>
      <c r="CC345" s="2621"/>
      <c r="CD345" s="2621"/>
      <c r="CE345" s="2621"/>
      <c r="CF345" s="2621"/>
      <c r="CG345" s="2621"/>
      <c r="CH345" s="2621"/>
      <c r="CI345" s="2621"/>
      <c r="CJ345" s="2621"/>
      <c r="CK345" s="2621"/>
      <c r="CL345" s="2621"/>
      <c r="CM345" s="2621"/>
      <c r="CN345" s="2621"/>
      <c r="CO345" s="2621"/>
      <c r="CP345" s="2621"/>
      <c r="CQ345" s="2621"/>
      <c r="CR345" s="2621"/>
      <c r="CS345" s="2621"/>
      <c r="CT345" s="2621"/>
      <c r="CU345" s="2621"/>
      <c r="CV345" s="2621"/>
      <c r="CW345" s="2621"/>
      <c r="CX345" s="2621"/>
      <c r="CY345" s="2621"/>
      <c r="CZ345" s="2621"/>
    </row>
    <row r="346" s="853" customFormat="true" ht="15" customHeight="true" x14ac:dyDescent="0.2">
      <c r="B346" s="852"/>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69"/>
      <c r="BB346" s="177" t="s">
        <v>49</v>
      </c>
      <c r="BC346" s="1580" t="s">
        <v>36</v>
      </c>
      <c r="BD346" s="1601" t="s">
        <v>36</v>
      </c>
      <c r="BE346" s="1601" t="s">
        <v>36</v>
      </c>
      <c r="BF346" s="1601" t="s">
        <v>36</v>
      </c>
      <c r="BG346" s="1622" t="s">
        <v>36</v>
      </c>
      <c r="BH346" s="1642" t="s">
        <v>36</v>
      </c>
      <c r="BI346" s="1601" t="s">
        <v>36</v>
      </c>
      <c r="BJ346" s="1601" t="s">
        <v>36</v>
      </c>
      <c r="BK346" s="1601" t="s">
        <v>36</v>
      </c>
      <c r="BL346" s="1622" t="s">
        <v>36</v>
      </c>
      <c r="BM346" s="1642" t="s">
        <v>36</v>
      </c>
      <c r="BN346" s="1601" t="s">
        <v>36</v>
      </c>
      <c r="BO346" s="1601" t="s">
        <v>36</v>
      </c>
      <c r="BP346" s="1601" t="s">
        <v>36</v>
      </c>
      <c r="BQ346" s="1622" t="s">
        <v>36</v>
      </c>
      <c r="BR346" s="1642" t="s">
        <v>36</v>
      </c>
      <c r="BS346" s="1601" t="s">
        <v>36</v>
      </c>
      <c r="BT346" s="1601" t="s">
        <v>36</v>
      </c>
      <c r="BU346" s="1601" t="s">
        <v>36</v>
      </c>
      <c r="BV346" s="1601" t="s">
        <v>36</v>
      </c>
      <c r="BW346" s="1601" t="s">
        <v>36</v>
      </c>
      <c r="BX346" s="1601" t="s">
        <v>36</v>
      </c>
      <c r="BY346" s="1662" t="s">
        <v>36</v>
      </c>
      <c r="BZ346" s="1662" t="s">
        <v>36</v>
      </c>
      <c r="CA346" s="2621"/>
      <c r="CB346" s="2621"/>
      <c r="CC346" s="2621"/>
      <c r="CD346" s="2621"/>
      <c r="CE346" s="2621"/>
      <c r="CF346" s="2621"/>
      <c r="CG346" s="2621"/>
      <c r="CH346" s="2621"/>
      <c r="CI346" s="2621"/>
      <c r="CJ346" s="2621"/>
      <c r="CK346" s="2621"/>
      <c r="CL346" s="2621"/>
      <c r="CM346" s="2621"/>
      <c r="CN346" s="2621"/>
      <c r="CO346" s="2621"/>
      <c r="CP346" s="2621"/>
      <c r="CQ346" s="2621"/>
      <c r="CR346" s="2621"/>
      <c r="CS346" s="2621"/>
      <c r="CT346" s="2621"/>
      <c r="CU346" s="2621"/>
      <c r="CV346" s="2621"/>
      <c r="CW346" s="2621"/>
      <c r="CX346" s="2621"/>
      <c r="CY346" s="2621"/>
      <c r="CZ346" s="2621"/>
    </row>
    <row r="347" s="853" customFormat="true" ht="15" customHeight="true" x14ac:dyDescent="0.2">
      <c r="B347" s="852"/>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70" t="s">
        <v>153</v>
      </c>
      <c r="BB347" s="177" t="s">
        <v>50</v>
      </c>
      <c r="BC347" s="1580" t="s">
        <v>36</v>
      </c>
      <c r="BD347" s="1601" t="s">
        <v>36</v>
      </c>
      <c r="BE347" s="1601" t="s">
        <v>36</v>
      </c>
      <c r="BF347" s="1601" t="s">
        <v>36</v>
      </c>
      <c r="BG347" s="1622" t="s">
        <v>36</v>
      </c>
      <c r="BH347" s="1642" t="s">
        <v>36</v>
      </c>
      <c r="BI347" s="1601" t="s">
        <v>36</v>
      </c>
      <c r="BJ347" s="1601" t="s">
        <v>36</v>
      </c>
      <c r="BK347" s="1601" t="s">
        <v>36</v>
      </c>
      <c r="BL347" s="1622" t="s">
        <v>36</v>
      </c>
      <c r="BM347" s="1642" t="s">
        <v>36</v>
      </c>
      <c r="BN347" s="1601" t="s">
        <v>36</v>
      </c>
      <c r="BO347" s="1601" t="s">
        <v>36</v>
      </c>
      <c r="BP347" s="1601" t="s">
        <v>36</v>
      </c>
      <c r="BQ347" s="1622" t="s">
        <v>36</v>
      </c>
      <c r="BR347" s="1642" t="s">
        <v>36</v>
      </c>
      <c r="BS347" s="1601" t="s">
        <v>36</v>
      </c>
      <c r="BT347" s="1601" t="s">
        <v>36</v>
      </c>
      <c r="BU347" s="1601" t="s">
        <v>36</v>
      </c>
      <c r="BV347" s="1601" t="s">
        <v>36</v>
      </c>
      <c r="BW347" s="1601" t="s">
        <v>36</v>
      </c>
      <c r="BX347" s="1601" t="s">
        <v>36</v>
      </c>
      <c r="BY347" s="1662" t="s">
        <v>36</v>
      </c>
      <c r="BZ347" s="1662" t="s">
        <v>36</v>
      </c>
      <c r="CA347" s="2621"/>
      <c r="CB347" s="2621"/>
      <c r="CC347" s="2621"/>
      <c r="CD347" s="2621"/>
      <c r="CE347" s="2621"/>
      <c r="CF347" s="2621"/>
      <c r="CG347" s="2621"/>
      <c r="CH347" s="2621"/>
      <c r="CI347" s="2621"/>
      <c r="CJ347" s="2621"/>
      <c r="CK347" s="2621"/>
      <c r="CL347" s="2621"/>
      <c r="CM347" s="2621"/>
      <c r="CN347" s="2621"/>
      <c r="CO347" s="2621"/>
      <c r="CP347" s="2621"/>
      <c r="CQ347" s="2621"/>
      <c r="CR347" s="2621"/>
      <c r="CS347" s="2621"/>
      <c r="CT347" s="2621"/>
      <c r="CU347" s="2621"/>
      <c r="CV347" s="2621"/>
      <c r="CW347" s="2621"/>
      <c r="CX347" s="2621"/>
      <c r="CY347" s="2621"/>
      <c r="CZ347" s="2621"/>
    </row>
    <row r="348" s="853" customFormat="true" ht="15" customHeight="true" x14ac:dyDescent="0.2">
      <c r="B348" s="852"/>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69"/>
      <c r="BB348" s="177" t="s">
        <v>49</v>
      </c>
      <c r="BC348" s="1580" t="s">
        <v>36</v>
      </c>
      <c r="BD348" s="1601" t="s">
        <v>36</v>
      </c>
      <c r="BE348" s="1601" t="s">
        <v>36</v>
      </c>
      <c r="BF348" s="1601" t="s">
        <v>36</v>
      </c>
      <c r="BG348" s="1622" t="s">
        <v>36</v>
      </c>
      <c r="BH348" s="1642" t="s">
        <v>36</v>
      </c>
      <c r="BI348" s="1601" t="s">
        <v>36</v>
      </c>
      <c r="BJ348" s="1601" t="s">
        <v>36</v>
      </c>
      <c r="BK348" s="1601" t="s">
        <v>36</v>
      </c>
      <c r="BL348" s="1622" t="s">
        <v>36</v>
      </c>
      <c r="BM348" s="1642" t="s">
        <v>36</v>
      </c>
      <c r="BN348" s="1601" t="s">
        <v>36</v>
      </c>
      <c r="BO348" s="1601" t="s">
        <v>36</v>
      </c>
      <c r="BP348" s="1601" t="s">
        <v>36</v>
      </c>
      <c r="BQ348" s="1622" t="s">
        <v>36</v>
      </c>
      <c r="BR348" s="1642" t="s">
        <v>36</v>
      </c>
      <c r="BS348" s="1601" t="s">
        <v>36</v>
      </c>
      <c r="BT348" s="1601" t="s">
        <v>36</v>
      </c>
      <c r="BU348" s="1601" t="s">
        <v>36</v>
      </c>
      <c r="BV348" s="1601" t="s">
        <v>36</v>
      </c>
      <c r="BW348" s="1601" t="s">
        <v>36</v>
      </c>
      <c r="BX348" s="1601" t="s">
        <v>36</v>
      </c>
      <c r="BY348" s="1662" t="s">
        <v>36</v>
      </c>
      <c r="BZ348" s="1662" t="s">
        <v>36</v>
      </c>
      <c r="CA348" s="2621"/>
      <c r="CB348" s="2621"/>
      <c r="CC348" s="2621"/>
      <c r="CD348" s="2621"/>
      <c r="CE348" s="2621"/>
      <c r="CF348" s="2621"/>
      <c r="CG348" s="2621"/>
      <c r="CH348" s="2621"/>
      <c r="CI348" s="2621"/>
      <c r="CJ348" s="2621"/>
      <c r="CK348" s="2621"/>
      <c r="CL348" s="2621"/>
      <c r="CM348" s="2621"/>
      <c r="CN348" s="2621"/>
      <c r="CO348" s="2621"/>
      <c r="CP348" s="2621"/>
      <c r="CQ348" s="2621"/>
      <c r="CR348" s="2621"/>
      <c r="CS348" s="2621"/>
      <c r="CT348" s="2621"/>
      <c r="CU348" s="2621"/>
      <c r="CV348" s="2621"/>
      <c r="CW348" s="2621"/>
      <c r="CX348" s="2621"/>
      <c r="CY348" s="2621"/>
      <c r="CZ348" s="2621"/>
    </row>
    <row r="349" s="853" customFormat="true" ht="15" customHeight="true" x14ac:dyDescent="0.2">
      <c r="B349" s="852"/>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70" t="s">
        <v>154</v>
      </c>
      <c r="BB349" s="177" t="s">
        <v>50</v>
      </c>
      <c r="BC349" s="1580" t="s">
        <v>36</v>
      </c>
      <c r="BD349" s="1601" t="s">
        <v>36</v>
      </c>
      <c r="BE349" s="1601" t="s">
        <v>36</v>
      </c>
      <c r="BF349" s="1601" t="s">
        <v>36</v>
      </c>
      <c r="BG349" s="1622" t="s">
        <v>36</v>
      </c>
      <c r="BH349" s="1642" t="s">
        <v>36</v>
      </c>
      <c r="BI349" s="1601" t="s">
        <v>36</v>
      </c>
      <c r="BJ349" s="1601" t="s">
        <v>36</v>
      </c>
      <c r="BK349" s="1601" t="s">
        <v>36</v>
      </c>
      <c r="BL349" s="1622" t="s">
        <v>36</v>
      </c>
      <c r="BM349" s="1642" t="s">
        <v>36</v>
      </c>
      <c r="BN349" s="1601" t="s">
        <v>36</v>
      </c>
      <c r="BO349" s="1601" t="s">
        <v>36</v>
      </c>
      <c r="BP349" s="1601" t="s">
        <v>36</v>
      </c>
      <c r="BQ349" s="1622" t="s">
        <v>36</v>
      </c>
      <c r="BR349" s="1642" t="s">
        <v>36</v>
      </c>
      <c r="BS349" s="1601" t="s">
        <v>36</v>
      </c>
      <c r="BT349" s="1601" t="s">
        <v>36</v>
      </c>
      <c r="BU349" s="1601" t="s">
        <v>36</v>
      </c>
      <c r="BV349" s="1601" t="s">
        <v>36</v>
      </c>
      <c r="BW349" s="1601" t="s">
        <v>36</v>
      </c>
      <c r="BX349" s="1601" t="s">
        <v>36</v>
      </c>
      <c r="BY349" s="1662" t="s">
        <v>36</v>
      </c>
      <c r="BZ349" s="1662" t="s">
        <v>36</v>
      </c>
      <c r="CA349" s="2621"/>
      <c r="CB349" s="2621"/>
      <c r="CC349" s="2621"/>
      <c r="CD349" s="2621"/>
      <c r="CE349" s="2621"/>
      <c r="CF349" s="2621"/>
      <c r="CG349" s="2621"/>
      <c r="CH349" s="2621"/>
      <c r="CI349" s="2621"/>
      <c r="CJ349" s="2621"/>
      <c r="CK349" s="2621"/>
      <c r="CL349" s="2621"/>
      <c r="CM349" s="2621"/>
      <c r="CN349" s="2621"/>
      <c r="CO349" s="2621"/>
      <c r="CP349" s="2621"/>
      <c r="CQ349" s="2621"/>
      <c r="CR349" s="2621"/>
      <c r="CS349" s="2621"/>
      <c r="CT349" s="2621"/>
      <c r="CU349" s="2621"/>
      <c r="CV349" s="2621"/>
      <c r="CW349" s="2621"/>
      <c r="CX349" s="2621"/>
      <c r="CY349" s="2621"/>
      <c r="CZ349" s="2621"/>
    </row>
    <row r="350" s="853" customFormat="true" ht="15" customHeight="true" x14ac:dyDescent="0.2">
      <c r="B350" s="852"/>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69"/>
      <c r="BB350" s="177" t="s">
        <v>49</v>
      </c>
      <c r="BC350" s="1580" t="s">
        <v>36</v>
      </c>
      <c r="BD350" s="1601" t="s">
        <v>36</v>
      </c>
      <c r="BE350" s="1601" t="s">
        <v>36</v>
      </c>
      <c r="BF350" s="1601" t="s">
        <v>36</v>
      </c>
      <c r="BG350" s="1622" t="s">
        <v>36</v>
      </c>
      <c r="BH350" s="1642" t="s">
        <v>36</v>
      </c>
      <c r="BI350" s="1601" t="s">
        <v>36</v>
      </c>
      <c r="BJ350" s="1601" t="s">
        <v>36</v>
      </c>
      <c r="BK350" s="1601" t="s">
        <v>36</v>
      </c>
      <c r="BL350" s="1622" t="s">
        <v>36</v>
      </c>
      <c r="BM350" s="1642" t="s">
        <v>36</v>
      </c>
      <c r="BN350" s="1601" t="s">
        <v>36</v>
      </c>
      <c r="BO350" s="1601" t="s">
        <v>36</v>
      </c>
      <c r="BP350" s="1601" t="s">
        <v>36</v>
      </c>
      <c r="BQ350" s="1622" t="s">
        <v>36</v>
      </c>
      <c r="BR350" s="1642" t="s">
        <v>36</v>
      </c>
      <c r="BS350" s="1601" t="s">
        <v>36</v>
      </c>
      <c r="BT350" s="1601" t="s">
        <v>36</v>
      </c>
      <c r="BU350" s="1601" t="s">
        <v>36</v>
      </c>
      <c r="BV350" s="1601" t="s">
        <v>36</v>
      </c>
      <c r="BW350" s="1601" t="s">
        <v>36</v>
      </c>
      <c r="BX350" s="1601" t="s">
        <v>36</v>
      </c>
      <c r="BY350" s="1662" t="s">
        <v>36</v>
      </c>
      <c r="BZ350" s="1662" t="s">
        <v>36</v>
      </c>
      <c r="CA350" s="2621"/>
      <c r="CB350" s="2621"/>
      <c r="CC350" s="2621"/>
      <c r="CD350" s="2621"/>
      <c r="CE350" s="2621"/>
      <c r="CF350" s="2621"/>
      <c r="CG350" s="2621"/>
      <c r="CH350" s="2621"/>
      <c r="CI350" s="2621"/>
      <c r="CJ350" s="2621"/>
      <c r="CK350" s="2621"/>
      <c r="CL350" s="2621"/>
      <c r="CM350" s="2621"/>
      <c r="CN350" s="2621"/>
      <c r="CO350" s="2621"/>
      <c r="CP350" s="2621"/>
      <c r="CQ350" s="2621"/>
      <c r="CR350" s="2621"/>
      <c r="CS350" s="2621"/>
      <c r="CT350" s="2621"/>
      <c r="CU350" s="2621"/>
      <c r="CV350" s="2621"/>
      <c r="CW350" s="2621"/>
      <c r="CX350" s="2621"/>
      <c r="CY350" s="2621"/>
      <c r="CZ350" s="2621"/>
    </row>
    <row r="351" s="853" customFormat="true" ht="15" customHeight="true" x14ac:dyDescent="0.2">
      <c r="B351" s="852"/>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70" t="s">
        <v>155</v>
      </c>
      <c r="BB351" s="177" t="s">
        <v>50</v>
      </c>
      <c r="BC351" s="1580" t="s">
        <v>36</v>
      </c>
      <c r="BD351" s="1601" t="s">
        <v>36</v>
      </c>
      <c r="BE351" s="1601" t="s">
        <v>36</v>
      </c>
      <c r="BF351" s="1601" t="s">
        <v>36</v>
      </c>
      <c r="BG351" s="1622" t="s">
        <v>36</v>
      </c>
      <c r="BH351" s="1642" t="s">
        <v>36</v>
      </c>
      <c r="BI351" s="1601" t="s">
        <v>36</v>
      </c>
      <c r="BJ351" s="1601" t="s">
        <v>36</v>
      </c>
      <c r="BK351" s="1601" t="s">
        <v>36</v>
      </c>
      <c r="BL351" s="1622" t="s">
        <v>36</v>
      </c>
      <c r="BM351" s="1642" t="s">
        <v>36</v>
      </c>
      <c r="BN351" s="1601" t="s">
        <v>36</v>
      </c>
      <c r="BO351" s="1601" t="s">
        <v>36</v>
      </c>
      <c r="BP351" s="1601" t="s">
        <v>36</v>
      </c>
      <c r="BQ351" s="1622" t="s">
        <v>36</v>
      </c>
      <c r="BR351" s="1642" t="s">
        <v>36</v>
      </c>
      <c r="BS351" s="1601" t="s">
        <v>36</v>
      </c>
      <c r="BT351" s="1601" t="s">
        <v>36</v>
      </c>
      <c r="BU351" s="1601" t="s">
        <v>36</v>
      </c>
      <c r="BV351" s="1601" t="s">
        <v>36</v>
      </c>
      <c r="BW351" s="1601" t="s">
        <v>36</v>
      </c>
      <c r="BX351" s="1601" t="s">
        <v>36</v>
      </c>
      <c r="BY351" s="1662" t="s">
        <v>36</v>
      </c>
      <c r="BZ351" s="1662" t="s">
        <v>36</v>
      </c>
      <c r="CA351" s="2621"/>
      <c r="CB351" s="2621"/>
      <c r="CC351" s="2621"/>
      <c r="CD351" s="2621"/>
      <c r="CE351" s="2621"/>
      <c r="CF351" s="2621"/>
      <c r="CG351" s="2621"/>
      <c r="CH351" s="2621"/>
      <c r="CI351" s="2621"/>
      <c r="CJ351" s="2621"/>
      <c r="CK351" s="2621"/>
      <c r="CL351" s="2621"/>
      <c r="CM351" s="2621"/>
      <c r="CN351" s="2621"/>
      <c r="CO351" s="2621"/>
      <c r="CP351" s="2621"/>
      <c r="CQ351" s="2621"/>
      <c r="CR351" s="2621"/>
      <c r="CS351" s="2621"/>
      <c r="CT351" s="2621"/>
      <c r="CU351" s="2621"/>
      <c r="CV351" s="2621"/>
      <c r="CW351" s="2621"/>
      <c r="CX351" s="2621"/>
      <c r="CY351" s="2621"/>
      <c r="CZ351" s="2621"/>
    </row>
    <row r="352" s="853" customFormat="true" ht="15" customHeight="true" x14ac:dyDescent="0.2">
      <c r="B352" s="852"/>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69"/>
      <c r="BB352" s="177" t="s">
        <v>49</v>
      </c>
      <c r="BC352" s="1580" t="s">
        <v>36</v>
      </c>
      <c r="BD352" s="1601" t="s">
        <v>36</v>
      </c>
      <c r="BE352" s="1601" t="s">
        <v>36</v>
      </c>
      <c r="BF352" s="1601" t="s">
        <v>36</v>
      </c>
      <c r="BG352" s="1622" t="s">
        <v>36</v>
      </c>
      <c r="BH352" s="1642" t="s">
        <v>36</v>
      </c>
      <c r="BI352" s="1601" t="s">
        <v>36</v>
      </c>
      <c r="BJ352" s="1601" t="s">
        <v>36</v>
      </c>
      <c r="BK352" s="1601" t="s">
        <v>36</v>
      </c>
      <c r="BL352" s="1622" t="s">
        <v>36</v>
      </c>
      <c r="BM352" s="1642" t="s">
        <v>36</v>
      </c>
      <c r="BN352" s="1601" t="s">
        <v>36</v>
      </c>
      <c r="BO352" s="1601" t="s">
        <v>36</v>
      </c>
      <c r="BP352" s="1601" t="s">
        <v>36</v>
      </c>
      <c r="BQ352" s="1622" t="s">
        <v>36</v>
      </c>
      <c r="BR352" s="1642" t="s">
        <v>36</v>
      </c>
      <c r="BS352" s="1601" t="s">
        <v>36</v>
      </c>
      <c r="BT352" s="1601" t="s">
        <v>36</v>
      </c>
      <c r="BU352" s="1601" t="s">
        <v>36</v>
      </c>
      <c r="BV352" s="1601" t="s">
        <v>36</v>
      </c>
      <c r="BW352" s="1601" t="s">
        <v>36</v>
      </c>
      <c r="BX352" s="1601" t="s">
        <v>36</v>
      </c>
      <c r="BY352" s="1662" t="s">
        <v>36</v>
      </c>
      <c r="BZ352" s="1662" t="s">
        <v>36</v>
      </c>
      <c r="CA352" s="2621"/>
      <c r="CB352" s="2621"/>
      <c r="CC352" s="2621"/>
      <c r="CD352" s="2621"/>
      <c r="CE352" s="2621"/>
      <c r="CF352" s="2621"/>
      <c r="CG352" s="2621"/>
      <c r="CH352" s="2621"/>
      <c r="CI352" s="2621"/>
      <c r="CJ352" s="2621"/>
      <c r="CK352" s="2621"/>
      <c r="CL352" s="2621"/>
      <c r="CM352" s="2621"/>
      <c r="CN352" s="2621"/>
      <c r="CO352" s="2621"/>
      <c r="CP352" s="2621"/>
      <c r="CQ352" s="2621"/>
      <c r="CR352" s="2621"/>
      <c r="CS352" s="2621"/>
      <c r="CT352" s="2621"/>
      <c r="CU352" s="2621"/>
      <c r="CV352" s="2621"/>
      <c r="CW352" s="2621"/>
      <c r="CX352" s="2621"/>
      <c r="CY352" s="2621"/>
      <c r="CZ352" s="2621"/>
    </row>
    <row r="353" s="853" customFormat="true" ht="15" customHeight="true" x14ac:dyDescent="0.2">
      <c r="B353" s="852"/>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70" t="s">
        <v>144</v>
      </c>
      <c r="BB353" s="177" t="s">
        <v>50</v>
      </c>
      <c r="BC353" s="1580" t="s">
        <v>36</v>
      </c>
      <c r="BD353" s="1601" t="s">
        <v>36</v>
      </c>
      <c r="BE353" s="1601" t="s">
        <v>36</v>
      </c>
      <c r="BF353" s="1601" t="s">
        <v>36</v>
      </c>
      <c r="BG353" s="1622" t="s">
        <v>36</v>
      </c>
      <c r="BH353" s="1642" t="s">
        <v>36</v>
      </c>
      <c r="BI353" s="1601" t="s">
        <v>36</v>
      </c>
      <c r="BJ353" s="1601" t="s">
        <v>36</v>
      </c>
      <c r="BK353" s="1601" t="s">
        <v>36</v>
      </c>
      <c r="BL353" s="1622" t="s">
        <v>36</v>
      </c>
      <c r="BM353" s="1642" t="s">
        <v>36</v>
      </c>
      <c r="BN353" s="1601" t="s">
        <v>36</v>
      </c>
      <c r="BO353" s="1601" t="s">
        <v>36</v>
      </c>
      <c r="BP353" s="1601" t="s">
        <v>36</v>
      </c>
      <c r="BQ353" s="1622" t="s">
        <v>36</v>
      </c>
      <c r="BR353" s="1642" t="s">
        <v>36</v>
      </c>
      <c r="BS353" s="1601" t="s">
        <v>36</v>
      </c>
      <c r="BT353" s="1601" t="s">
        <v>36</v>
      </c>
      <c r="BU353" s="1601" t="s">
        <v>36</v>
      </c>
      <c r="BV353" s="1601" t="s">
        <v>36</v>
      </c>
      <c r="BW353" s="1601" t="s">
        <v>36</v>
      </c>
      <c r="BX353" s="1601" t="s">
        <v>36</v>
      </c>
      <c r="BY353" s="1662" t="s">
        <v>36</v>
      </c>
      <c r="BZ353" s="1662" t="s">
        <v>36</v>
      </c>
      <c r="CA353" s="2621"/>
      <c r="CB353" s="2621"/>
      <c r="CC353" s="2621"/>
      <c r="CD353" s="2621"/>
      <c r="CE353" s="2621"/>
      <c r="CF353" s="2621"/>
      <c r="CG353" s="2621"/>
      <c r="CH353" s="2621"/>
      <c r="CI353" s="2621"/>
      <c r="CJ353" s="2621"/>
      <c r="CK353" s="2621"/>
      <c r="CL353" s="2621"/>
      <c r="CM353" s="2621"/>
      <c r="CN353" s="2621"/>
      <c r="CO353" s="2621"/>
      <c r="CP353" s="2621"/>
      <c r="CQ353" s="2621"/>
      <c r="CR353" s="2621"/>
      <c r="CS353" s="2621"/>
      <c r="CT353" s="2621"/>
      <c r="CU353" s="2621"/>
      <c r="CV353" s="2621"/>
      <c r="CW353" s="2621"/>
      <c r="CX353" s="2621"/>
      <c r="CY353" s="2621"/>
      <c r="CZ353" s="2621"/>
    </row>
    <row r="354" s="853" customFormat="true" ht="15" customHeight="true" x14ac:dyDescent="0.2">
      <c r="B354" s="852"/>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71"/>
      <c r="BB354" s="178" t="s">
        <v>49</v>
      </c>
      <c r="BC354" s="1581" t="s">
        <v>36</v>
      </c>
      <c r="BD354" s="1602" t="s">
        <v>36</v>
      </c>
      <c r="BE354" s="1602" t="s">
        <v>36</v>
      </c>
      <c r="BF354" s="1602" t="s">
        <v>36</v>
      </c>
      <c r="BG354" s="1623" t="s">
        <v>36</v>
      </c>
      <c r="BH354" s="1643" t="s">
        <v>36</v>
      </c>
      <c r="BI354" s="1602" t="s">
        <v>36</v>
      </c>
      <c r="BJ354" s="1602" t="s">
        <v>36</v>
      </c>
      <c r="BK354" s="1602" t="s">
        <v>36</v>
      </c>
      <c r="BL354" s="1623" t="s">
        <v>36</v>
      </c>
      <c r="BM354" s="1643" t="s">
        <v>36</v>
      </c>
      <c r="BN354" s="1602" t="s">
        <v>36</v>
      </c>
      <c r="BO354" s="1602" t="s">
        <v>36</v>
      </c>
      <c r="BP354" s="1602" t="s">
        <v>36</v>
      </c>
      <c r="BQ354" s="1623" t="s">
        <v>36</v>
      </c>
      <c r="BR354" s="1643" t="s">
        <v>36</v>
      </c>
      <c r="BS354" s="1602" t="s">
        <v>36</v>
      </c>
      <c r="BT354" s="1602" t="s">
        <v>36</v>
      </c>
      <c r="BU354" s="1602" t="s">
        <v>36</v>
      </c>
      <c r="BV354" s="1602" t="s">
        <v>36</v>
      </c>
      <c r="BW354" s="1602" t="s">
        <v>36</v>
      </c>
      <c r="BX354" s="1602" t="s">
        <v>36</v>
      </c>
      <c r="BY354" s="1663" t="s">
        <v>36</v>
      </c>
      <c r="BZ354" s="1663" t="s">
        <v>36</v>
      </c>
      <c r="CA354" s="2622"/>
      <c r="CB354" s="2622"/>
      <c r="CC354" s="2622"/>
      <c r="CD354" s="2622"/>
      <c r="CE354" s="2622"/>
      <c r="CF354" s="2622"/>
      <c r="CG354" s="2622"/>
      <c r="CH354" s="2622"/>
      <c r="CI354" s="2622"/>
      <c r="CJ354" s="2622"/>
      <c r="CK354" s="2622"/>
      <c r="CL354" s="2622"/>
      <c r="CM354" s="2622"/>
      <c r="CN354" s="2622"/>
      <c r="CO354" s="2622"/>
      <c r="CP354" s="2622"/>
      <c r="CQ354" s="2622"/>
      <c r="CR354" s="2622"/>
      <c r="CS354" s="2622"/>
      <c r="CT354" s="2622"/>
      <c r="CU354" s="2622"/>
      <c r="CV354" s="2622"/>
      <c r="CW354" s="2622"/>
      <c r="CX354" s="2622"/>
      <c r="CY354" s="2622"/>
      <c r="CZ354" s="2622"/>
    </row>
    <row r="355" s="853" customFormat="true" ht="15" customHeight="true" x14ac:dyDescent="0.2">
      <c r="B355" s="852"/>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53" customFormat="true" ht="15" customHeight="true" x14ac:dyDescent="0.2">
      <c r="B356" s="852"/>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53" customFormat="true" ht="15" customHeight="true" x14ac:dyDescent="0.2">
      <c r="B390" s="852"/>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53" customFormat="true" ht="15" customHeight="true" x14ac:dyDescent="0.2">
      <c r="B391" s="852"/>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53" customFormat="true" ht="15" customHeight="true" x14ac:dyDescent="0.2">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53" customFormat="true" ht="15" customHeight="true" x14ac:dyDescent="0.2">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53" customFormat="true" ht="15" customHeight="true" x14ac:dyDescent="0.2">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53" customFormat="true" ht="15" customHeight="true" x14ac:dyDescent="0.2">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53" customFormat="true" ht="15" customHeight="true" x14ac:dyDescent="0.2">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53" customFormat="true" ht="15" customHeight="true" x14ac:dyDescent="0.2">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53" customFormat="true" ht="15" customHeight="true" x14ac:dyDescent="0.2">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76" customFormat="true" ht="15" customHeight="true" x14ac:dyDescent="0.25">
      <c r="A399" s="136"/>
      <c r="B399" s="136"/>
      <c r="C399" s="3082" t="s">
        <v>132</v>
      </c>
      <c r="D399" s="3083"/>
      <c r="E399" s="3083"/>
      <c r="F399" s="3083"/>
      <c r="G399" s="136"/>
      <c r="H399" s="3040" t="s">
        <v>133</v>
      </c>
      <c r="I399" s="3041"/>
      <c r="J399" s="3041"/>
      <c r="K399" s="3041"/>
      <c r="M399" s="3040" t="s">
        <v>134</v>
      </c>
      <c r="N399" s="3041"/>
      <c r="O399" s="3041"/>
      <c r="P399" s="3041"/>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42" t="s">
        <v>208</v>
      </c>
      <c r="D400" s="3043"/>
      <c r="E400" s="3043"/>
      <c r="F400" s="797"/>
      <c r="G400" s="797"/>
      <c r="H400" s="3044" t="s">
        <v>208</v>
      </c>
      <c r="I400" s="3044"/>
      <c r="J400" s="3044"/>
      <c r="K400" s="797"/>
      <c r="L400" s="797"/>
      <c r="M400" s="3044" t="s">
        <v>208</v>
      </c>
      <c r="N400" s="3044"/>
      <c r="O400" s="3044"/>
      <c r="P400" s="797"/>
      <c r="Q400" s="797"/>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76"/>
      <c r="BB400" s="136"/>
      <c r="BC400" s="876"/>
      <c r="BD400" s="876"/>
      <c r="BE400" s="876"/>
      <c r="BF400" s="876"/>
      <c r="BG400" s="876"/>
      <c r="BH400" s="876"/>
      <c r="BI400" s="876"/>
      <c r="BJ400" s="876"/>
      <c r="BK400" s="876"/>
      <c r="BL400" s="876"/>
      <c r="BM400" s="876"/>
      <c r="BN400" s="876"/>
      <c r="BO400" s="876"/>
      <c r="BP400" s="876"/>
      <c r="BQ400" s="876"/>
      <c r="BR400" s="876"/>
      <c r="BS400" s="876"/>
      <c r="BT400" s="876"/>
      <c r="BU400" s="876"/>
      <c r="BV400" s="876"/>
      <c r="BW400" s="876"/>
      <c r="BX400" s="876"/>
      <c r="BY400" s="87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42"/>
      <c r="D401" s="3043"/>
      <c r="E401" s="831" t="s">
        <v>209</v>
      </c>
      <c r="F401" s="797"/>
      <c r="G401" s="797"/>
      <c r="H401" s="3044"/>
      <c r="I401" s="3044"/>
      <c r="J401" s="832" t="s">
        <v>209</v>
      </c>
      <c r="K401" s="797"/>
      <c r="L401" s="797"/>
      <c r="M401" s="3044"/>
      <c r="N401" s="3044"/>
      <c r="O401" s="833" t="s">
        <v>209</v>
      </c>
      <c r="P401" s="797"/>
      <c r="Q401" s="797"/>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76"/>
      <c r="BB401" s="136"/>
      <c r="BC401" s="876"/>
      <c r="BD401" s="876"/>
      <c r="BE401" s="876"/>
      <c r="BF401" s="876"/>
      <c r="BG401" s="876"/>
      <c r="BH401" s="876"/>
      <c r="BI401" s="876"/>
      <c r="BJ401" s="876"/>
      <c r="BK401" s="876"/>
      <c r="BL401" s="876"/>
      <c r="BM401" s="876"/>
      <c r="BN401" s="876"/>
      <c r="BO401" s="876"/>
      <c r="BP401" s="876"/>
      <c r="BQ401" s="876"/>
      <c r="BR401" s="876"/>
      <c r="BS401" s="876"/>
      <c r="BT401" s="876"/>
      <c r="BU401" s="876"/>
      <c r="BV401" s="876"/>
      <c r="BW401" s="876"/>
      <c r="BX401" s="876"/>
      <c r="BY401" s="87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6" t="s">
        <v>141</v>
      </c>
      <c r="C402" s="3043"/>
      <c r="D402" s="3043"/>
      <c r="E402" s="834" t="s">
        <v>210</v>
      </c>
      <c r="F402" s="797"/>
      <c r="G402" s="797"/>
      <c r="H402" s="3044"/>
      <c r="I402" s="3044"/>
      <c r="J402" s="835" t="s">
        <v>210</v>
      </c>
      <c r="K402" s="797"/>
      <c r="L402" s="797"/>
      <c r="M402" s="3044"/>
      <c r="N402" s="3044"/>
      <c r="O402" s="836" t="s">
        <v>210</v>
      </c>
      <c r="P402" s="797"/>
      <c r="Q402" s="797"/>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76"/>
      <c r="BB402" s="136"/>
      <c r="BC402" s="876"/>
      <c r="BD402" s="876"/>
      <c r="BE402" s="876"/>
      <c r="BF402" s="876"/>
      <c r="BG402" s="876"/>
      <c r="BH402" s="876"/>
      <c r="BI402" s="876"/>
      <c r="BJ402" s="876"/>
      <c r="BK402" s="876"/>
      <c r="BL402" s="876"/>
      <c r="BM402" s="876"/>
      <c r="BN402" s="876"/>
      <c r="BO402" s="876"/>
      <c r="BP402" s="876"/>
      <c r="BQ402" s="876"/>
      <c r="BR402" s="876"/>
      <c r="BS402" s="876"/>
      <c r="BT402" s="876"/>
      <c r="BU402" s="876"/>
      <c r="BV402" s="876"/>
      <c r="BW402" s="876"/>
      <c r="BX402" s="876"/>
      <c r="BY402" s="87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43"/>
      <c r="C403" s="3030" t="s">
        <v>218</v>
      </c>
      <c r="D403" s="3029"/>
      <c r="E403" s="940">
        <v>0.71004072180904454</v>
      </c>
      <c r="F403" s="897"/>
      <c r="G403" s="897"/>
      <c r="H403" s="3029" t="s">
        <v>229</v>
      </c>
      <c r="I403" s="3029"/>
      <c r="J403" s="941">
        <v>0.72828433813560867</v>
      </c>
      <c r="K403" s="897"/>
      <c r="L403" s="897"/>
      <c r="M403" s="3029" t="s">
        <v>229</v>
      </c>
      <c r="N403" s="3029"/>
      <c r="O403" s="942">
        <v>0.99470313604569582</v>
      </c>
      <c r="P403" s="897"/>
      <c r="Q403" s="897"/>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43"/>
      <c r="C404" s="3030" t="s">
        <v>213</v>
      </c>
      <c r="D404" s="3029"/>
      <c r="E404" s="943">
        <v>0.70474011225564903</v>
      </c>
      <c r="F404" s="897"/>
      <c r="G404" s="897"/>
      <c r="H404" s="3029" t="s">
        <v>220</v>
      </c>
      <c r="I404" s="3029"/>
      <c r="J404" s="944">
        <v>0.72828433813560867</v>
      </c>
      <c r="K404" s="897"/>
      <c r="L404" s="897"/>
      <c r="M404" s="3029" t="s">
        <v>221</v>
      </c>
      <c r="N404" s="3029"/>
      <c r="O404" s="945">
        <v>0.99470313604569527</v>
      </c>
      <c r="P404" s="897"/>
      <c r="Q404" s="897"/>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43"/>
      <c r="C405" s="3030" t="s">
        <v>227</v>
      </c>
      <c r="D405" s="3029"/>
      <c r="E405" s="943">
        <v>0.69880762470017443</v>
      </c>
      <c r="F405" s="897"/>
      <c r="G405" s="897"/>
      <c r="H405" s="3029" t="s">
        <v>228</v>
      </c>
      <c r="I405" s="3029"/>
      <c r="J405" s="944">
        <v>0.72828433813560844</v>
      </c>
      <c r="K405" s="897"/>
      <c r="L405" s="897"/>
      <c r="M405" s="3029" t="s">
        <v>220</v>
      </c>
      <c r="N405" s="3029"/>
      <c r="O405" s="945">
        <v>0.99470313604569438</v>
      </c>
      <c r="P405" s="897"/>
      <c r="Q405" s="897"/>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43"/>
      <c r="C406" s="3030" t="s">
        <v>212</v>
      </c>
      <c r="D406" s="3029"/>
      <c r="E406" s="943">
        <v>0.69741417011514784</v>
      </c>
      <c r="F406" s="897"/>
      <c r="G406" s="897"/>
      <c r="H406" s="3029" t="s">
        <v>224</v>
      </c>
      <c r="I406" s="3029"/>
      <c r="J406" s="944">
        <v>0.72828433813560844</v>
      </c>
      <c r="K406" s="897"/>
      <c r="L406" s="897"/>
      <c r="M406" s="3029" t="s">
        <v>224</v>
      </c>
      <c r="N406" s="3029"/>
      <c r="O406" s="945">
        <v>0.99470313604569438</v>
      </c>
      <c r="P406" s="897"/>
      <c r="Q406" s="897"/>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43"/>
      <c r="C407" s="3030" t="s">
        <v>221</v>
      </c>
      <c r="D407" s="3029"/>
      <c r="E407" s="943">
        <v>0.68404912232906534</v>
      </c>
      <c r="F407" s="897"/>
      <c r="G407" s="897"/>
      <c r="H407" s="3029" t="s">
        <v>221</v>
      </c>
      <c r="I407" s="3029"/>
      <c r="J407" s="944">
        <v>0.72828433813560833</v>
      </c>
      <c r="K407" s="897"/>
      <c r="L407" s="897"/>
      <c r="M407" s="3029" t="s">
        <v>228</v>
      </c>
      <c r="N407" s="3029"/>
      <c r="O407" s="945">
        <v>0.99470313604569216</v>
      </c>
      <c r="P407" s="897"/>
      <c r="Q407" s="897"/>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43"/>
      <c r="C408" s="3030" t="s">
        <v>228</v>
      </c>
      <c r="D408" s="3029"/>
      <c r="E408" s="943">
        <v>0.68404912232906456</v>
      </c>
      <c r="F408" s="897"/>
      <c r="G408" s="897"/>
      <c r="H408" s="3029" t="s">
        <v>213</v>
      </c>
      <c r="I408" s="3029"/>
      <c r="J408" s="944">
        <v>0.68698384980660054</v>
      </c>
      <c r="K408" s="897"/>
      <c r="L408" s="897"/>
      <c r="M408" s="3029" t="s">
        <v>213</v>
      </c>
      <c r="N408" s="3029"/>
      <c r="O408" s="945">
        <v>0.13842255041713208</v>
      </c>
      <c r="P408" s="897"/>
      <c r="Q408" s="897"/>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43"/>
      <c r="C409" s="3030" t="s">
        <v>229</v>
      </c>
      <c r="D409" s="3029"/>
      <c r="E409" s="943">
        <v>0.68404912232906401</v>
      </c>
      <c r="F409" s="897"/>
      <c r="G409" s="897"/>
      <c r="H409" s="3029" t="s">
        <v>218</v>
      </c>
      <c r="I409" s="3029"/>
      <c r="J409" s="944">
        <v>0.68209716741466986</v>
      </c>
      <c r="K409" s="897"/>
      <c r="L409" s="897"/>
      <c r="M409" s="3029" t="s">
        <v>227</v>
      </c>
      <c r="N409" s="3029"/>
      <c r="O409" s="945">
        <v>0.12819667100633628</v>
      </c>
      <c r="P409" s="897"/>
      <c r="Q409" s="897"/>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43"/>
      <c r="C410" s="3030" t="s">
        <v>224</v>
      </c>
      <c r="D410" s="3029"/>
      <c r="E410" s="943">
        <v>0.68404912232906256</v>
      </c>
      <c r="F410" s="897"/>
      <c r="G410" s="897"/>
      <c r="H410" s="3029" t="s">
        <v>212</v>
      </c>
      <c r="I410" s="3029"/>
      <c r="J410" s="944">
        <v>0.66904016050524351</v>
      </c>
      <c r="K410" s="897"/>
      <c r="L410" s="897"/>
      <c r="M410" s="3029" t="s">
        <v>212</v>
      </c>
      <c r="N410" s="3029"/>
      <c r="O410" s="945">
        <v>0.12479454460125604</v>
      </c>
      <c r="P410" s="897"/>
      <c r="Q410" s="897"/>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43"/>
      <c r="C411" s="3030" t="s">
        <v>220</v>
      </c>
      <c r="D411" s="3029"/>
      <c r="E411" s="943">
        <v>0.6840491223290599</v>
      </c>
      <c r="F411" s="897"/>
      <c r="G411" s="897"/>
      <c r="H411" s="3029" t="s">
        <v>227</v>
      </c>
      <c r="I411" s="3029"/>
      <c r="J411" s="944">
        <v>0.65787370009399959</v>
      </c>
      <c r="K411" s="897"/>
      <c r="L411" s="897"/>
      <c r="M411" s="3029" t="s">
        <v>278</v>
      </c>
      <c r="N411" s="3029"/>
      <c r="O411" s="945">
        <v>9.5902958959492898E-2</v>
      </c>
      <c r="P411" s="897"/>
      <c r="Q411" s="897"/>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43"/>
      <c r="C412" s="3030" t="s">
        <v>279</v>
      </c>
      <c r="D412" s="3029"/>
      <c r="E412" s="943">
        <v>-0.66892331335821964</v>
      </c>
      <c r="F412" s="897"/>
      <c r="G412" s="897"/>
      <c r="H412" s="3029" t="s">
        <v>211</v>
      </c>
      <c r="I412" s="3029"/>
      <c r="J412" s="944">
        <v>0.56798040662766502</v>
      </c>
      <c r="K412" s="897"/>
      <c r="L412" s="897"/>
      <c r="M412" s="3029" t="s">
        <v>280</v>
      </c>
      <c r="N412" s="3029"/>
      <c r="O412" s="945">
        <v>9.0046995924104908E-2</v>
      </c>
      <c r="P412" s="897"/>
      <c r="Q412" s="897"/>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43"/>
      <c r="C413" s="3030" t="s">
        <v>211</v>
      </c>
      <c r="D413" s="3029"/>
      <c r="E413" s="943">
        <v>0.6512685904041523</v>
      </c>
      <c r="F413" s="897"/>
      <c r="G413" s="897"/>
      <c r="H413" s="3029" t="s">
        <v>214</v>
      </c>
      <c r="I413" s="3029"/>
      <c r="J413" s="944">
        <v>0.55481001983721467</v>
      </c>
      <c r="K413" s="897"/>
      <c r="L413" s="897"/>
      <c r="M413" s="3029" t="s">
        <v>281</v>
      </c>
      <c r="N413" s="3029"/>
      <c r="O413" s="945">
        <v>8.3618491093566227E-2</v>
      </c>
      <c r="P413" s="897"/>
      <c r="Q413" s="897"/>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43"/>
      <c r="C414" s="3030" t="s">
        <v>282</v>
      </c>
      <c r="D414" s="3029"/>
      <c r="E414" s="943">
        <v>0.60795119139501641</v>
      </c>
      <c r="F414" s="897"/>
      <c r="G414" s="897"/>
      <c r="H414" s="3029" t="s">
        <v>279</v>
      </c>
      <c r="I414" s="3029"/>
      <c r="J414" s="944">
        <v>-0.50693726193864996</v>
      </c>
      <c r="K414" s="897"/>
      <c r="L414" s="897"/>
      <c r="M414" s="3029" t="s">
        <v>225</v>
      </c>
      <c r="N414" s="3029"/>
      <c r="O414" s="945">
        <v>-7.4074451727720592E-2</v>
      </c>
      <c r="P414" s="897"/>
      <c r="Q414" s="897"/>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43"/>
      <c r="C415" s="3030" t="s">
        <v>280</v>
      </c>
      <c r="D415" s="3029"/>
      <c r="E415" s="943">
        <v>0.57020627952896075</v>
      </c>
      <c r="F415" s="897"/>
      <c r="G415" s="897"/>
      <c r="H415" s="3029" t="s">
        <v>237</v>
      </c>
      <c r="I415" s="3029"/>
      <c r="J415" s="944">
        <v>-0.47293327587477035</v>
      </c>
      <c r="K415" s="897"/>
      <c r="L415" s="897"/>
      <c r="M415" s="3029" t="s">
        <v>283</v>
      </c>
      <c r="N415" s="3029"/>
      <c r="O415" s="945">
        <v>6.9652794423281525E-2</v>
      </c>
      <c r="P415" s="897"/>
      <c r="Q415" s="897"/>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43"/>
      <c r="C416" s="3030" t="s">
        <v>214</v>
      </c>
      <c r="D416" s="3029"/>
      <c r="E416" s="943">
        <v>0.55871621504510183</v>
      </c>
      <c r="F416" s="897"/>
      <c r="G416" s="897"/>
      <c r="H416" s="3029" t="s">
        <v>284</v>
      </c>
      <c r="I416" s="3029"/>
      <c r="J416" s="944">
        <v>0.44601585805513017</v>
      </c>
      <c r="K416" s="897"/>
      <c r="L416" s="897"/>
      <c r="M416" s="3029" t="s">
        <v>219</v>
      </c>
      <c r="N416" s="3029"/>
      <c r="O416" s="945">
        <v>-4.8570485145929258E-2</v>
      </c>
      <c r="P416" s="897"/>
      <c r="Q416" s="897"/>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43"/>
      <c r="C417" s="3030" t="s">
        <v>237</v>
      </c>
      <c r="D417" s="3029"/>
      <c r="E417" s="943">
        <v>-0.52269969860817234</v>
      </c>
      <c r="F417" s="897"/>
      <c r="G417" s="897"/>
      <c r="H417" s="3029" t="s">
        <v>285</v>
      </c>
      <c r="I417" s="3029"/>
      <c r="J417" s="944">
        <v>0.4141338858303516</v>
      </c>
      <c r="K417" s="897"/>
      <c r="L417" s="897"/>
      <c r="M417" s="3029" t="s">
        <v>218</v>
      </c>
      <c r="N417" s="3029"/>
      <c r="O417" s="945">
        <v>4.4153540014686431E-2</v>
      </c>
      <c r="P417" s="897"/>
      <c r="Q417" s="897"/>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43"/>
      <c r="C418" s="3030" t="s">
        <v>225</v>
      </c>
      <c r="D418" s="3029"/>
      <c r="E418" s="943">
        <v>-0.48755702411656787</v>
      </c>
      <c r="F418" s="897"/>
      <c r="G418" s="897"/>
      <c r="H418" s="3029" t="s">
        <v>282</v>
      </c>
      <c r="I418" s="3029"/>
      <c r="J418" s="944">
        <v>0.4055297097975703</v>
      </c>
      <c r="K418" s="897"/>
      <c r="L418" s="897"/>
      <c r="M418" s="3029" t="s">
        <v>234</v>
      </c>
      <c r="N418" s="3029"/>
      <c r="O418" s="945">
        <v>-4.1217402175270958E-2</v>
      </c>
      <c r="P418" s="897"/>
      <c r="Q418" s="897"/>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43"/>
      <c r="C419" s="3030" t="s">
        <v>283</v>
      </c>
      <c r="D419" s="3029"/>
      <c r="E419" s="943">
        <v>0.46043964733321663</v>
      </c>
      <c r="F419" s="897"/>
      <c r="G419" s="897"/>
      <c r="H419" s="3029" t="s">
        <v>225</v>
      </c>
      <c r="I419" s="3029"/>
      <c r="J419" s="944">
        <v>-0.38981416740868641</v>
      </c>
      <c r="K419" s="897"/>
      <c r="L419" s="897"/>
      <c r="M419" s="3029" t="s">
        <v>286</v>
      </c>
      <c r="N419" s="3029"/>
      <c r="O419" s="945">
        <v>-3.8652748218421761E-2</v>
      </c>
      <c r="P419" s="897"/>
      <c r="Q419" s="897"/>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43"/>
      <c r="C420" s="3030" t="s">
        <v>284</v>
      </c>
      <c r="D420" s="3029"/>
      <c r="E420" s="943">
        <v>0.44534149684589419</v>
      </c>
      <c r="F420" s="897"/>
      <c r="G420" s="897"/>
      <c r="H420" s="3029" t="s">
        <v>287</v>
      </c>
      <c r="I420" s="3029"/>
      <c r="J420" s="944">
        <v>0.3739548199550991</v>
      </c>
      <c r="K420" s="897"/>
      <c r="L420" s="897"/>
      <c r="M420" s="3029" t="s">
        <v>288</v>
      </c>
      <c r="N420" s="3029"/>
      <c r="O420" s="945">
        <v>-3.3405513885327767E-2</v>
      </c>
      <c r="P420" s="897"/>
      <c r="Q420" s="897"/>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43"/>
      <c r="C421" s="3030" t="s">
        <v>285</v>
      </c>
      <c r="D421" s="3029"/>
      <c r="E421" s="943">
        <v>0.40507403403261599</v>
      </c>
      <c r="F421" s="897"/>
      <c r="G421" s="897"/>
      <c r="H421" s="3029" t="s">
        <v>289</v>
      </c>
      <c r="I421" s="3029"/>
      <c r="J421" s="944">
        <v>0.35328227850248534</v>
      </c>
      <c r="K421" s="897"/>
      <c r="L421" s="897"/>
      <c r="M421" s="3029" t="s">
        <v>211</v>
      </c>
      <c r="N421" s="3029"/>
      <c r="O421" s="945">
        <v>3.2007066880211155E-2</v>
      </c>
      <c r="P421" s="897"/>
      <c r="Q421" s="897"/>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43"/>
      <c r="C422" s="3030" t="s">
        <v>289</v>
      </c>
      <c r="D422" s="3029"/>
      <c r="E422" s="943">
        <v>0.36863771460532402</v>
      </c>
      <c r="F422" s="897"/>
      <c r="G422" s="897"/>
      <c r="H422" s="3029" t="s">
        <v>280</v>
      </c>
      <c r="I422" s="3029"/>
      <c r="J422" s="944">
        <v>0.34988321317514276</v>
      </c>
      <c r="K422" s="897"/>
      <c r="L422" s="897"/>
      <c r="M422" s="3029" t="s">
        <v>290</v>
      </c>
      <c r="N422" s="3029"/>
      <c r="O422" s="945">
        <v>2.9887920499027006E-2</v>
      </c>
      <c r="P422" s="897"/>
      <c r="Q422" s="897"/>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43"/>
      <c r="C423" s="3030" t="s">
        <v>239</v>
      </c>
      <c r="D423" s="3029"/>
      <c r="E423" s="943">
        <v>-0.31348447795913192</v>
      </c>
      <c r="F423" s="897"/>
      <c r="G423" s="897"/>
      <c r="H423" s="3029" t="s">
        <v>291</v>
      </c>
      <c r="I423" s="3029"/>
      <c r="J423" s="944">
        <v>-0.32054140938213049</v>
      </c>
      <c r="K423" s="897"/>
      <c r="L423" s="897"/>
      <c r="M423" s="3029" t="s">
        <v>287</v>
      </c>
      <c r="N423" s="3029"/>
      <c r="O423" s="945">
        <v>-2.8488514897038859E-2</v>
      </c>
      <c r="P423" s="897"/>
      <c r="Q423" s="897"/>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43"/>
      <c r="C424" s="3030" t="s">
        <v>278</v>
      </c>
      <c r="D424" s="3029"/>
      <c r="E424" s="943">
        <v>0.30425178420279508</v>
      </c>
      <c r="F424" s="897"/>
      <c r="G424" s="897"/>
      <c r="H424" s="3029" t="s">
        <v>239</v>
      </c>
      <c r="I424" s="3029"/>
      <c r="J424" s="944">
        <v>-0.28815522731671062</v>
      </c>
      <c r="K424" s="897"/>
      <c r="L424" s="897"/>
      <c r="M424" s="3029" t="s">
        <v>292</v>
      </c>
      <c r="N424" s="3029"/>
      <c r="O424" s="945">
        <v>-2.8324616590082528E-2</v>
      </c>
      <c r="P424" s="897"/>
      <c r="Q424" s="897"/>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43"/>
      <c r="C425" s="3030" t="s">
        <v>223</v>
      </c>
      <c r="D425" s="3029"/>
      <c r="E425" s="943">
        <v>0.29218638458253904</v>
      </c>
      <c r="F425" s="897"/>
      <c r="G425" s="897"/>
      <c r="H425" s="3029" t="s">
        <v>293</v>
      </c>
      <c r="I425" s="3029"/>
      <c r="J425" s="944">
        <v>0.28760332523312537</v>
      </c>
      <c r="K425" s="897"/>
      <c r="L425" s="897"/>
      <c r="M425" s="3029" t="s">
        <v>294</v>
      </c>
      <c r="N425" s="3029"/>
      <c r="O425" s="945">
        <v>-2.8206448405734427E-2</v>
      </c>
      <c r="P425" s="897"/>
      <c r="Q425" s="897"/>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43"/>
      <c r="C426" s="3030" t="s">
        <v>287</v>
      </c>
      <c r="D426" s="3029"/>
      <c r="E426" s="943">
        <v>0.28440930674669185</v>
      </c>
      <c r="F426" s="897"/>
      <c r="G426" s="897"/>
      <c r="H426" s="3029" t="s">
        <v>283</v>
      </c>
      <c r="I426" s="3029"/>
      <c r="J426" s="944">
        <v>0.27017131277015449</v>
      </c>
      <c r="K426" s="897"/>
      <c r="L426" s="897"/>
      <c r="M426" s="3029" t="s">
        <v>284</v>
      </c>
      <c r="N426" s="3029"/>
      <c r="O426" s="945">
        <v>2.6625600766979396E-2</v>
      </c>
      <c r="P426" s="897"/>
      <c r="Q426" s="897"/>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43"/>
      <c r="C427" s="3030" t="s">
        <v>293</v>
      </c>
      <c r="D427" s="3029"/>
      <c r="E427" s="943">
        <v>0.28204432567185028</v>
      </c>
      <c r="F427" s="897"/>
      <c r="G427" s="897"/>
      <c r="H427" s="3029" t="s">
        <v>230</v>
      </c>
      <c r="I427" s="3029"/>
      <c r="J427" s="944">
        <v>0.26886993637850082</v>
      </c>
      <c r="K427" s="897"/>
      <c r="L427" s="897"/>
      <c r="M427" s="3029" t="s">
        <v>295</v>
      </c>
      <c r="N427" s="3029"/>
      <c r="O427" s="945">
        <v>2.6296378723417311E-2</v>
      </c>
      <c r="P427" s="897"/>
      <c r="Q427" s="897"/>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43"/>
      <c r="C428" s="3030" t="s">
        <v>230</v>
      </c>
      <c r="D428" s="3029"/>
      <c r="E428" s="943">
        <v>0.26602137273448678</v>
      </c>
      <c r="F428" s="897"/>
      <c r="G428" s="897"/>
      <c r="H428" s="3029" t="s">
        <v>223</v>
      </c>
      <c r="I428" s="3029"/>
      <c r="J428" s="944">
        <v>0.2663399253414937</v>
      </c>
      <c r="K428" s="897"/>
      <c r="L428" s="897"/>
      <c r="M428" s="3029" t="s">
        <v>296</v>
      </c>
      <c r="N428" s="3029"/>
      <c r="O428" s="945">
        <v>-2.4906571009250592E-2</v>
      </c>
      <c r="P428" s="897"/>
      <c r="Q428" s="897"/>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43"/>
      <c r="C429" s="3030" t="s">
        <v>297</v>
      </c>
      <c r="D429" s="3029"/>
      <c r="E429" s="943">
        <v>0.24771499243825174</v>
      </c>
      <c r="F429" s="897"/>
      <c r="G429" s="897"/>
      <c r="H429" s="3029" t="s">
        <v>290</v>
      </c>
      <c r="I429" s="3029"/>
      <c r="J429" s="944">
        <v>-0.25655762145049305</v>
      </c>
      <c r="K429" s="897"/>
      <c r="L429" s="897"/>
      <c r="M429" s="3029" t="s">
        <v>279</v>
      </c>
      <c r="N429" s="3029"/>
      <c r="O429" s="945">
        <v>-2.4764683762744016E-2</v>
      </c>
      <c r="P429" s="897"/>
      <c r="Q429" s="897"/>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43"/>
      <c r="C430" s="3030" t="s">
        <v>298</v>
      </c>
      <c r="D430" s="3029"/>
      <c r="E430" s="943">
        <v>0.22044611370051062</v>
      </c>
      <c r="F430" s="897"/>
      <c r="G430" s="897"/>
      <c r="H430" s="3029" t="s">
        <v>297</v>
      </c>
      <c r="I430" s="3029"/>
      <c r="J430" s="944">
        <v>0.24956646038859281</v>
      </c>
      <c r="K430" s="897"/>
      <c r="L430" s="897"/>
      <c r="M430" s="3029" t="s">
        <v>282</v>
      </c>
      <c r="N430" s="3029"/>
      <c r="O430" s="945">
        <v>2.4687125095003887E-2</v>
      </c>
      <c r="P430" s="897"/>
      <c r="Q430" s="897"/>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43"/>
      <c r="C431" s="3030" t="s">
        <v>219</v>
      </c>
      <c r="D431" s="3029"/>
      <c r="E431" s="943">
        <v>-0.17844089513943123</v>
      </c>
      <c r="F431" s="897"/>
      <c r="G431" s="897"/>
      <c r="H431" s="3029" t="s">
        <v>278</v>
      </c>
      <c r="I431" s="3029"/>
      <c r="J431" s="944">
        <v>0.23801673280008082</v>
      </c>
      <c r="K431" s="897"/>
      <c r="L431" s="897"/>
      <c r="M431" s="3029" t="s">
        <v>299</v>
      </c>
      <c r="N431" s="3029"/>
      <c r="O431" s="945">
        <v>-2.2463459001094192E-2</v>
      </c>
      <c r="P431" s="897"/>
      <c r="Q431" s="897"/>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43"/>
      <c r="C432" s="3030" t="s">
        <v>291</v>
      </c>
      <c r="D432" s="3029"/>
      <c r="E432" s="943">
        <v>-0.15990919560255157</v>
      </c>
      <c r="F432" s="897"/>
      <c r="G432" s="897"/>
      <c r="H432" s="3029" t="s">
        <v>288</v>
      </c>
      <c r="I432" s="3029"/>
      <c r="J432" s="944">
        <v>0.21287889107392571</v>
      </c>
      <c r="K432" s="897"/>
      <c r="L432" s="897"/>
      <c r="M432" s="3029" t="s">
        <v>300</v>
      </c>
      <c r="N432" s="3029"/>
      <c r="O432" s="945">
        <v>2.1665232660819853E-2</v>
      </c>
      <c r="P432" s="897"/>
      <c r="Q432" s="897"/>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43"/>
      <c r="C433" s="3030" t="s">
        <v>226</v>
      </c>
      <c r="D433" s="3029"/>
      <c r="E433" s="943">
        <v>0.15753311889036511</v>
      </c>
      <c r="F433" s="897"/>
      <c r="G433" s="897"/>
      <c r="H433" s="3029" t="s">
        <v>219</v>
      </c>
      <c r="I433" s="3029"/>
      <c r="J433" s="944">
        <v>-0.19176585376944574</v>
      </c>
      <c r="K433" s="897"/>
      <c r="L433" s="897"/>
      <c r="M433" s="3029" t="s">
        <v>214</v>
      </c>
      <c r="N433" s="3029"/>
      <c r="O433" s="945">
        <v>2.0029778041170527E-2</v>
      </c>
      <c r="P433" s="897"/>
      <c r="Q433" s="897"/>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43"/>
      <c r="C434" s="3030" t="s">
        <v>234</v>
      </c>
      <c r="D434" s="3029"/>
      <c r="E434" s="943">
        <v>-0.15292180597804272</v>
      </c>
      <c r="F434" s="897"/>
      <c r="G434" s="897"/>
      <c r="H434" s="3029" t="s">
        <v>301</v>
      </c>
      <c r="I434" s="3029"/>
      <c r="J434" s="944">
        <v>-0.1675122885080193</v>
      </c>
      <c r="K434" s="897"/>
      <c r="L434" s="897"/>
      <c r="M434" s="3029" t="s">
        <v>215</v>
      </c>
      <c r="N434" s="3029"/>
      <c r="O434" s="945">
        <v>-1.9364611944762244E-2</v>
      </c>
      <c r="P434" s="897"/>
      <c r="Q434" s="897"/>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43"/>
      <c r="C435" s="3030" t="s">
        <v>290</v>
      </c>
      <c r="D435" s="3029"/>
      <c r="E435" s="943">
        <v>-0.14566524869854683</v>
      </c>
      <c r="F435" s="897"/>
      <c r="G435" s="897"/>
      <c r="H435" s="3029" t="s">
        <v>235</v>
      </c>
      <c r="I435" s="3029"/>
      <c r="J435" s="944">
        <v>-0.16193169540022953</v>
      </c>
      <c r="K435" s="897"/>
      <c r="L435" s="897"/>
      <c r="M435" s="3029" t="s">
        <v>302</v>
      </c>
      <c r="N435" s="3029"/>
      <c r="O435" s="945">
        <v>-1.8698760465380441E-2</v>
      </c>
      <c r="P435" s="897"/>
      <c r="Q435" s="897"/>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43"/>
      <c r="C436" s="3030" t="s">
        <v>235</v>
      </c>
      <c r="D436" s="3029"/>
      <c r="E436" s="943">
        <v>-0.13873861053603007</v>
      </c>
      <c r="F436" s="897"/>
      <c r="G436" s="897"/>
      <c r="H436" s="3029" t="s">
        <v>292</v>
      </c>
      <c r="I436" s="3029"/>
      <c r="J436" s="944">
        <v>-0.15942100731824943</v>
      </c>
      <c r="K436" s="897"/>
      <c r="L436" s="897"/>
      <c r="M436" s="3029" t="s">
        <v>303</v>
      </c>
      <c r="N436" s="3029"/>
      <c r="O436" s="945">
        <v>1.8243790659677874E-2</v>
      </c>
      <c r="P436" s="897"/>
      <c r="Q436" s="897"/>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43"/>
      <c r="C437" s="3030" t="s">
        <v>304</v>
      </c>
      <c r="D437" s="3029"/>
      <c r="E437" s="943">
        <v>0.13598239440188933</v>
      </c>
      <c r="F437" s="897"/>
      <c r="G437" s="897"/>
      <c r="H437" s="3029" t="s">
        <v>234</v>
      </c>
      <c r="I437" s="3029"/>
      <c r="J437" s="944">
        <v>-0.14600208855141572</v>
      </c>
      <c r="K437" s="897"/>
      <c r="L437" s="897"/>
      <c r="M437" s="3029" t="s">
        <v>305</v>
      </c>
      <c r="N437" s="3029"/>
      <c r="O437" s="945">
        <v>-1.6834764720274883E-2</v>
      </c>
      <c r="P437" s="897"/>
      <c r="Q437" s="897"/>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43"/>
      <c r="C438" s="3030" t="s">
        <v>232</v>
      </c>
      <c r="D438" s="3029"/>
      <c r="E438" s="943">
        <v>0.12684777866676833</v>
      </c>
      <c r="F438" s="897"/>
      <c r="G438" s="897"/>
      <c r="H438" s="3029" t="s">
        <v>306</v>
      </c>
      <c r="I438" s="3029"/>
      <c r="J438" s="944">
        <v>-0.14413574042498956</v>
      </c>
      <c r="K438" s="897"/>
      <c r="L438" s="897"/>
      <c r="M438" s="3029" t="s">
        <v>307</v>
      </c>
      <c r="N438" s="3029"/>
      <c r="O438" s="945">
        <v>-1.6324935972764954E-2</v>
      </c>
      <c r="P438" s="897"/>
      <c r="Q438" s="897"/>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43"/>
      <c r="C439" s="3030" t="s">
        <v>308</v>
      </c>
      <c r="D439" s="3029"/>
      <c r="E439" s="943">
        <v>0.12622657527068848</v>
      </c>
      <c r="F439" s="897"/>
      <c r="G439" s="897"/>
      <c r="H439" s="3029" t="s">
        <v>309</v>
      </c>
      <c r="I439" s="3029"/>
      <c r="J439" s="944">
        <v>-0.13555643355138786</v>
      </c>
      <c r="K439" s="897"/>
      <c r="L439" s="897"/>
      <c r="M439" s="3029" t="s">
        <v>235</v>
      </c>
      <c r="N439" s="3029"/>
      <c r="O439" s="945">
        <v>1.5901274274860239E-2</v>
      </c>
      <c r="P439" s="897"/>
      <c r="Q439" s="897"/>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43"/>
      <c r="C440" s="3030" t="s">
        <v>288</v>
      </c>
      <c r="D440" s="3029"/>
      <c r="E440" s="943">
        <v>0.10693092333977396</v>
      </c>
      <c r="F440" s="897"/>
      <c r="G440" s="897"/>
      <c r="H440" s="3029" t="s">
        <v>304</v>
      </c>
      <c r="I440" s="3029"/>
      <c r="J440" s="944">
        <v>0.13240958000604738</v>
      </c>
      <c r="K440" s="897"/>
      <c r="L440" s="897"/>
      <c r="M440" s="3029" t="s">
        <v>301</v>
      </c>
      <c r="N440" s="3029"/>
      <c r="O440" s="945">
        <v>1.4852302667734121E-2</v>
      </c>
      <c r="P440" s="897"/>
      <c r="Q440" s="897"/>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43"/>
      <c r="C441" s="3030" t="s">
        <v>310</v>
      </c>
      <c r="D441" s="3029"/>
      <c r="E441" s="943">
        <v>0.10647769232557266</v>
      </c>
      <c r="F441" s="897"/>
      <c r="G441" s="897"/>
      <c r="H441" s="3029" t="s">
        <v>215</v>
      </c>
      <c r="I441" s="3029"/>
      <c r="J441" s="944">
        <v>0.131203741333666</v>
      </c>
      <c r="K441" s="897"/>
      <c r="L441" s="897"/>
      <c r="M441" s="3029" t="s">
        <v>289</v>
      </c>
      <c r="N441" s="3029"/>
      <c r="O441" s="945">
        <v>1.4637788079583445E-2</v>
      </c>
      <c r="P441" s="897"/>
      <c r="Q441" s="897"/>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43"/>
      <c r="C442" s="3030" t="s">
        <v>311</v>
      </c>
      <c r="D442" s="3029"/>
      <c r="E442" s="943">
        <v>9.9679300435034479E-2</v>
      </c>
      <c r="F442" s="897"/>
      <c r="G442" s="897"/>
      <c r="H442" s="3029" t="s">
        <v>226</v>
      </c>
      <c r="I442" s="3029"/>
      <c r="J442" s="944">
        <v>0.13031165234232309</v>
      </c>
      <c r="K442" s="897"/>
      <c r="L442" s="897"/>
      <c r="M442" s="3029" t="s">
        <v>239</v>
      </c>
      <c r="N442" s="3029"/>
      <c r="O442" s="945">
        <v>1.4555974791363441E-2</v>
      </c>
      <c r="P442" s="897"/>
      <c r="Q442" s="897"/>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43"/>
      <c r="C443" s="3030" t="s">
        <v>281</v>
      </c>
      <c r="D443" s="3029"/>
      <c r="E443" s="943">
        <v>-9.3401870344126003E-2</v>
      </c>
      <c r="F443" s="897"/>
      <c r="G443" s="897"/>
      <c r="H443" s="3029" t="s">
        <v>281</v>
      </c>
      <c r="I443" s="3029"/>
      <c r="J443" s="944">
        <v>-0.12854952385696372</v>
      </c>
      <c r="K443" s="897"/>
      <c r="L443" s="897"/>
      <c r="M443" s="3029" t="s">
        <v>230</v>
      </c>
      <c r="N443" s="3029"/>
      <c r="O443" s="945">
        <v>-1.452735020662933E-2</v>
      </c>
      <c r="P443" s="897"/>
      <c r="Q443" s="897"/>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43"/>
      <c r="C444" s="3030" t="s">
        <v>300</v>
      </c>
      <c r="D444" s="3029"/>
      <c r="E444" s="943">
        <v>-8.669453282020971E-2</v>
      </c>
      <c r="F444" s="897"/>
      <c r="G444" s="897"/>
      <c r="H444" s="3029" t="s">
        <v>310</v>
      </c>
      <c r="I444" s="3029"/>
      <c r="J444" s="944">
        <v>0.11525847665083032</v>
      </c>
      <c r="K444" s="897"/>
      <c r="L444" s="897"/>
      <c r="M444" s="3029" t="s">
        <v>309</v>
      </c>
      <c r="N444" s="3029"/>
      <c r="O444" s="945">
        <v>1.3959077160574563E-2</v>
      </c>
      <c r="P444" s="897"/>
      <c r="Q444" s="897"/>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43"/>
      <c r="C445" s="3030" t="s">
        <v>312</v>
      </c>
      <c r="D445" s="3029"/>
      <c r="E445" s="943">
        <v>6.4538012949903217E-2</v>
      </c>
      <c r="F445" s="897"/>
      <c r="G445" s="897"/>
      <c r="H445" s="3029" t="s">
        <v>308</v>
      </c>
      <c r="I445" s="3029"/>
      <c r="J445" s="944">
        <v>0.11183804112477101</v>
      </c>
      <c r="K445" s="897"/>
      <c r="L445" s="897"/>
      <c r="M445" s="3029" t="s">
        <v>313</v>
      </c>
      <c r="N445" s="3029"/>
      <c r="O445" s="945">
        <v>-1.3502776891922839E-2</v>
      </c>
      <c r="P445" s="897"/>
      <c r="Q445" s="897"/>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030" t="s">
        <v>314</v>
      </c>
      <c r="D446" s="3029"/>
      <c r="E446" s="943">
        <v>6.1048491183136183E-2</v>
      </c>
      <c r="F446" s="897"/>
      <c r="G446" s="897"/>
      <c r="H446" s="3029" t="s">
        <v>311</v>
      </c>
      <c r="I446" s="3029"/>
      <c r="J446" s="944">
        <v>0.10959181470612955</v>
      </c>
      <c r="K446" s="897"/>
      <c r="L446" s="897"/>
      <c r="M446" s="3029" t="s">
        <v>293</v>
      </c>
      <c r="N446" s="3029"/>
      <c r="O446" s="945">
        <v>1.3464537101425887E-2</v>
      </c>
      <c r="P446" s="897"/>
      <c r="Q446" s="897"/>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030" t="s">
        <v>216</v>
      </c>
      <c r="D447" s="3029"/>
      <c r="E447" s="943">
        <v>-4.8703384624255205E-2</v>
      </c>
      <c r="F447" s="897"/>
      <c r="G447" s="897"/>
      <c r="H447" s="3029" t="s">
        <v>315</v>
      </c>
      <c r="I447" s="3029"/>
      <c r="J447" s="944">
        <v>-9.224937428415364E-2</v>
      </c>
      <c r="K447" s="897"/>
      <c r="L447" s="897"/>
      <c r="M447" s="3029" t="s">
        <v>216</v>
      </c>
      <c r="N447" s="3029"/>
      <c r="O447" s="945">
        <v>-1.3448007964450653E-2</v>
      </c>
      <c r="P447" s="897"/>
      <c r="Q447" s="897"/>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030" t="s">
        <v>316</v>
      </c>
      <c r="D448" s="3029"/>
      <c r="E448" s="943">
        <v>-4.4343345886812317E-2</v>
      </c>
      <c r="F448" s="897"/>
      <c r="G448" s="897"/>
      <c r="H448" s="3029" t="s">
        <v>303</v>
      </c>
      <c r="I448" s="3029"/>
      <c r="J448" s="944">
        <v>-8.7555176523654965E-2</v>
      </c>
      <c r="K448" s="897"/>
      <c r="L448" s="897"/>
      <c r="M448" s="3029" t="s">
        <v>317</v>
      </c>
      <c r="N448" s="3029"/>
      <c r="O448" s="945">
        <v>-1.1829048950707582E-2</v>
      </c>
      <c r="P448" s="897"/>
      <c r="Q448" s="897"/>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030" t="s">
        <v>231</v>
      </c>
      <c r="D449" s="3029"/>
      <c r="E449" s="943">
        <v>-4.1081401846446285E-2</v>
      </c>
      <c r="F449" s="897"/>
      <c r="G449" s="897"/>
      <c r="H449" s="3029" t="s">
        <v>316</v>
      </c>
      <c r="I449" s="3029"/>
      <c r="J449" s="944">
        <v>-8.6245181701569459E-2</v>
      </c>
      <c r="K449" s="897"/>
      <c r="L449" s="897"/>
      <c r="M449" s="3029" t="s">
        <v>318</v>
      </c>
      <c r="N449" s="3029"/>
      <c r="O449" s="945">
        <v>-1.1810924286220898E-2</v>
      </c>
      <c r="P449" s="897"/>
      <c r="Q449" s="897"/>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030" t="s">
        <v>319</v>
      </c>
      <c r="D450" s="3029"/>
      <c r="E450" s="943">
        <v>4.0023991277546987E-2</v>
      </c>
      <c r="F450" s="897"/>
      <c r="G450" s="897"/>
      <c r="H450" s="3029" t="s">
        <v>313</v>
      </c>
      <c r="I450" s="3029"/>
      <c r="J450" s="944">
        <v>-7.4883765454837908E-2</v>
      </c>
      <c r="K450" s="897"/>
      <c r="L450" s="897"/>
      <c r="M450" s="3029" t="s">
        <v>231</v>
      </c>
      <c r="N450" s="3029"/>
      <c r="O450" s="945">
        <v>-1.165771959184827E-2</v>
      </c>
      <c r="P450" s="897"/>
      <c r="Q450" s="897"/>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030" t="s">
        <v>320</v>
      </c>
      <c r="D451" s="3029"/>
      <c r="E451" s="943">
        <v>2.8495419270880583E-2</v>
      </c>
      <c r="F451" s="897"/>
      <c r="G451" s="897"/>
      <c r="H451" s="3029" t="s">
        <v>321</v>
      </c>
      <c r="I451" s="3029"/>
      <c r="J451" s="944">
        <v>-7.0206763312929035E-2</v>
      </c>
      <c r="K451" s="897"/>
      <c r="L451" s="897"/>
      <c r="M451" s="3029" t="s">
        <v>237</v>
      </c>
      <c r="N451" s="3029"/>
      <c r="O451" s="945">
        <v>-1.1233383982608185E-2</v>
      </c>
      <c r="P451" s="897"/>
      <c r="Q451" s="897"/>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30" t="s">
        <v>322</v>
      </c>
      <c r="D452" s="3029"/>
      <c r="E452" s="943">
        <v>2.7166826783675456E-2</v>
      </c>
      <c r="F452" s="897"/>
      <c r="G452" s="897"/>
      <c r="H452" s="3029" t="s">
        <v>302</v>
      </c>
      <c r="I452" s="3029"/>
      <c r="J452" s="944">
        <v>-6.7070227433028609E-2</v>
      </c>
      <c r="K452" s="897"/>
      <c r="L452" s="897"/>
      <c r="M452" s="3029" t="s">
        <v>226</v>
      </c>
      <c r="N452" s="3029"/>
      <c r="O452" s="945">
        <v>1.054670155012479E-2</v>
      </c>
      <c r="P452" s="897"/>
      <c r="Q452" s="897"/>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30" t="s">
        <v>222</v>
      </c>
      <c r="D453" s="3029"/>
      <c r="E453" s="943">
        <v>-2.666508694976584E-2</v>
      </c>
      <c r="F453" s="897"/>
      <c r="G453" s="897"/>
      <c r="H453" s="3029" t="s">
        <v>305</v>
      </c>
      <c r="I453" s="3029"/>
      <c r="J453" s="944">
        <v>-6.2996909898977618E-2</v>
      </c>
      <c r="K453" s="897"/>
      <c r="L453" s="897"/>
      <c r="M453" s="3029" t="s">
        <v>323</v>
      </c>
      <c r="N453" s="3029"/>
      <c r="O453" s="945">
        <v>-1.0203161591977154E-2</v>
      </c>
      <c r="P453" s="897"/>
      <c r="Q453" s="897"/>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030" t="s">
        <v>238</v>
      </c>
      <c r="D454" s="3029"/>
      <c r="E454" s="943">
        <v>-2.5462003870817231E-2</v>
      </c>
      <c r="F454" s="897"/>
      <c r="G454" s="897"/>
      <c r="H454" s="3029" t="s">
        <v>312</v>
      </c>
      <c r="I454" s="3029"/>
      <c r="J454" s="944">
        <v>5.2493289413144066E-2</v>
      </c>
      <c r="K454" s="897"/>
      <c r="L454" s="897"/>
      <c r="M454" s="3029" t="s">
        <v>324</v>
      </c>
      <c r="N454" s="3029"/>
      <c r="O454" s="945">
        <v>-9.1474379124169471E-3</v>
      </c>
      <c r="P454" s="897"/>
      <c r="Q454" s="897"/>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30" t="s">
        <v>233</v>
      </c>
      <c r="D455" s="3029"/>
      <c r="E455" s="943">
        <v>-2.5197593208051136E-2</v>
      </c>
      <c r="F455" s="897"/>
      <c r="G455" s="897"/>
      <c r="H455" s="3029" t="s">
        <v>314</v>
      </c>
      <c r="I455" s="3029"/>
      <c r="J455" s="944">
        <v>5.0718372378169126E-2</v>
      </c>
      <c r="K455" s="897"/>
      <c r="L455" s="897"/>
      <c r="M455" s="3029" t="s">
        <v>298</v>
      </c>
      <c r="N455" s="3029"/>
      <c r="O455" s="945">
        <v>8.5702048365095436E-3</v>
      </c>
      <c r="P455" s="897"/>
      <c r="Q455" s="897"/>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30" t="s">
        <v>324</v>
      </c>
      <c r="D456" s="3029"/>
      <c r="E456" s="943">
        <v>-1.9865968037698578E-2</v>
      </c>
      <c r="F456" s="897"/>
      <c r="G456" s="897"/>
      <c r="H456" s="3029" t="s">
        <v>325</v>
      </c>
      <c r="I456" s="3029"/>
      <c r="J456" s="944">
        <v>-5.0448728948528469E-2</v>
      </c>
      <c r="K456" s="897"/>
      <c r="L456" s="897"/>
      <c r="M456" s="3029" t="s">
        <v>238</v>
      </c>
      <c r="N456" s="3029"/>
      <c r="O456" s="945">
        <v>-8.4401202697803011E-3</v>
      </c>
      <c r="P456" s="897"/>
      <c r="Q456" s="897"/>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30" t="s">
        <v>326</v>
      </c>
      <c r="D457" s="3029"/>
      <c r="E457" s="943">
        <v>-1.5285386600833893E-2</v>
      </c>
      <c r="F457" s="897"/>
      <c r="G457" s="897"/>
      <c r="H457" s="3029" t="s">
        <v>216</v>
      </c>
      <c r="I457" s="3029"/>
      <c r="J457" s="944">
        <v>4.7536333290536088E-2</v>
      </c>
      <c r="K457" s="897"/>
      <c r="L457" s="897"/>
      <c r="M457" s="3029" t="s">
        <v>321</v>
      </c>
      <c r="N457" s="3029"/>
      <c r="O457" s="945">
        <v>7.7560243879417129E-3</v>
      </c>
      <c r="P457" s="897"/>
      <c r="Q457" s="897"/>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30" t="s">
        <v>215</v>
      </c>
      <c r="D458" s="3029"/>
      <c r="E458" s="943">
        <v>1.4298057003306282E-2</v>
      </c>
      <c r="F458" s="897"/>
      <c r="G458" s="897"/>
      <c r="H458" s="3029" t="s">
        <v>232</v>
      </c>
      <c r="I458" s="3029"/>
      <c r="J458" s="944">
        <v>4.7400658098520933E-2</v>
      </c>
      <c r="K458" s="897"/>
      <c r="L458" s="897"/>
      <c r="M458" s="3029" t="s">
        <v>304</v>
      </c>
      <c r="N458" s="3029"/>
      <c r="O458" s="945">
        <v>7.420188180218632E-3</v>
      </c>
      <c r="P458" s="897"/>
      <c r="Q458" s="897"/>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030" t="s">
        <v>327</v>
      </c>
      <c r="D459" s="3029"/>
      <c r="E459" s="943">
        <v>1.3594569119814335E-2</v>
      </c>
      <c r="F459" s="897"/>
      <c r="G459" s="897"/>
      <c r="H459" s="3029" t="s">
        <v>222</v>
      </c>
      <c r="I459" s="3029"/>
      <c r="J459" s="944">
        <v>-4.461785175396956E-2</v>
      </c>
      <c r="K459" s="897"/>
      <c r="L459" s="897"/>
      <c r="M459" s="3029" t="s">
        <v>233</v>
      </c>
      <c r="N459" s="3029"/>
      <c r="O459" s="945">
        <v>-7.3340031425062711E-3</v>
      </c>
      <c r="P459" s="897"/>
      <c r="Q459" s="897"/>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30" t="s">
        <v>328</v>
      </c>
      <c r="D460" s="3029"/>
      <c r="E460" s="943">
        <v>-1.1207828317636715E-2</v>
      </c>
      <c r="F460" s="897"/>
      <c r="G460" s="897"/>
      <c r="H460" s="3029" t="s">
        <v>307</v>
      </c>
      <c r="I460" s="3029"/>
      <c r="J460" s="944">
        <v>4.3108962249890859E-2</v>
      </c>
      <c r="K460" s="897"/>
      <c r="L460" s="897"/>
      <c r="M460" s="3029" t="s">
        <v>319</v>
      </c>
      <c r="N460" s="3029"/>
      <c r="O460" s="945">
        <v>6.8433352404064134E-3</v>
      </c>
      <c r="P460" s="897"/>
      <c r="Q460" s="897"/>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030" t="s">
        <v>329</v>
      </c>
      <c r="D461" s="3029"/>
      <c r="E461" s="943">
        <v>1.0643905578532575E-2</v>
      </c>
      <c r="F461" s="897"/>
      <c r="G461" s="897"/>
      <c r="H461" s="3029" t="s">
        <v>286</v>
      </c>
      <c r="I461" s="3029"/>
      <c r="J461" s="944">
        <v>-4.2733992492490228E-2</v>
      </c>
      <c r="K461" s="897"/>
      <c r="L461" s="897"/>
      <c r="M461" s="3029" t="s">
        <v>330</v>
      </c>
      <c r="N461" s="3029"/>
      <c r="O461" s="945">
        <v>-6.6069761807806991E-3</v>
      </c>
      <c r="P461" s="897"/>
      <c r="Q461" s="897"/>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030" t="s">
        <v>331</v>
      </c>
      <c r="D462" s="3029"/>
      <c r="E462" s="943">
        <v>-1.0417284151933064E-2</v>
      </c>
      <c r="F462" s="897"/>
      <c r="G462" s="897"/>
      <c r="H462" s="3029" t="s">
        <v>317</v>
      </c>
      <c r="I462" s="3029"/>
      <c r="J462" s="944">
        <v>4.0467883129077398E-2</v>
      </c>
      <c r="K462" s="897"/>
      <c r="L462" s="897"/>
      <c r="M462" s="3029" t="s">
        <v>316</v>
      </c>
      <c r="N462" s="3029"/>
      <c r="O462" s="945">
        <v>6.4654345012865244E-3</v>
      </c>
      <c r="P462" s="897"/>
      <c r="Q462" s="897"/>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030" t="s">
        <v>240</v>
      </c>
      <c r="D463" s="3029"/>
      <c r="E463" s="943">
        <v>-1.0034041985288341E-2</v>
      </c>
      <c r="F463" s="897"/>
      <c r="G463" s="897"/>
      <c r="H463" s="3029" t="s">
        <v>298</v>
      </c>
      <c r="I463" s="3029"/>
      <c r="J463" s="944">
        <v>3.7532565871981401E-2</v>
      </c>
      <c r="K463" s="897"/>
      <c r="L463" s="897"/>
      <c r="M463" s="3029" t="s">
        <v>222</v>
      </c>
      <c r="N463" s="3029"/>
      <c r="O463" s="945">
        <v>-6.0130978146406095E-3</v>
      </c>
      <c r="P463" s="897"/>
      <c r="Q463" s="897"/>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030" t="s">
        <v>332</v>
      </c>
      <c r="D464" s="3029"/>
      <c r="E464" s="943">
        <v>-8.206039677298594E-3</v>
      </c>
      <c r="F464" s="897"/>
      <c r="G464" s="897"/>
      <c r="H464" s="3029" t="s">
        <v>333</v>
      </c>
      <c r="I464" s="3029"/>
      <c r="J464" s="944">
        <v>-3.0409239402356569E-2</v>
      </c>
      <c r="K464" s="897"/>
      <c r="L464" s="897"/>
      <c r="M464" s="3029" t="s">
        <v>322</v>
      </c>
      <c r="N464" s="3029"/>
      <c r="O464" s="945">
        <v>5.3971722787892317E-3</v>
      </c>
      <c r="P464" s="897"/>
      <c r="Q464" s="897"/>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030" t="s">
        <v>334</v>
      </c>
      <c r="D465" s="3029"/>
      <c r="E465" s="943">
        <v>-6.6681121825618323E-3</v>
      </c>
      <c r="F465" s="897"/>
      <c r="G465" s="897"/>
      <c r="H465" s="3029" t="s">
        <v>299</v>
      </c>
      <c r="I465" s="3029"/>
      <c r="J465" s="944">
        <v>2.8585718345742063E-2</v>
      </c>
      <c r="K465" s="897"/>
      <c r="L465" s="897"/>
      <c r="M465" s="3029" t="s">
        <v>315</v>
      </c>
      <c r="N465" s="3029"/>
      <c r="O465" s="945">
        <v>-4.8853714965246021E-3</v>
      </c>
      <c r="P465" s="897"/>
      <c r="Q465" s="897"/>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030" t="s">
        <v>335</v>
      </c>
      <c r="D466" s="3029"/>
      <c r="E466" s="943">
        <v>5.7551656974702261E-3</v>
      </c>
      <c r="F466" s="897"/>
      <c r="G466" s="897"/>
      <c r="H466" s="3029" t="s">
        <v>323</v>
      </c>
      <c r="I466" s="3029"/>
      <c r="J466" s="944">
        <v>2.7617964731369859E-2</v>
      </c>
      <c r="K466" s="897"/>
      <c r="L466" s="897"/>
      <c r="M466" s="3029" t="s">
        <v>336</v>
      </c>
      <c r="N466" s="3029"/>
      <c r="O466" s="945">
        <v>-4.3064710834562646E-3</v>
      </c>
      <c r="P466" s="897"/>
      <c r="Q466" s="897"/>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030" t="s">
        <v>333</v>
      </c>
      <c r="D467" s="3029"/>
      <c r="E467" s="943">
        <v>-5.1529542725426382E-3</v>
      </c>
      <c r="F467" s="897"/>
      <c r="G467" s="897"/>
      <c r="H467" s="3029" t="s">
        <v>326</v>
      </c>
      <c r="I467" s="3029"/>
      <c r="J467" s="944">
        <v>-2.71549029092805E-2</v>
      </c>
      <c r="K467" s="897"/>
      <c r="L467" s="897"/>
      <c r="M467" s="3029" t="s">
        <v>331</v>
      </c>
      <c r="N467" s="3029"/>
      <c r="O467" s="945">
        <v>-4.1425217689903173E-3</v>
      </c>
      <c r="P467" s="897"/>
      <c r="Q467" s="897"/>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030" t="s">
        <v>337</v>
      </c>
      <c r="D468" s="3029"/>
      <c r="E468" s="943">
        <v>4.6607116306929186E-3</v>
      </c>
      <c r="F468" s="897"/>
      <c r="G468" s="897"/>
      <c r="H468" s="3029" t="s">
        <v>300</v>
      </c>
      <c r="I468" s="3029"/>
      <c r="J468" s="944">
        <v>-2.6682761492683772E-2</v>
      </c>
      <c r="K468" s="897"/>
      <c r="L468" s="897"/>
      <c r="M468" s="3029" t="s">
        <v>223</v>
      </c>
      <c r="N468" s="3029"/>
      <c r="O468" s="945">
        <v>4.0934900321638653E-3</v>
      </c>
      <c r="P468" s="897"/>
      <c r="Q468" s="897"/>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030" t="s">
        <v>236</v>
      </c>
      <c r="D469" s="3029"/>
      <c r="E469" s="943">
        <v>-3.8425486300623381E-3</v>
      </c>
      <c r="F469" s="897"/>
      <c r="G469" s="897"/>
      <c r="H469" s="3029" t="s">
        <v>320</v>
      </c>
      <c r="I469" s="3029"/>
      <c r="J469" s="944">
        <v>2.3736516902162445E-2</v>
      </c>
      <c r="K469" s="897"/>
      <c r="L469" s="897"/>
      <c r="M469" s="3029" t="s">
        <v>338</v>
      </c>
      <c r="N469" s="3029"/>
      <c r="O469" s="945">
        <v>-3.7266839650188892E-3</v>
      </c>
      <c r="P469" s="897"/>
      <c r="Q469" s="897"/>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030" t="s">
        <v>339</v>
      </c>
      <c r="D470" s="3029"/>
      <c r="E470" s="943">
        <v>-4.7368599471665253E-4</v>
      </c>
      <c r="F470" s="897"/>
      <c r="G470" s="897"/>
      <c r="H470" s="3029" t="s">
        <v>238</v>
      </c>
      <c r="I470" s="3029"/>
      <c r="J470" s="944">
        <v>-1.9998386520667797E-2</v>
      </c>
      <c r="K470" s="897"/>
      <c r="L470" s="897"/>
      <c r="M470" s="3029" t="s">
        <v>240</v>
      </c>
      <c r="N470" s="3029"/>
      <c r="O470" s="945">
        <v>-3.6484686299931399E-3</v>
      </c>
      <c r="P470" s="897"/>
      <c r="Q470" s="897"/>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030" t="s">
        <v>340</v>
      </c>
      <c r="D471" s="3029"/>
      <c r="E471" s="946">
        <v>-2.8838322909569274E-4</v>
      </c>
      <c r="F471" s="897"/>
      <c r="G471" s="897"/>
      <c r="H471" s="3029" t="s">
        <v>324</v>
      </c>
      <c r="I471" s="3029"/>
      <c r="J471" s="944">
        <v>-1.3490077925837214E-2</v>
      </c>
      <c r="K471" s="897"/>
      <c r="L471" s="897"/>
      <c r="M471" s="3029" t="s">
        <v>308</v>
      </c>
      <c r="N471" s="3029"/>
      <c r="O471" s="945">
        <v>3.6082765180751189E-3</v>
      </c>
      <c r="P471" s="897"/>
      <c r="Q471" s="897"/>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030"/>
      <c r="D472" s="3029"/>
      <c r="E472" s="897"/>
      <c r="F472" s="897"/>
      <c r="G472" s="897"/>
      <c r="H472" s="3029" t="s">
        <v>322</v>
      </c>
      <c r="I472" s="3029"/>
      <c r="J472" s="944">
        <v>-1.3466306304907373E-2</v>
      </c>
      <c r="K472" s="897"/>
      <c r="L472" s="897"/>
      <c r="M472" s="3029" t="s">
        <v>329</v>
      </c>
      <c r="N472" s="3029"/>
      <c r="O472" s="945">
        <v>3.2088807250712603E-3</v>
      </c>
      <c r="P472" s="897"/>
      <c r="Q472" s="897"/>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030"/>
      <c r="D473" s="3029"/>
      <c r="E473" s="897"/>
      <c r="F473" s="897"/>
      <c r="G473" s="897"/>
      <c r="H473" s="3029" t="s">
        <v>318</v>
      </c>
      <c r="I473" s="3029"/>
      <c r="J473" s="944">
        <v>1.3404115217549438E-2</v>
      </c>
      <c r="K473" s="897"/>
      <c r="L473" s="897"/>
      <c r="M473" s="3029" t="s">
        <v>326</v>
      </c>
      <c r="N473" s="3029"/>
      <c r="O473" s="945">
        <v>-3.0070905965377476E-3</v>
      </c>
      <c r="P473" s="897"/>
      <c r="Q473" s="897"/>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030"/>
      <c r="D474" s="3029"/>
      <c r="E474" s="897"/>
      <c r="F474" s="897"/>
      <c r="G474" s="897"/>
      <c r="H474" s="3029" t="s">
        <v>335</v>
      </c>
      <c r="I474" s="3029"/>
      <c r="J474" s="944">
        <v>1.2802372250056048E-2</v>
      </c>
      <c r="K474" s="897"/>
      <c r="L474" s="897"/>
      <c r="M474" s="3029" t="s">
        <v>236</v>
      </c>
      <c r="N474" s="3029"/>
      <c r="O474" s="945">
        <v>-2.6719442585429903E-3</v>
      </c>
      <c r="P474" s="897"/>
      <c r="Q474" s="897"/>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030" t="s">
        <v>241</v>
      </c>
      <c r="D475" s="3029"/>
      <c r="E475" s="3029"/>
      <c r="F475" s="897"/>
      <c r="G475" s="897"/>
      <c r="H475" s="3029" t="s">
        <v>340</v>
      </c>
      <c r="I475" s="3029"/>
      <c r="J475" s="944">
        <v>-1.2622690897979088E-2</v>
      </c>
      <c r="K475" s="897"/>
      <c r="L475" s="897"/>
      <c r="M475" s="3029" t="s">
        <v>333</v>
      </c>
      <c r="N475" s="3029"/>
      <c r="O475" s="945">
        <v>-2.5826623926301817E-3</v>
      </c>
      <c r="P475" s="897"/>
      <c r="Q475" s="897"/>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030"/>
      <c r="D476" s="3029"/>
      <c r="E476" s="925" t="s">
        <v>242</v>
      </c>
      <c r="F476" s="897"/>
      <c r="G476" s="897"/>
      <c r="H476" s="3029" t="s">
        <v>233</v>
      </c>
      <c r="I476" s="3029"/>
      <c r="J476" s="944">
        <v>-1.1521278492097305E-2</v>
      </c>
      <c r="K476" s="897"/>
      <c r="L476" s="897"/>
      <c r="M476" s="3029" t="s">
        <v>314</v>
      </c>
      <c r="N476" s="3029"/>
      <c r="O476" s="945">
        <v>2.2599663019785892E-3</v>
      </c>
      <c r="P476" s="897"/>
      <c r="Q476" s="897"/>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030" t="s">
        <v>232</v>
      </c>
      <c r="D477" s="3029"/>
      <c r="E477" s="940">
        <v>1.6090358952693447E-2</v>
      </c>
      <c r="F477" s="897"/>
      <c r="G477" s="897"/>
      <c r="H477" s="3029" t="s">
        <v>236</v>
      </c>
      <c r="I477" s="3029"/>
      <c r="J477" s="944">
        <v>-1.0412162972237536E-2</v>
      </c>
      <c r="K477" s="897"/>
      <c r="L477" s="897"/>
      <c r="M477" s="3029" t="s">
        <v>332</v>
      </c>
      <c r="N477" s="3029"/>
      <c r="O477" s="945">
        <v>-2.1395046187015943E-3</v>
      </c>
      <c r="P477" s="897"/>
      <c r="Q477" s="897"/>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030" t="s">
        <v>237</v>
      </c>
      <c r="D478" s="3029"/>
      <c r="E478" s="943">
        <v>0.27321497492507418</v>
      </c>
      <c r="F478" s="897"/>
      <c r="G478" s="897"/>
      <c r="H478" s="3029" t="s">
        <v>240</v>
      </c>
      <c r="I478" s="3029"/>
      <c r="J478" s="944">
        <v>-9.5443870607582922E-3</v>
      </c>
      <c r="K478" s="897"/>
      <c r="L478" s="897"/>
      <c r="M478" s="3029" t="s">
        <v>328</v>
      </c>
      <c r="N478" s="3029"/>
      <c r="O478" s="945">
        <v>-2.1358279858756991E-3</v>
      </c>
      <c r="P478" s="897"/>
      <c r="Q478" s="897"/>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030" t="s">
        <v>219</v>
      </c>
      <c r="D479" s="3029"/>
      <c r="E479" s="943">
        <v>3.1841153058161493E-2</v>
      </c>
      <c r="F479" s="897"/>
      <c r="G479" s="897"/>
      <c r="H479" s="3029" t="s">
        <v>296</v>
      </c>
      <c r="I479" s="3029"/>
      <c r="J479" s="944">
        <v>-7.285473147802239E-3</v>
      </c>
      <c r="K479" s="897"/>
      <c r="L479" s="897"/>
      <c r="M479" s="3029" t="s">
        <v>334</v>
      </c>
      <c r="N479" s="3029"/>
      <c r="O479" s="945">
        <v>2.1270167567745543E-3</v>
      </c>
      <c r="P479" s="897"/>
      <c r="Q479" s="897"/>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030" t="s">
        <v>331</v>
      </c>
      <c r="D480" s="3029"/>
      <c r="E480" s="943">
        <v>1.0851980910211577E-4</v>
      </c>
      <c r="F480" s="897"/>
      <c r="G480" s="897"/>
      <c r="H480" s="3029" t="s">
        <v>330</v>
      </c>
      <c r="I480" s="3029"/>
      <c r="J480" s="944">
        <v>7.2116397806575756E-3</v>
      </c>
      <c r="K480" s="897"/>
      <c r="L480" s="897"/>
      <c r="M480" s="3029" t="s">
        <v>232</v>
      </c>
      <c r="N480" s="3029"/>
      <c r="O480" s="945">
        <v>2.1158853022950354E-3</v>
      </c>
      <c r="P480" s="897"/>
      <c r="Q480" s="897"/>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030" t="s">
        <v>320</v>
      </c>
      <c r="D481" s="3029"/>
      <c r="E481" s="943">
        <v>8.1198891942327247E-4</v>
      </c>
      <c r="F481" s="897"/>
      <c r="G481" s="897"/>
      <c r="H481" s="3029" t="s">
        <v>231</v>
      </c>
      <c r="I481" s="3029"/>
      <c r="J481" s="944">
        <v>-6.8163796247072252E-3</v>
      </c>
      <c r="K481" s="897"/>
      <c r="L481" s="897"/>
      <c r="M481" s="3029" t="s">
        <v>339</v>
      </c>
      <c r="N481" s="3029"/>
      <c r="O481" s="945">
        <v>-2.0016346678638271E-3</v>
      </c>
      <c r="P481" s="897"/>
      <c r="Q481" s="897"/>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030" t="s">
        <v>327</v>
      </c>
      <c r="D482" s="3029"/>
      <c r="E482" s="943">
        <v>1.8481230955340948E-4</v>
      </c>
      <c r="F482" s="897"/>
      <c r="G482" s="897"/>
      <c r="H482" s="3029" t="s">
        <v>337</v>
      </c>
      <c r="I482" s="3029"/>
      <c r="J482" s="944">
        <v>-6.1997378898179991E-3</v>
      </c>
      <c r="K482" s="897"/>
      <c r="L482" s="897"/>
      <c r="M482" s="3029" t="s">
        <v>335</v>
      </c>
      <c r="N482" s="3029"/>
      <c r="O482" s="945">
        <v>-1.9578836135876422E-3</v>
      </c>
      <c r="P482" s="897"/>
      <c r="Q482" s="897"/>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030" t="s">
        <v>285</v>
      </c>
      <c r="D483" s="3029"/>
      <c r="E483" s="943">
        <v>0.16408497304745695</v>
      </c>
      <c r="F483" s="897"/>
      <c r="G483" s="897"/>
      <c r="H483" s="3029" t="s">
        <v>327</v>
      </c>
      <c r="I483" s="3029"/>
      <c r="J483" s="944">
        <v>3.946456013443231E-3</v>
      </c>
      <c r="K483" s="897"/>
      <c r="L483" s="897"/>
      <c r="M483" s="3029" t="s">
        <v>311</v>
      </c>
      <c r="N483" s="3029"/>
      <c r="O483" s="945">
        <v>-1.8582402928263434E-3</v>
      </c>
      <c r="P483" s="897"/>
      <c r="Q483" s="897"/>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030" t="s">
        <v>280</v>
      </c>
      <c r="D484" s="3029"/>
      <c r="E484" s="943">
        <v>0.32513520121425932</v>
      </c>
      <c r="F484" s="897"/>
      <c r="G484" s="897"/>
      <c r="H484" s="3029" t="s">
        <v>339</v>
      </c>
      <c r="I484" s="3029"/>
      <c r="J484" s="944">
        <v>3.2016232015249281E-3</v>
      </c>
      <c r="K484" s="897"/>
      <c r="L484" s="897"/>
      <c r="M484" s="3029" t="s">
        <v>310</v>
      </c>
      <c r="N484" s="3029"/>
      <c r="O484" s="945">
        <v>1.5382421658583373E-3</v>
      </c>
      <c r="P484" s="897"/>
      <c r="Q484" s="897"/>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030" t="s">
        <v>340</v>
      </c>
      <c r="D485" s="3029"/>
      <c r="E485" s="943">
        <v>8.3164886823658809E-8</v>
      </c>
      <c r="F485" s="897"/>
      <c r="G485" s="897"/>
      <c r="H485" s="3029" t="s">
        <v>295</v>
      </c>
      <c r="I485" s="3029"/>
      <c r="J485" s="944">
        <v>-2.7934483027704233E-3</v>
      </c>
      <c r="K485" s="897"/>
      <c r="L485" s="897"/>
      <c r="M485" s="3029" t="s">
        <v>285</v>
      </c>
      <c r="N485" s="3029"/>
      <c r="O485" s="945">
        <v>1.44082561607182E-3</v>
      </c>
      <c r="P485" s="897"/>
      <c r="Q485" s="897"/>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030" t="s">
        <v>240</v>
      </c>
      <c r="D486" s="3029"/>
      <c r="E486" s="943">
        <v>1.0068199856252919E-4</v>
      </c>
      <c r="F486" s="897"/>
      <c r="G486" s="897"/>
      <c r="H486" s="3029" t="s">
        <v>294</v>
      </c>
      <c r="I486" s="3029"/>
      <c r="J486" s="944">
        <v>1.9574020939206803E-3</v>
      </c>
      <c r="K486" s="897"/>
      <c r="L486" s="897"/>
      <c r="M486" s="3029" t="s">
        <v>327</v>
      </c>
      <c r="N486" s="3029"/>
      <c r="O486" s="945">
        <v>1.1120977597630722E-3</v>
      </c>
      <c r="P486" s="897"/>
      <c r="Q486" s="897"/>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030" t="s">
        <v>238</v>
      </c>
      <c r="D487" s="3029"/>
      <c r="E487" s="943">
        <v>6.483136411175117E-4</v>
      </c>
      <c r="F487" s="897"/>
      <c r="G487" s="897"/>
      <c r="H487" s="3029" t="s">
        <v>336</v>
      </c>
      <c r="I487" s="3029"/>
      <c r="J487" s="944">
        <v>1.4528095854542725E-3</v>
      </c>
      <c r="K487" s="897"/>
      <c r="L487" s="897"/>
      <c r="M487" s="3029" t="s">
        <v>306</v>
      </c>
      <c r="N487" s="3029"/>
      <c r="O487" s="945">
        <v>1.0240109046597799E-3</v>
      </c>
      <c r="P487" s="897"/>
      <c r="Q487" s="897"/>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030" t="s">
        <v>234</v>
      </c>
      <c r="D488" s="3029"/>
      <c r="E488" s="943">
        <v>2.3385078743586144E-2</v>
      </c>
      <c r="F488" s="897"/>
      <c r="G488" s="897"/>
      <c r="H488" s="3029" t="s">
        <v>319</v>
      </c>
      <c r="I488" s="3029"/>
      <c r="J488" s="944">
        <v>1.0654082422086322E-3</v>
      </c>
      <c r="K488" s="897"/>
      <c r="L488" s="897"/>
      <c r="M488" s="3029" t="s">
        <v>325</v>
      </c>
      <c r="N488" s="3029"/>
      <c r="O488" s="945">
        <v>-9.5176362816262587E-4</v>
      </c>
      <c r="P488" s="897"/>
      <c r="Q488" s="897"/>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030" t="s">
        <v>231</v>
      </c>
      <c r="D489" s="3029"/>
      <c r="E489" s="943">
        <v>1.6876815776692001E-3</v>
      </c>
      <c r="F489" s="897"/>
      <c r="G489" s="897"/>
      <c r="H489" s="3029" t="s">
        <v>329</v>
      </c>
      <c r="I489" s="3029"/>
      <c r="J489" s="947">
        <v>-3.6261575201796584E-5</v>
      </c>
      <c r="K489" s="897"/>
      <c r="L489" s="897"/>
      <c r="M489" s="3029" t="s">
        <v>291</v>
      </c>
      <c r="N489" s="3029"/>
      <c r="O489" s="948">
        <v>9.2295771469980527E-4</v>
      </c>
      <c r="P489" s="897"/>
      <c r="Q489" s="897"/>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030" t="s">
        <v>233</v>
      </c>
      <c r="D490" s="3029"/>
      <c r="E490" s="943">
        <v>6.3491870347842476E-4</v>
      </c>
      <c r="F490" s="897"/>
      <c r="G490" s="897"/>
      <c r="H490" s="3029"/>
      <c r="I490" s="3029"/>
      <c r="J490" s="897"/>
      <c r="K490" s="897"/>
      <c r="L490" s="897"/>
      <c r="M490" s="3029"/>
      <c r="N490" s="3029"/>
      <c r="O490" s="897"/>
      <c r="P490" s="897"/>
      <c r="Q490" s="897"/>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030" t="s">
        <v>239</v>
      </c>
      <c r="D491" s="3029"/>
      <c r="E491" s="943">
        <v>9.8272517921309463E-2</v>
      </c>
      <c r="F491" s="897"/>
      <c r="G491" s="897"/>
      <c r="H491" s="3029"/>
      <c r="I491" s="3029"/>
      <c r="J491" s="897"/>
      <c r="K491" s="897"/>
      <c r="L491" s="897"/>
      <c r="M491" s="3029"/>
      <c r="N491" s="3029"/>
      <c r="O491" s="897"/>
      <c r="P491" s="897"/>
      <c r="Q491" s="897"/>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030" t="s">
        <v>328</v>
      </c>
      <c r="D492" s="3029"/>
      <c r="E492" s="943">
        <v>1.2561541559761945E-4</v>
      </c>
      <c r="F492" s="897"/>
      <c r="G492" s="897"/>
      <c r="H492" s="3029"/>
      <c r="I492" s="3029"/>
      <c r="J492" s="897"/>
      <c r="K492" s="897"/>
      <c r="L492" s="897"/>
      <c r="M492" s="3029"/>
      <c r="N492" s="3029"/>
      <c r="O492" s="897"/>
      <c r="P492" s="897"/>
      <c r="Q492" s="897"/>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030" t="s">
        <v>278</v>
      </c>
      <c r="D493" s="3029"/>
      <c r="E493" s="943">
        <v>9.2569148190584191E-2</v>
      </c>
      <c r="F493" s="897"/>
      <c r="G493" s="897"/>
      <c r="H493" s="3029" t="s">
        <v>241</v>
      </c>
      <c r="I493" s="3029"/>
      <c r="J493" s="3029"/>
      <c r="K493" s="897"/>
      <c r="L493" s="897"/>
      <c r="M493" s="3029" t="s">
        <v>241</v>
      </c>
      <c r="N493" s="3029"/>
      <c r="O493" s="3029"/>
      <c r="P493" s="897"/>
      <c r="Q493" s="897"/>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030" t="s">
        <v>312</v>
      </c>
      <c r="D494" s="3029"/>
      <c r="E494" s="943">
        <v>4.1651551155218753E-3</v>
      </c>
      <c r="F494" s="897"/>
      <c r="G494" s="897"/>
      <c r="H494" s="3029"/>
      <c r="I494" s="3029"/>
      <c r="J494" s="926" t="s">
        <v>242</v>
      </c>
      <c r="K494" s="897"/>
      <c r="L494" s="897"/>
      <c r="M494" s="3029"/>
      <c r="N494" s="3029"/>
      <c r="O494" s="927" t="s">
        <v>242</v>
      </c>
      <c r="P494" s="897"/>
      <c r="Q494" s="897"/>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030" t="s">
        <v>310</v>
      </c>
      <c r="D495" s="3029"/>
      <c r="E495" s="943">
        <v>1.1337498962979316E-2</v>
      </c>
      <c r="F495" s="897"/>
      <c r="G495" s="897"/>
      <c r="H495" s="3029" t="s">
        <v>232</v>
      </c>
      <c r="I495" s="3029"/>
      <c r="J495" s="941">
        <v>2.2468223881728783E-3</v>
      </c>
      <c r="K495" s="897"/>
      <c r="L495" s="897"/>
      <c r="M495" s="3029" t="s">
        <v>232</v>
      </c>
      <c r="N495" s="3029"/>
      <c r="O495" s="942">
        <v>4.4769706124681536E-6</v>
      </c>
      <c r="P495" s="897"/>
      <c r="Q495" s="897"/>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030" t="s">
        <v>289</v>
      </c>
      <c r="D496" s="3029"/>
      <c r="E496" s="943">
        <v>0.13589376462943631</v>
      </c>
      <c r="F496" s="897"/>
      <c r="G496" s="897"/>
      <c r="H496" s="3029" t="s">
        <v>237</v>
      </c>
      <c r="I496" s="3029"/>
      <c r="J496" s="944">
        <v>0.22366588342964164</v>
      </c>
      <c r="K496" s="897"/>
      <c r="L496" s="897"/>
      <c r="M496" s="3029" t="s">
        <v>237</v>
      </c>
      <c r="N496" s="3029"/>
      <c r="O496" s="945">
        <v>1.2618891570071814E-4</v>
      </c>
      <c r="P496" s="897"/>
      <c r="Q496" s="897"/>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030" t="s">
        <v>298</v>
      </c>
      <c r="D497" s="3029"/>
      <c r="E497" s="943">
        <v>4.8596489045658456E-2</v>
      </c>
      <c r="F497" s="897"/>
      <c r="G497" s="897"/>
      <c r="H497" s="3029" t="s">
        <v>219</v>
      </c>
      <c r="I497" s="3029"/>
      <c r="J497" s="944">
        <v>3.6774142671924449E-2</v>
      </c>
      <c r="K497" s="897"/>
      <c r="L497" s="897"/>
      <c r="M497" s="3029" t="s">
        <v>219</v>
      </c>
      <c r="N497" s="3029"/>
      <c r="O497" s="945">
        <v>2.3590920273109349E-3</v>
      </c>
      <c r="P497" s="897"/>
      <c r="Q497" s="897"/>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030" t="s">
        <v>337</v>
      </c>
      <c r="D498" s="3029"/>
      <c r="E498" s="943">
        <v>2.1722232904476243E-5</v>
      </c>
      <c r="F498" s="897"/>
      <c r="G498" s="897"/>
      <c r="H498" s="3029" t="s">
        <v>320</v>
      </c>
      <c r="I498" s="3029"/>
      <c r="J498" s="944">
        <v>5.6342223464664342E-4</v>
      </c>
      <c r="K498" s="897"/>
      <c r="L498" s="897"/>
      <c r="M498" s="3029" t="s">
        <v>331</v>
      </c>
      <c r="N498" s="3029"/>
      <c r="O498" s="945">
        <v>1.7160486606558668E-5</v>
      </c>
      <c r="P498" s="897"/>
      <c r="Q498" s="897"/>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030" t="s">
        <v>222</v>
      </c>
      <c r="D499" s="3029"/>
      <c r="E499" s="943">
        <v>7.1102686203857249E-4</v>
      </c>
      <c r="F499" s="897"/>
      <c r="G499" s="897"/>
      <c r="H499" s="3029" t="s">
        <v>327</v>
      </c>
      <c r="I499" s="3029"/>
      <c r="J499" s="944">
        <v>1.557451506604224E-5</v>
      </c>
      <c r="K499" s="897"/>
      <c r="L499" s="897"/>
      <c r="M499" s="3029" t="s">
        <v>327</v>
      </c>
      <c r="N499" s="3029"/>
      <c r="O499" s="945">
        <v>1.2367614272700437E-6</v>
      </c>
      <c r="P499" s="897"/>
      <c r="Q499" s="897"/>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030" t="s">
        <v>225</v>
      </c>
      <c r="D500" s="3029"/>
      <c r="E500" s="943">
        <v>0.23771185176540355</v>
      </c>
      <c r="F500" s="897"/>
      <c r="G500" s="897"/>
      <c r="H500" s="3029" t="s">
        <v>285</v>
      </c>
      <c r="I500" s="3029"/>
      <c r="J500" s="944">
        <v>0.17150687539294671</v>
      </c>
      <c r="K500" s="897"/>
      <c r="L500" s="897"/>
      <c r="M500" s="3029" t="s">
        <v>285</v>
      </c>
      <c r="N500" s="3029"/>
      <c r="O500" s="945">
        <v>2.0759784559287399E-6</v>
      </c>
      <c r="P500" s="897"/>
      <c r="Q500" s="897"/>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030" t="s">
        <v>235</v>
      </c>
      <c r="D501" s="3029"/>
      <c r="E501" s="943">
        <v>1.9248402053468231E-2</v>
      </c>
      <c r="F501" s="897"/>
      <c r="G501" s="897"/>
      <c r="H501" s="3029" t="s">
        <v>280</v>
      </c>
      <c r="I501" s="3029"/>
      <c r="J501" s="944">
        <v>0.1224182628617624</v>
      </c>
      <c r="K501" s="897"/>
      <c r="L501" s="897"/>
      <c r="M501" s="3029" t="s">
        <v>280</v>
      </c>
      <c r="N501" s="3029"/>
      <c r="O501" s="945">
        <v>8.1084614749557665E-3</v>
      </c>
      <c r="P501" s="897"/>
      <c r="Q501" s="897"/>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030" t="s">
        <v>236</v>
      </c>
      <c r="D502" s="3029"/>
      <c r="E502" s="943">
        <v>1.4765179974393951E-5</v>
      </c>
      <c r="F502" s="897"/>
      <c r="G502" s="897"/>
      <c r="H502" s="3029" t="s">
        <v>340</v>
      </c>
      <c r="I502" s="3029"/>
      <c r="J502" s="944">
        <v>1.5933232550592409E-4</v>
      </c>
      <c r="K502" s="897"/>
      <c r="L502" s="897"/>
      <c r="M502" s="3029" t="s">
        <v>240</v>
      </c>
      <c r="N502" s="3029"/>
      <c r="O502" s="945">
        <v>1.3311323344044019E-5</v>
      </c>
      <c r="P502" s="897"/>
      <c r="Q502" s="897"/>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030" t="s">
        <v>326</v>
      </c>
      <c r="D503" s="3029"/>
      <c r="E503" s="943">
        <v>2.3364304353695229E-4</v>
      </c>
      <c r="F503" s="897"/>
      <c r="G503" s="897"/>
      <c r="H503" s="3029" t="s">
        <v>240</v>
      </c>
      <c r="I503" s="3029"/>
      <c r="J503" s="944">
        <v>9.1095324365570313E-5</v>
      </c>
      <c r="K503" s="897"/>
      <c r="L503" s="897"/>
      <c r="M503" s="3029" t="s">
        <v>238</v>
      </c>
      <c r="N503" s="3029"/>
      <c r="O503" s="945">
        <v>7.1235630168356304E-5</v>
      </c>
      <c r="P503" s="897"/>
      <c r="Q503" s="897"/>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030" t="s">
        <v>335</v>
      </c>
      <c r="D504" s="3029"/>
      <c r="E504" s="943">
        <v>3.3121932205337957E-5</v>
      </c>
      <c r="F504" s="897"/>
      <c r="G504" s="897"/>
      <c r="H504" s="3029" t="s">
        <v>238</v>
      </c>
      <c r="I504" s="3029"/>
      <c r="J504" s="944">
        <v>3.9993546343002745E-4</v>
      </c>
      <c r="K504" s="897"/>
      <c r="L504" s="897"/>
      <c r="M504" s="3029" t="s">
        <v>234</v>
      </c>
      <c r="N504" s="3029"/>
      <c r="O504" s="945">
        <v>1.698874242078031E-3</v>
      </c>
      <c r="P504" s="897"/>
      <c r="Q504" s="897"/>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030" t="s">
        <v>314</v>
      </c>
      <c r="D505" s="3029"/>
      <c r="E505" s="943">
        <v>3.7269182757374564E-3</v>
      </c>
      <c r="F505" s="897"/>
      <c r="G505" s="897"/>
      <c r="H505" s="3029" t="s">
        <v>234</v>
      </c>
      <c r="I505" s="3029"/>
      <c r="J505" s="944">
        <v>2.1316609861375437E-2</v>
      </c>
      <c r="K505" s="897"/>
      <c r="L505" s="897"/>
      <c r="M505" s="3029" t="s">
        <v>231</v>
      </c>
      <c r="N505" s="3029"/>
      <c r="O505" s="945">
        <v>1.3590242608216302E-4</v>
      </c>
      <c r="P505" s="897"/>
      <c r="Q505" s="897"/>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030" t="s">
        <v>283</v>
      </c>
      <c r="D506" s="3029"/>
      <c r="E506" s="943">
        <v>0.2120046688363369</v>
      </c>
      <c r="F506" s="897"/>
      <c r="G506" s="897"/>
      <c r="H506" s="3029" t="s">
        <v>231</v>
      </c>
      <c r="I506" s="3029"/>
      <c r="J506" s="944">
        <v>4.6463031188123812E-5</v>
      </c>
      <c r="K506" s="897"/>
      <c r="L506" s="897"/>
      <c r="M506" s="3029" t="s">
        <v>233</v>
      </c>
      <c r="N506" s="3029"/>
      <c r="O506" s="945">
        <v>5.3787602094291862E-5</v>
      </c>
      <c r="P506" s="897"/>
      <c r="Q506" s="897"/>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030" t="s">
        <v>308</v>
      </c>
      <c r="D507" s="3029"/>
      <c r="E507" s="943">
        <v>1.5933148304566783E-2</v>
      </c>
      <c r="F507" s="897"/>
      <c r="G507" s="897"/>
      <c r="H507" s="3029" t="s">
        <v>233</v>
      </c>
      <c r="I507" s="3029"/>
      <c r="J507" s="944">
        <v>1.3273985809246394E-4</v>
      </c>
      <c r="K507" s="897"/>
      <c r="L507" s="897"/>
      <c r="M507" s="3029" t="s">
        <v>239</v>
      </c>
      <c r="N507" s="3029"/>
      <c r="O507" s="945">
        <v>2.1187640212680798E-4</v>
      </c>
      <c r="P507" s="897"/>
      <c r="Q507" s="897"/>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030" t="s">
        <v>293</v>
      </c>
      <c r="D508" s="3029"/>
      <c r="E508" s="943">
        <v>7.9549001643688749E-2</v>
      </c>
      <c r="F508" s="897"/>
      <c r="G508" s="897"/>
      <c r="H508" s="3029" t="s">
        <v>239</v>
      </c>
      <c r="I508" s="3029"/>
      <c r="J508" s="944">
        <v>8.3033435029945174E-2</v>
      </c>
      <c r="K508" s="897"/>
      <c r="L508" s="897"/>
      <c r="M508" s="3029" t="s">
        <v>328</v>
      </c>
      <c r="N508" s="3029"/>
      <c r="O508" s="945">
        <v>4.5617611852498453E-6</v>
      </c>
      <c r="P508" s="897"/>
      <c r="Q508" s="897"/>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030" t="s">
        <v>322</v>
      </c>
      <c r="D509" s="3029"/>
      <c r="E509" s="943">
        <v>7.3803647749422609E-4</v>
      </c>
      <c r="F509" s="897"/>
      <c r="G509" s="897"/>
      <c r="H509" s="3029" t="s">
        <v>278</v>
      </c>
      <c r="I509" s="3029"/>
      <c r="J509" s="944">
        <v>5.6651965092825066E-2</v>
      </c>
      <c r="K509" s="897"/>
      <c r="L509" s="897"/>
      <c r="M509" s="3029" t="s">
        <v>278</v>
      </c>
      <c r="N509" s="3029"/>
      <c r="O509" s="945">
        <v>9.1973775371861789E-3</v>
      </c>
      <c r="P509" s="897"/>
      <c r="Q509" s="897"/>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030" t="s">
        <v>332</v>
      </c>
      <c r="D510" s="3029"/>
      <c r="E510" s="943">
        <v>6.7339087185398807E-5</v>
      </c>
      <c r="F510" s="897"/>
      <c r="G510" s="897"/>
      <c r="H510" s="3029" t="s">
        <v>312</v>
      </c>
      <c r="I510" s="3029"/>
      <c r="J510" s="944">
        <v>2.755545433412103E-3</v>
      </c>
      <c r="K510" s="897"/>
      <c r="L510" s="897"/>
      <c r="M510" s="3029" t="s">
        <v>310</v>
      </c>
      <c r="N510" s="3029"/>
      <c r="O510" s="945">
        <v>2.3661889608245485E-6</v>
      </c>
      <c r="P510" s="897"/>
      <c r="Q510" s="897"/>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030" t="s">
        <v>329</v>
      </c>
      <c r="D511" s="3029"/>
      <c r="E511" s="943">
        <v>1.1329272596471686E-4</v>
      </c>
      <c r="F511" s="897"/>
      <c r="G511" s="897"/>
      <c r="H511" s="3029" t="s">
        <v>310</v>
      </c>
      <c r="I511" s="3029"/>
      <c r="J511" s="944">
        <v>1.3284516439869998E-2</v>
      </c>
      <c r="K511" s="897"/>
      <c r="L511" s="897"/>
      <c r="M511" s="3029" t="s">
        <v>289</v>
      </c>
      <c r="N511" s="3029"/>
      <c r="O511" s="945">
        <v>2.1426483986279518E-4</v>
      </c>
      <c r="P511" s="897"/>
      <c r="Q511" s="897"/>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030" t="s">
        <v>311</v>
      </c>
      <c r="D512" s="3029"/>
      <c r="E512" s="943">
        <v>9.9359629352178645E-3</v>
      </c>
      <c r="F512" s="897"/>
      <c r="G512" s="897"/>
      <c r="H512" s="3029" t="s">
        <v>289</v>
      </c>
      <c r="I512" s="3029"/>
      <c r="J512" s="944">
        <v>0.12480836830390761</v>
      </c>
      <c r="K512" s="897"/>
      <c r="L512" s="897"/>
      <c r="M512" s="3029" t="s">
        <v>298</v>
      </c>
      <c r="N512" s="3029"/>
      <c r="O512" s="945">
        <v>7.3448410939731576E-5</v>
      </c>
      <c r="P512" s="897"/>
      <c r="Q512" s="897"/>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030" t="s">
        <v>297</v>
      </c>
      <c r="D513" s="3029"/>
      <c r="E513" s="943">
        <v>6.1362717478683111E-2</v>
      </c>
      <c r="F513" s="897"/>
      <c r="G513" s="897"/>
      <c r="H513" s="3029" t="s">
        <v>298</v>
      </c>
      <c r="I513" s="3029"/>
      <c r="J513" s="944">
        <v>1.4086935009346229E-3</v>
      </c>
      <c r="K513" s="897"/>
      <c r="L513" s="897"/>
      <c r="M513" s="3029" t="s">
        <v>222</v>
      </c>
      <c r="N513" s="3029"/>
      <c r="O513" s="945">
        <v>3.6157345328435673E-5</v>
      </c>
      <c r="P513" s="897"/>
      <c r="Q513" s="897"/>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30" t="s">
        <v>304</v>
      </c>
      <c r="D514" s="3029"/>
      <c r="E514" s="943">
        <v>1.8491211587270982E-2</v>
      </c>
      <c r="F514" s="897"/>
      <c r="G514" s="897"/>
      <c r="H514" s="3029" t="s">
        <v>337</v>
      </c>
      <c r="I514" s="3029"/>
      <c r="J514" s="944">
        <v>3.843674990244494E-5</v>
      </c>
      <c r="K514" s="897"/>
      <c r="L514" s="897"/>
      <c r="M514" s="3029" t="s">
        <v>225</v>
      </c>
      <c r="N514" s="3029"/>
      <c r="O514" s="945">
        <v>5.4870243987624077E-3</v>
      </c>
      <c r="P514" s="897"/>
      <c r="Q514" s="897"/>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030" t="s">
        <v>319</v>
      </c>
      <c r="D515" s="3029"/>
      <c r="E515" s="943">
        <v>1.6019198777851573E-3</v>
      </c>
      <c r="F515" s="897"/>
      <c r="G515" s="897"/>
      <c r="H515" s="3029" t="s">
        <v>222</v>
      </c>
      <c r="I515" s="3029"/>
      <c r="J515" s="944">
        <v>1.9907526951392046E-3</v>
      </c>
      <c r="K515" s="897"/>
      <c r="L515" s="897"/>
      <c r="M515" s="3029" t="s">
        <v>235</v>
      </c>
      <c r="N515" s="3029"/>
      <c r="O515" s="945">
        <v>2.5285052356433202E-4</v>
      </c>
      <c r="P515" s="897"/>
      <c r="Q515" s="897"/>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030" t="s">
        <v>282</v>
      </c>
      <c r="D516" s="3029"/>
      <c r="E516" s="943">
        <v>0.3696046511186199</v>
      </c>
      <c r="F516" s="897"/>
      <c r="G516" s="897"/>
      <c r="H516" s="3029" t="s">
        <v>225</v>
      </c>
      <c r="I516" s="3029"/>
      <c r="J516" s="944">
        <v>0.15195508511252739</v>
      </c>
      <c r="K516" s="897"/>
      <c r="L516" s="897"/>
      <c r="M516" s="3029" t="s">
        <v>236</v>
      </c>
      <c r="N516" s="3029"/>
      <c r="O516" s="945">
        <v>7.1392861207608499E-6</v>
      </c>
      <c r="P516" s="897"/>
      <c r="Q516" s="897"/>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030" t="s">
        <v>333</v>
      </c>
      <c r="D517" s="3029"/>
      <c r="E517" s="943">
        <v>2.655293773491543E-5</v>
      </c>
      <c r="F517" s="897"/>
      <c r="G517" s="897"/>
      <c r="H517" s="3029" t="s">
        <v>235</v>
      </c>
      <c r="I517" s="3029"/>
      <c r="J517" s="944">
        <v>2.6221873975192718E-2</v>
      </c>
      <c r="K517" s="897"/>
      <c r="L517" s="897"/>
      <c r="M517" s="3029" t="s">
        <v>326</v>
      </c>
      <c r="N517" s="3029"/>
      <c r="O517" s="945">
        <v>9.0425938557857466E-6</v>
      </c>
      <c r="P517" s="897"/>
      <c r="Q517" s="897"/>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030" t="s">
        <v>279</v>
      </c>
      <c r="D518" s="3029"/>
      <c r="E518" s="943">
        <v>0.44745839915413893</v>
      </c>
      <c r="F518" s="897"/>
      <c r="G518" s="897"/>
      <c r="H518" s="3029" t="s">
        <v>236</v>
      </c>
      <c r="I518" s="3029"/>
      <c r="J518" s="944">
        <v>1.084131377604344E-4</v>
      </c>
      <c r="K518" s="897"/>
      <c r="L518" s="897"/>
      <c r="M518" s="3029" t="s">
        <v>335</v>
      </c>
      <c r="N518" s="3029"/>
      <c r="O518" s="945">
        <v>3.8333082443550034E-6</v>
      </c>
      <c r="P518" s="897"/>
      <c r="Q518" s="897"/>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030" t="s">
        <v>339</v>
      </c>
      <c r="D519" s="3029"/>
      <c r="E519" s="943">
        <v>2.2437842159070457E-7</v>
      </c>
      <c r="F519" s="897"/>
      <c r="G519" s="897"/>
      <c r="H519" s="3029" t="s">
        <v>326</v>
      </c>
      <c r="I519" s="3029"/>
      <c r="J519" s="944">
        <v>7.3738875201245053E-4</v>
      </c>
      <c r="K519" s="897"/>
      <c r="L519" s="897"/>
      <c r="M519" s="3029" t="s">
        <v>314</v>
      </c>
      <c r="N519" s="3029"/>
      <c r="O519" s="945">
        <v>5.10744768607878E-6</v>
      </c>
      <c r="P519" s="897"/>
      <c r="Q519" s="897"/>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030" t="s">
        <v>334</v>
      </c>
      <c r="D520" s="3029"/>
      <c r="E520" s="943">
        <v>4.4463720079229524E-5</v>
      </c>
      <c r="F520" s="897"/>
      <c r="G520" s="897"/>
      <c r="H520" s="3029" t="s">
        <v>335</v>
      </c>
      <c r="I520" s="3029"/>
      <c r="J520" s="944">
        <v>1.6390073522900517E-4</v>
      </c>
      <c r="K520" s="897"/>
      <c r="L520" s="897"/>
      <c r="M520" s="3029" t="s">
        <v>283</v>
      </c>
      <c r="N520" s="3029"/>
      <c r="O520" s="945">
        <v>4.8515117709719176E-3</v>
      </c>
      <c r="P520" s="897"/>
      <c r="Q520" s="897"/>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030" t="s">
        <v>290</v>
      </c>
      <c r="D521" s="3029"/>
      <c r="E521" s="943">
        <v>2.1218364678409499E-2</v>
      </c>
      <c r="F521" s="897"/>
      <c r="G521" s="897"/>
      <c r="H521" s="3029" t="s">
        <v>314</v>
      </c>
      <c r="I521" s="3029"/>
      <c r="J521" s="944">
        <v>2.572353296690629E-3</v>
      </c>
      <c r="K521" s="897"/>
      <c r="L521" s="897"/>
      <c r="M521" s="3029" t="s">
        <v>308</v>
      </c>
      <c r="N521" s="3029"/>
      <c r="O521" s="945">
        <v>1.3019659430892304E-5</v>
      </c>
      <c r="P521" s="897"/>
      <c r="Q521" s="897"/>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030" t="s">
        <v>316</v>
      </c>
      <c r="D522" s="3029"/>
      <c r="E522" s="943">
        <v>1.966332324437475E-3</v>
      </c>
      <c r="F522" s="897"/>
      <c r="G522" s="897"/>
      <c r="H522" s="3029" t="s">
        <v>283</v>
      </c>
      <c r="I522" s="3029"/>
      <c r="J522" s="944">
        <v>7.2992538243948649E-2</v>
      </c>
      <c r="K522" s="897"/>
      <c r="L522" s="897"/>
      <c r="M522" s="3029" t="s">
        <v>293</v>
      </c>
      <c r="N522" s="3029"/>
      <c r="O522" s="945">
        <v>1.8129375935567422E-4</v>
      </c>
      <c r="P522" s="897"/>
      <c r="Q522" s="897"/>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030" t="s">
        <v>288</v>
      </c>
      <c r="D523" s="3029"/>
      <c r="E523" s="943">
        <v>1.1434222366296615E-2</v>
      </c>
      <c r="F523" s="897"/>
      <c r="G523" s="897"/>
      <c r="H523" s="3029" t="s">
        <v>308</v>
      </c>
      <c r="I523" s="3029"/>
      <c r="J523" s="944">
        <v>1.2507747442625972E-2</v>
      </c>
      <c r="K523" s="897"/>
      <c r="L523" s="897"/>
      <c r="M523" s="3029" t="s">
        <v>322</v>
      </c>
      <c r="N523" s="3029"/>
      <c r="O523" s="945">
        <v>2.9129468606930947E-5</v>
      </c>
      <c r="P523" s="897"/>
      <c r="Q523" s="897"/>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030" t="s">
        <v>281</v>
      </c>
      <c r="D524" s="3029"/>
      <c r="E524" s="943">
        <v>8.7239093837809239E-3</v>
      </c>
      <c r="F524" s="897"/>
      <c r="G524" s="897"/>
      <c r="H524" s="3029" t="s">
        <v>293</v>
      </c>
      <c r="I524" s="3029"/>
      <c r="J524" s="944">
        <v>8.2715672685150884E-2</v>
      </c>
      <c r="K524" s="897"/>
      <c r="L524" s="897"/>
      <c r="M524" s="3029" t="s">
        <v>332</v>
      </c>
      <c r="N524" s="3029"/>
      <c r="O524" s="945">
        <v>4.5774800134454547E-6</v>
      </c>
      <c r="P524" s="897"/>
      <c r="Q524" s="897"/>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030" t="s">
        <v>287</v>
      </c>
      <c r="D525" s="3029"/>
      <c r="E525" s="943">
        <v>8.0888653764133858E-2</v>
      </c>
      <c r="F525" s="897"/>
      <c r="G525" s="897"/>
      <c r="H525" s="3029" t="s">
        <v>322</v>
      </c>
      <c r="I525" s="3029"/>
      <c r="J525" s="944">
        <v>1.8134140549758805E-4</v>
      </c>
      <c r="K525" s="897"/>
      <c r="L525" s="897"/>
      <c r="M525" s="3029" t="s">
        <v>329</v>
      </c>
      <c r="N525" s="3029"/>
      <c r="O525" s="945">
        <v>1.0296915507733857E-5</v>
      </c>
      <c r="P525" s="897"/>
      <c r="Q525" s="897"/>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030" t="s">
        <v>300</v>
      </c>
      <c r="D526" s="3029"/>
      <c r="E526" s="943">
        <v>7.5159420209144189E-3</v>
      </c>
      <c r="F526" s="897"/>
      <c r="G526" s="897"/>
      <c r="H526" s="3029" t="s">
        <v>329</v>
      </c>
      <c r="I526" s="3029"/>
      <c r="J526" s="944">
        <v>1.3149018361155489E-9</v>
      </c>
      <c r="K526" s="897"/>
      <c r="L526" s="897"/>
      <c r="M526" s="3029" t="s">
        <v>311</v>
      </c>
      <c r="N526" s="3029"/>
      <c r="O526" s="945">
        <v>3.4530569858833344E-6</v>
      </c>
      <c r="P526" s="897"/>
      <c r="Q526" s="897"/>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030" t="s">
        <v>291</v>
      </c>
      <c r="D527" s="3029"/>
      <c r="E527" s="943">
        <v>2.5570950838255099E-2</v>
      </c>
      <c r="F527" s="897"/>
      <c r="G527" s="897"/>
      <c r="H527" s="3029" t="s">
        <v>311</v>
      </c>
      <c r="I527" s="3029"/>
      <c r="J527" s="944">
        <v>1.2010365850582634E-2</v>
      </c>
      <c r="K527" s="897"/>
      <c r="L527" s="897"/>
      <c r="M527" s="3029" t="s">
        <v>304</v>
      </c>
      <c r="N527" s="3029"/>
      <c r="O527" s="945">
        <v>5.5059192629856296E-5</v>
      </c>
      <c r="P527" s="897"/>
      <c r="Q527" s="897"/>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030" t="s">
        <v>227</v>
      </c>
      <c r="D528" s="3029"/>
      <c r="E528" s="943">
        <v>0.48833209633909985</v>
      </c>
      <c r="F528" s="897"/>
      <c r="G528" s="897"/>
      <c r="H528" s="3029" t="s">
        <v>297</v>
      </c>
      <c r="I528" s="3029"/>
      <c r="J528" s="944">
        <v>6.2283418150891064E-2</v>
      </c>
      <c r="K528" s="897"/>
      <c r="L528" s="897"/>
      <c r="M528" s="3029" t="s">
        <v>319</v>
      </c>
      <c r="N528" s="3029"/>
      <c r="O528" s="945">
        <v>4.6831237212588303E-5</v>
      </c>
      <c r="P528" s="897"/>
      <c r="Q528" s="897"/>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030" t="s">
        <v>230</v>
      </c>
      <c r="D529" s="3029"/>
      <c r="E529" s="943">
        <v>7.0767370751540742E-2</v>
      </c>
      <c r="F529" s="897"/>
      <c r="G529" s="897"/>
      <c r="H529" s="3029" t="s">
        <v>304</v>
      </c>
      <c r="I529" s="3029"/>
      <c r="J529" s="944">
        <v>1.7532296877377864E-2</v>
      </c>
      <c r="K529" s="897"/>
      <c r="L529" s="897"/>
      <c r="M529" s="3029" t="s">
        <v>282</v>
      </c>
      <c r="N529" s="3029"/>
      <c r="O529" s="945">
        <v>6.0945414545637074E-4</v>
      </c>
      <c r="P529" s="897"/>
      <c r="Q529" s="897"/>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030" t="s">
        <v>212</v>
      </c>
      <c r="D530" s="3029"/>
      <c r="E530" s="943">
        <v>0.48638652467740034</v>
      </c>
      <c r="F530" s="897"/>
      <c r="G530" s="897"/>
      <c r="H530" s="3029" t="s">
        <v>319</v>
      </c>
      <c r="I530" s="3029"/>
      <c r="J530" s="944">
        <v>1.1350947225660874E-6</v>
      </c>
      <c r="K530" s="897"/>
      <c r="L530" s="897"/>
      <c r="M530" s="3029" t="s">
        <v>333</v>
      </c>
      <c r="N530" s="3029"/>
      <c r="O530" s="945">
        <v>6.6701450343062553E-6</v>
      </c>
      <c r="P530" s="897"/>
      <c r="Q530" s="897"/>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030" t="s">
        <v>211</v>
      </c>
      <c r="D531" s="3029"/>
      <c r="E531" s="943">
        <v>0.42415077684701152</v>
      </c>
      <c r="F531" s="897"/>
      <c r="G531" s="897"/>
      <c r="H531" s="3029" t="s">
        <v>282</v>
      </c>
      <c r="I531" s="3029"/>
      <c r="J531" s="944">
        <v>0.16445434552850158</v>
      </c>
      <c r="K531" s="897"/>
      <c r="L531" s="897"/>
      <c r="M531" s="3029" t="s">
        <v>279</v>
      </c>
      <c r="N531" s="3029"/>
      <c r="O531" s="945">
        <v>6.1328956186871718E-4</v>
      </c>
      <c r="P531" s="897"/>
      <c r="Q531" s="897"/>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030" t="s">
        <v>214</v>
      </c>
      <c r="D532" s="3029"/>
      <c r="E532" s="943">
        <v>0.3121638089543245</v>
      </c>
      <c r="F532" s="897"/>
      <c r="G532" s="897"/>
      <c r="H532" s="3029" t="s">
        <v>333</v>
      </c>
      <c r="I532" s="3029"/>
      <c r="J532" s="944">
        <v>9.2472184102983528E-4</v>
      </c>
      <c r="K532" s="897"/>
      <c r="L532" s="897"/>
      <c r="M532" s="3029" t="s">
        <v>339</v>
      </c>
      <c r="N532" s="3029"/>
      <c r="O532" s="945">
        <v>4.0065413435943336E-6</v>
      </c>
      <c r="P532" s="897"/>
      <c r="Q532" s="897"/>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030" t="s">
        <v>213</v>
      </c>
      <c r="D533" s="3029"/>
      <c r="E533" s="943">
        <v>0.49665862582210479</v>
      </c>
      <c r="F533" s="897"/>
      <c r="G533" s="897"/>
      <c r="H533" s="3029" t="s">
        <v>279</v>
      </c>
      <c r="I533" s="3029"/>
      <c r="J533" s="944">
        <v>0.2569853875418554</v>
      </c>
      <c r="K533" s="897"/>
      <c r="L533" s="897"/>
      <c r="M533" s="3029" t="s">
        <v>334</v>
      </c>
      <c r="N533" s="3029"/>
      <c r="O533" s="945">
        <v>4.5242002835997435E-6</v>
      </c>
      <c r="P533" s="897"/>
      <c r="Q533" s="897"/>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030" t="s">
        <v>218</v>
      </c>
      <c r="D534" s="3029"/>
      <c r="E534" s="943">
        <v>0.50415782662710895</v>
      </c>
      <c r="F534" s="897"/>
      <c r="G534" s="897"/>
      <c r="H534" s="3029" t="s">
        <v>339</v>
      </c>
      <c r="I534" s="3029"/>
      <c r="J534" s="944">
        <v>1.025039112454273E-5</v>
      </c>
      <c r="K534" s="897"/>
      <c r="L534" s="897"/>
      <c r="M534" s="3029" t="s">
        <v>290</v>
      </c>
      <c r="N534" s="3029"/>
      <c r="O534" s="945">
        <v>8.9328779175615867E-4</v>
      </c>
      <c r="P534" s="897"/>
      <c r="Q534" s="897"/>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030" t="s">
        <v>221</v>
      </c>
      <c r="D535" s="3029"/>
      <c r="E535" s="943">
        <v>0.46792320175916458</v>
      </c>
      <c r="F535" s="897"/>
      <c r="G535" s="897"/>
      <c r="H535" s="3029" t="s">
        <v>290</v>
      </c>
      <c r="I535" s="3029"/>
      <c r="J535" s="944">
        <v>6.5821813124334494E-2</v>
      </c>
      <c r="K535" s="897"/>
      <c r="L535" s="897"/>
      <c r="M535" s="3029" t="s">
        <v>316</v>
      </c>
      <c r="N535" s="3029"/>
      <c r="O535" s="945">
        <v>4.1801843290426132E-5</v>
      </c>
      <c r="P535" s="897"/>
      <c r="Q535" s="897"/>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030" t="s">
        <v>228</v>
      </c>
      <c r="D536" s="3029"/>
      <c r="E536" s="943">
        <v>0.46792320175916352</v>
      </c>
      <c r="F536" s="897"/>
      <c r="G536" s="897"/>
      <c r="H536" s="3029" t="s">
        <v>316</v>
      </c>
      <c r="I536" s="3029"/>
      <c r="J536" s="944">
        <v>7.4382313667367313E-3</v>
      </c>
      <c r="K536" s="897"/>
      <c r="L536" s="897"/>
      <c r="M536" s="3029" t="s">
        <v>288</v>
      </c>
      <c r="N536" s="3029"/>
      <c r="O536" s="945">
        <v>1.1159283579428262E-3</v>
      </c>
      <c r="P536" s="897"/>
      <c r="Q536" s="897"/>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030" t="s">
        <v>229</v>
      </c>
      <c r="D537" s="3029"/>
      <c r="E537" s="943">
        <v>0.4679232017591628</v>
      </c>
      <c r="F537" s="897"/>
      <c r="G537" s="897"/>
      <c r="H537" s="3029" t="s">
        <v>288</v>
      </c>
      <c r="I537" s="3029"/>
      <c r="J537" s="944">
        <v>4.5317422264864328E-2</v>
      </c>
      <c r="K537" s="897"/>
      <c r="L537" s="897"/>
      <c r="M537" s="3029" t="s">
        <v>281</v>
      </c>
      <c r="N537" s="3029"/>
      <c r="O537" s="945">
        <v>6.9920520527648146E-3</v>
      </c>
      <c r="P537" s="897"/>
      <c r="Q537" s="897"/>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030" t="s">
        <v>220</v>
      </c>
      <c r="D538" s="3029"/>
      <c r="E538" s="943">
        <v>0.46792320175915714</v>
      </c>
      <c r="F538" s="897"/>
      <c r="G538" s="897"/>
      <c r="H538" s="3029" t="s">
        <v>281</v>
      </c>
      <c r="I538" s="3029"/>
      <c r="J538" s="944">
        <v>1.6524980083852087E-2</v>
      </c>
      <c r="K538" s="897"/>
      <c r="L538" s="897"/>
      <c r="M538" s="3029" t="s">
        <v>287</v>
      </c>
      <c r="N538" s="3029"/>
      <c r="O538" s="945">
        <v>8.1159548103880506E-4</v>
      </c>
      <c r="P538" s="897"/>
      <c r="Q538" s="897"/>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030" t="s">
        <v>224</v>
      </c>
      <c r="D539" s="3029"/>
      <c r="E539" s="943">
        <v>0.4679232017591608</v>
      </c>
      <c r="F539" s="897"/>
      <c r="G539" s="897"/>
      <c r="H539" s="3029" t="s">
        <v>287</v>
      </c>
      <c r="I539" s="3029"/>
      <c r="J539" s="944">
        <v>0.1398422073676506</v>
      </c>
      <c r="K539" s="897"/>
      <c r="L539" s="897"/>
      <c r="M539" s="3029" t="s">
        <v>300</v>
      </c>
      <c r="N539" s="3029"/>
      <c r="O539" s="945">
        <v>4.6938230624745531E-4</v>
      </c>
      <c r="P539" s="897"/>
      <c r="Q539" s="897"/>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030" t="s">
        <v>223</v>
      </c>
      <c r="D540" s="3029"/>
      <c r="E540" s="943">
        <v>8.53728833354154E-2</v>
      </c>
      <c r="F540" s="897"/>
      <c r="G540" s="897"/>
      <c r="H540" s="3029" t="s">
        <v>300</v>
      </c>
      <c r="I540" s="3029"/>
      <c r="J540" s="944">
        <v>7.1196976087544784E-4</v>
      </c>
      <c r="K540" s="897"/>
      <c r="L540" s="897"/>
      <c r="M540" s="3029" t="s">
        <v>291</v>
      </c>
      <c r="N540" s="3029"/>
      <c r="O540" s="945">
        <v>8.5185094312388712E-7</v>
      </c>
      <c r="P540" s="897"/>
      <c r="Q540" s="897"/>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030" t="s">
        <v>216</v>
      </c>
      <c r="D541" s="3029"/>
      <c r="E541" s="943">
        <v>2.3720196738581385E-3</v>
      </c>
      <c r="F541" s="897"/>
      <c r="G541" s="897"/>
      <c r="H541" s="3029" t="s">
        <v>291</v>
      </c>
      <c r="I541" s="3029"/>
      <c r="J541" s="944">
        <v>0.10274679512868258</v>
      </c>
      <c r="K541" s="897"/>
      <c r="L541" s="897"/>
      <c r="M541" s="3029" t="s">
        <v>227</v>
      </c>
      <c r="N541" s="3029"/>
      <c r="O541" s="945">
        <v>1.643438645710682E-2</v>
      </c>
      <c r="P541" s="897"/>
      <c r="Q541" s="897"/>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030" t="s">
        <v>226</v>
      </c>
      <c r="D542" s="3029"/>
      <c r="E542" s="943">
        <v>2.4816683547325909E-2</v>
      </c>
      <c r="F542" s="897"/>
      <c r="G542" s="897"/>
      <c r="H542" s="3029" t="s">
        <v>227</v>
      </c>
      <c r="I542" s="3029"/>
      <c r="J542" s="944">
        <v>0.43279780527536971</v>
      </c>
      <c r="K542" s="897"/>
      <c r="L542" s="897"/>
      <c r="M542" s="3029" t="s">
        <v>230</v>
      </c>
      <c r="N542" s="3029"/>
      <c r="O542" s="945">
        <v>2.1104390402605321E-4</v>
      </c>
      <c r="P542" s="897"/>
      <c r="Q542" s="897"/>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030" t="s">
        <v>215</v>
      </c>
      <c r="D543" s="3029"/>
      <c r="E543" s="943">
        <v>2.0443443406979581E-4</v>
      </c>
      <c r="F543" s="897"/>
      <c r="G543" s="897"/>
      <c r="H543" s="3029" t="s">
        <v>230</v>
      </c>
      <c r="I543" s="3029"/>
      <c r="J543" s="944">
        <v>7.2291042688179083E-2</v>
      </c>
      <c r="K543" s="897"/>
      <c r="L543" s="897"/>
      <c r="M543" s="3029" t="s">
        <v>212</v>
      </c>
      <c r="N543" s="3029"/>
      <c r="O543" s="945">
        <v>1.5573678362234883E-2</v>
      </c>
      <c r="P543" s="897"/>
      <c r="Q543" s="897"/>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030" t="s">
        <v>284</v>
      </c>
      <c r="D544" s="3029"/>
      <c r="E544" s="943">
        <v>0.19832904881294158</v>
      </c>
      <c r="F544" s="897"/>
      <c r="G544" s="897"/>
      <c r="H544" s="3029" t="s">
        <v>212</v>
      </c>
      <c r="I544" s="3029"/>
      <c r="J544" s="944">
        <v>0.44761473636888199</v>
      </c>
      <c r="K544" s="897"/>
      <c r="L544" s="897"/>
      <c r="M544" s="3029" t="s">
        <v>211</v>
      </c>
      <c r="N544" s="3029"/>
      <c r="O544" s="945">
        <v>1.0244523302743098E-3</v>
      </c>
      <c r="P544" s="897"/>
      <c r="Q544" s="897"/>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030" t="s">
        <v>324</v>
      </c>
      <c r="D545" s="3029"/>
      <c r="E545" s="946">
        <v>3.9465668607486148E-4</v>
      </c>
      <c r="F545" s="897"/>
      <c r="G545" s="897"/>
      <c r="H545" s="3029" t="s">
        <v>211</v>
      </c>
      <c r="I545" s="3029"/>
      <c r="J545" s="944">
        <v>0.32260174231292771</v>
      </c>
      <c r="K545" s="897"/>
      <c r="L545" s="897"/>
      <c r="M545" s="3029" t="s">
        <v>214</v>
      </c>
      <c r="N545" s="3029"/>
      <c r="O545" s="945">
        <v>4.0119200837855705E-4</v>
      </c>
      <c r="P545" s="897"/>
      <c r="Q545" s="897"/>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030"/>
      <c r="D546" s="3029"/>
      <c r="E546" s="897"/>
      <c r="F546" s="897"/>
      <c r="G546" s="897"/>
      <c r="H546" s="3029" t="s">
        <v>214</v>
      </c>
      <c r="I546" s="3029"/>
      <c r="J546" s="944">
        <v>0.30781415811177054</v>
      </c>
      <c r="K546" s="897"/>
      <c r="L546" s="897"/>
      <c r="M546" s="3029" t="s">
        <v>213</v>
      </c>
      <c r="N546" s="3029"/>
      <c r="O546" s="945">
        <v>1.9160802463983474E-2</v>
      </c>
      <c r="P546" s="897"/>
      <c r="Q546" s="897"/>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030"/>
      <c r="D547" s="3029"/>
      <c r="E547" s="897"/>
      <c r="F547" s="897"/>
      <c r="G547" s="897"/>
      <c r="H547" s="3029" t="s">
        <v>213</v>
      </c>
      <c r="I547" s="3029"/>
      <c r="J547" s="944">
        <v>0.47194680989509791</v>
      </c>
      <c r="K547" s="897"/>
      <c r="L547" s="897"/>
      <c r="M547" s="3029" t="s">
        <v>218</v>
      </c>
      <c r="N547" s="3029"/>
      <c r="O547" s="945">
        <v>1.9495350958285158E-3</v>
      </c>
      <c r="P547" s="897"/>
      <c r="Q547" s="897"/>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030" t="s">
        <v>243</v>
      </c>
      <c r="D548" s="3029"/>
      <c r="E548" s="3029"/>
      <c r="F548" s="3029"/>
      <c r="G548" s="3029"/>
      <c r="H548" s="3029" t="s">
        <v>218</v>
      </c>
      <c r="I548" s="3029"/>
      <c r="J548" s="944">
        <v>0.46525654579511616</v>
      </c>
      <c r="K548" s="897"/>
      <c r="L548" s="897"/>
      <c r="M548" s="3029" t="s">
        <v>221</v>
      </c>
      <c r="N548" s="3029"/>
      <c r="O548" s="945">
        <v>0.98943432885914095</v>
      </c>
      <c r="P548" s="897"/>
      <c r="Q548" s="897"/>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030" t="s">
        <v>209</v>
      </c>
      <c r="D549" s="3029"/>
      <c r="E549" s="3136" t="s">
        <v>244</v>
      </c>
      <c r="F549" s="3137"/>
      <c r="G549" s="3138"/>
      <c r="H549" s="3029" t="s">
        <v>221</v>
      </c>
      <c r="I549" s="3029"/>
      <c r="J549" s="944">
        <v>0.53039807717362109</v>
      </c>
      <c r="K549" s="897"/>
      <c r="L549" s="897"/>
      <c r="M549" s="3029" t="s">
        <v>228</v>
      </c>
      <c r="N549" s="3029"/>
      <c r="O549" s="945">
        <v>0.98943432885913474</v>
      </c>
      <c r="P549" s="897"/>
      <c r="Q549" s="897"/>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029"/>
      <c r="D550" s="3029"/>
      <c r="E550" s="928" t="s">
        <v>193</v>
      </c>
      <c r="F550" s="929" t="s">
        <v>245</v>
      </c>
      <c r="G550" s="930" t="s">
        <v>246</v>
      </c>
      <c r="H550" s="3029" t="s">
        <v>228</v>
      </c>
      <c r="I550" s="3029"/>
      <c r="J550" s="944">
        <v>0.53039807717362131</v>
      </c>
      <c r="K550" s="897"/>
      <c r="L550" s="897"/>
      <c r="M550" s="3029" t="s">
        <v>229</v>
      </c>
      <c r="N550" s="3029"/>
      <c r="O550" s="945">
        <v>0.98943432885914206</v>
      </c>
      <c r="P550" s="897"/>
      <c r="Q550" s="897"/>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030" t="s">
        <v>210</v>
      </c>
      <c r="D551" s="3029"/>
      <c r="E551" s="949">
        <v>8.2985631116348824</v>
      </c>
      <c r="F551" s="950">
        <v>12.026903060340409</v>
      </c>
      <c r="G551" s="951">
        <v>12.026903060340409</v>
      </c>
      <c r="H551" s="3029" t="s">
        <v>229</v>
      </c>
      <c r="I551" s="3029"/>
      <c r="J551" s="944">
        <v>0.53039807717362153</v>
      </c>
      <c r="K551" s="897"/>
      <c r="L551" s="897"/>
      <c r="M551" s="3029" t="s">
        <v>220</v>
      </c>
      <c r="N551" s="3029"/>
      <c r="O551" s="945">
        <v>0.98943432885913918</v>
      </c>
      <c r="P551" s="897"/>
      <c r="Q551" s="897"/>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030"/>
      <c r="D552" s="3029"/>
      <c r="E552" s="897"/>
      <c r="F552" s="897"/>
      <c r="G552" s="897"/>
      <c r="H552" s="3029" t="s">
        <v>220</v>
      </c>
      <c r="I552" s="3029"/>
      <c r="J552" s="944">
        <v>0.53039807717362153</v>
      </c>
      <c r="K552" s="897"/>
      <c r="L552" s="897"/>
      <c r="M552" s="3029" t="s">
        <v>224</v>
      </c>
      <c r="N552" s="3029"/>
      <c r="O552" s="945">
        <v>0.98943432885913918</v>
      </c>
      <c r="P552" s="897"/>
      <c r="Q552" s="897"/>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030"/>
      <c r="D553" s="3029"/>
      <c r="E553" s="897"/>
      <c r="F553" s="897"/>
      <c r="G553" s="897"/>
      <c r="H553" s="3029" t="s">
        <v>224</v>
      </c>
      <c r="I553" s="3029"/>
      <c r="J553" s="944">
        <v>0.53039807717362131</v>
      </c>
      <c r="K553" s="897"/>
      <c r="L553" s="897"/>
      <c r="M553" s="3029" t="s">
        <v>223</v>
      </c>
      <c r="N553" s="3029"/>
      <c r="O553" s="945">
        <v>1.6756660643424921E-5</v>
      </c>
      <c r="P553" s="897"/>
      <c r="Q553" s="897"/>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030" t="s">
        <v>247</v>
      </c>
      <c r="D554" s="3029"/>
      <c r="E554" s="3029"/>
      <c r="F554" s="897"/>
      <c r="G554" s="897"/>
      <c r="H554" s="3029" t="s">
        <v>223</v>
      </c>
      <c r="I554" s="3029"/>
      <c r="J554" s="944">
        <v>7.0936955830912432E-2</v>
      </c>
      <c r="K554" s="897"/>
      <c r="L554" s="897"/>
      <c r="M554" s="3029" t="s">
        <v>216</v>
      </c>
      <c r="N554" s="3029"/>
      <c r="O554" s="945">
        <v>1.8084891821192818E-4</v>
      </c>
      <c r="P554" s="897"/>
      <c r="Q554" s="897"/>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030"/>
      <c r="D555" s="3029"/>
      <c r="E555" s="931" t="s">
        <v>209</v>
      </c>
      <c r="F555" s="897"/>
      <c r="G555" s="897"/>
      <c r="H555" s="3029" t="s">
        <v>216</v>
      </c>
      <c r="I555" s="3029"/>
      <c r="J555" s="944">
        <v>2.2597029827089296E-3</v>
      </c>
      <c r="K555" s="897"/>
      <c r="L555" s="897"/>
      <c r="M555" s="3029" t="s">
        <v>226</v>
      </c>
      <c r="N555" s="3029"/>
      <c r="O555" s="945">
        <v>1.1123291358740464E-4</v>
      </c>
      <c r="P555" s="897"/>
      <c r="Q555" s="897"/>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029"/>
      <c r="D556" s="3029"/>
      <c r="E556" s="952" t="s">
        <v>210</v>
      </c>
      <c r="F556" s="897"/>
      <c r="G556" s="897"/>
      <c r="H556" s="3029" t="s">
        <v>226</v>
      </c>
      <c r="I556" s="3029"/>
      <c r="J556" s="944">
        <v>1.6981126736186479E-2</v>
      </c>
      <c r="K556" s="897"/>
      <c r="L556" s="897"/>
      <c r="M556" s="3029" t="s">
        <v>215</v>
      </c>
      <c r="N556" s="3029"/>
      <c r="O556" s="945">
        <v>3.7498819577122858E-4</v>
      </c>
      <c r="P556" s="897"/>
      <c r="Q556" s="897"/>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030" t="s">
        <v>232</v>
      </c>
      <c r="D557" s="3029"/>
      <c r="E557" s="940">
        <v>1.5285511113233952E-2</v>
      </c>
      <c r="F557" s="897"/>
      <c r="G557" s="897"/>
      <c r="H557" s="3029" t="s">
        <v>215</v>
      </c>
      <c r="I557" s="3029"/>
      <c r="J557" s="944">
        <v>1.7214421739951535E-2</v>
      </c>
      <c r="K557" s="897"/>
      <c r="L557" s="897"/>
      <c r="M557" s="3029" t="s">
        <v>284</v>
      </c>
      <c r="N557" s="3029"/>
      <c r="O557" s="945">
        <v>7.0892261620257384E-4</v>
      </c>
      <c r="P557" s="897"/>
      <c r="Q557" s="897"/>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030" t="s">
        <v>237</v>
      </c>
      <c r="D558" s="3029"/>
      <c r="E558" s="943">
        <v>-6.2986771514134607E-2</v>
      </c>
      <c r="F558" s="897"/>
      <c r="G558" s="897"/>
      <c r="H558" s="3029" t="s">
        <v>284</v>
      </c>
      <c r="I558" s="3029"/>
      <c r="J558" s="944">
        <v>0.19893014563665401</v>
      </c>
      <c r="K558" s="897"/>
      <c r="L558" s="897"/>
      <c r="M558" s="3029" t="s">
        <v>324</v>
      </c>
      <c r="N558" s="3029"/>
      <c r="O558" s="945">
        <v>8.3675620361522922E-5</v>
      </c>
      <c r="P558" s="897"/>
      <c r="Q558" s="897"/>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030" t="s">
        <v>219</v>
      </c>
      <c r="D559" s="3029"/>
      <c r="E559" s="943">
        <v>-2.1502625543601724E-2</v>
      </c>
      <c r="F559" s="897"/>
      <c r="G559" s="897"/>
      <c r="H559" s="3029" t="s">
        <v>324</v>
      </c>
      <c r="I559" s="3029"/>
      <c r="J559" s="944">
        <v>1.8198220244516046E-4</v>
      </c>
      <c r="K559" s="897"/>
      <c r="L559" s="897"/>
      <c r="M559" s="3029" t="s">
        <v>301</v>
      </c>
      <c r="N559" s="3029"/>
      <c r="O559" s="945">
        <v>2.205908945339821E-4</v>
      </c>
      <c r="P559" s="897"/>
      <c r="Q559" s="897"/>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030" t="s">
        <v>331</v>
      </c>
      <c r="D560" s="3029"/>
      <c r="E560" s="943">
        <v>-1.2553117945596701E-3</v>
      </c>
      <c r="F560" s="897"/>
      <c r="G560" s="897"/>
      <c r="H560" s="3029" t="s">
        <v>301</v>
      </c>
      <c r="I560" s="3029"/>
      <c r="J560" s="944">
        <v>2.8060366801193896E-2</v>
      </c>
      <c r="K560" s="897"/>
      <c r="L560" s="897"/>
      <c r="M560" s="3029" t="s">
        <v>330</v>
      </c>
      <c r="N560" s="3029"/>
      <c r="O560" s="945">
        <v>4.3652134253403514E-5</v>
      </c>
      <c r="P560" s="897"/>
      <c r="Q560" s="897"/>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030" t="s">
        <v>320</v>
      </c>
      <c r="D561" s="3029"/>
      <c r="E561" s="943">
        <v>3.43377749708609E-3</v>
      </c>
      <c r="F561" s="897"/>
      <c r="G561" s="897"/>
      <c r="H561" s="3029" t="s">
        <v>330</v>
      </c>
      <c r="I561" s="3029"/>
      <c r="J561" s="944">
        <v>5.2007748325962847E-5</v>
      </c>
      <c r="K561" s="897"/>
      <c r="L561" s="897"/>
      <c r="M561" s="3029" t="s">
        <v>292</v>
      </c>
      <c r="N561" s="3029"/>
      <c r="O561" s="945">
        <v>8.0228390497517844E-4</v>
      </c>
      <c r="P561" s="897"/>
      <c r="Q561" s="897"/>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030" t="s">
        <v>327</v>
      </c>
      <c r="D562" s="3029"/>
      <c r="E562" s="943">
        <v>1.6381834947732411E-3</v>
      </c>
      <c r="F562" s="897"/>
      <c r="G562" s="897"/>
      <c r="H562" s="3029" t="s">
        <v>292</v>
      </c>
      <c r="I562" s="3029"/>
      <c r="J562" s="944">
        <v>2.5415057574365338E-2</v>
      </c>
      <c r="K562" s="897"/>
      <c r="L562" s="897"/>
      <c r="M562" s="3029" t="s">
        <v>309</v>
      </c>
      <c r="N562" s="3029"/>
      <c r="O562" s="945">
        <v>1.948558351748744E-4</v>
      </c>
      <c r="P562" s="897"/>
      <c r="Q562" s="897"/>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030" t="s">
        <v>285</v>
      </c>
      <c r="D563" s="3029"/>
      <c r="E563" s="943">
        <v>4.8812550869762945E-2</v>
      </c>
      <c r="F563" s="897"/>
      <c r="G563" s="897"/>
      <c r="H563" s="3029" t="s">
        <v>309</v>
      </c>
      <c r="I563" s="3029"/>
      <c r="J563" s="944">
        <v>1.8375546677171832E-2</v>
      </c>
      <c r="K563" s="897"/>
      <c r="L563" s="897"/>
      <c r="M563" s="3029" t="s">
        <v>325</v>
      </c>
      <c r="N563" s="3029"/>
      <c r="O563" s="945">
        <v>9.0585400389328517E-7</v>
      </c>
      <c r="P563" s="897"/>
      <c r="Q563" s="897"/>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030" t="s">
        <v>280</v>
      </c>
      <c r="D564" s="3029"/>
      <c r="E564" s="943">
        <v>6.8711447012978807E-2</v>
      </c>
      <c r="F564" s="897"/>
      <c r="G564" s="897"/>
      <c r="H564" s="3029" t="s">
        <v>325</v>
      </c>
      <c r="I564" s="3029"/>
      <c r="J564" s="944">
        <v>2.5450742525220944E-3</v>
      </c>
      <c r="K564" s="897"/>
      <c r="L564" s="897"/>
      <c r="M564" s="3029" t="s">
        <v>305</v>
      </c>
      <c r="N564" s="3029"/>
      <c r="O564" s="945">
        <v>2.8340930318701188E-4</v>
      </c>
      <c r="P564" s="897"/>
      <c r="Q564" s="897"/>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030" t="s">
        <v>340</v>
      </c>
      <c r="D565" s="3029"/>
      <c r="E565" s="943">
        <v>-3.4750983419210145E-5</v>
      </c>
      <c r="F565" s="897"/>
      <c r="G565" s="897"/>
      <c r="H565" s="3029" t="s">
        <v>305</v>
      </c>
      <c r="I565" s="3029"/>
      <c r="J565" s="944">
        <v>3.968610656819904E-3</v>
      </c>
      <c r="K565" s="897"/>
      <c r="L565" s="897"/>
      <c r="M565" s="3029" t="s">
        <v>313</v>
      </c>
      <c r="N565" s="3029"/>
      <c r="O565" s="945">
        <v>1.8232498379304538E-4</v>
      </c>
      <c r="P565" s="897"/>
      <c r="Q565" s="897"/>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030" t="s">
        <v>240</v>
      </c>
      <c r="D566" s="3029"/>
      <c r="E566" s="943">
        <v>-1.2091300446001616E-3</v>
      </c>
      <c r="F566" s="897"/>
      <c r="G566" s="897"/>
      <c r="H566" s="3029" t="s">
        <v>313</v>
      </c>
      <c r="I566" s="3029"/>
      <c r="J566" s="944">
        <v>5.6075783286951755E-3</v>
      </c>
      <c r="K566" s="897"/>
      <c r="L566" s="897"/>
      <c r="M566" s="3029" t="s">
        <v>296</v>
      </c>
      <c r="N566" s="3029"/>
      <c r="O566" s="945">
        <v>6.2033727943884207E-4</v>
      </c>
      <c r="P566" s="897"/>
      <c r="Q566" s="897"/>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030" t="s">
        <v>238</v>
      </c>
      <c r="D567" s="3029"/>
      <c r="E567" s="943">
        <v>-3.0682424810529658E-3</v>
      </c>
      <c r="F567" s="897"/>
      <c r="G567" s="897"/>
      <c r="H567" s="3029" t="s">
        <v>296</v>
      </c>
      <c r="I567" s="3029"/>
      <c r="J567" s="944">
        <v>5.3078118987347464E-5</v>
      </c>
      <c r="K567" s="897"/>
      <c r="L567" s="897"/>
      <c r="M567" s="3029" t="s">
        <v>299</v>
      </c>
      <c r="N567" s="3029"/>
      <c r="O567" s="945">
        <v>5.0460699029383966E-4</v>
      </c>
      <c r="P567" s="897"/>
      <c r="Q567" s="897"/>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030" t="s">
        <v>234</v>
      </c>
      <c r="D568" s="3029"/>
      <c r="E568" s="943">
        <v>-1.8427504125821597E-2</v>
      </c>
      <c r="F568" s="897"/>
      <c r="G568" s="897"/>
      <c r="H568" s="3029" t="s">
        <v>299</v>
      </c>
      <c r="I568" s="3029"/>
      <c r="J568" s="944">
        <v>8.1714329334209431E-4</v>
      </c>
      <c r="K568" s="897"/>
      <c r="L568" s="897"/>
      <c r="M568" s="3029" t="s">
        <v>302</v>
      </c>
      <c r="N568" s="3029"/>
      <c r="O568" s="945">
        <v>3.4964364294167458E-4</v>
      </c>
      <c r="P568" s="897"/>
      <c r="Q568" s="897"/>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030" t="s">
        <v>231</v>
      </c>
      <c r="D569" s="3029"/>
      <c r="E569" s="943">
        <v>-4.9504235002862948E-3</v>
      </c>
      <c r="F569" s="897"/>
      <c r="G569" s="897"/>
      <c r="H569" s="3029" t="s">
        <v>302</v>
      </c>
      <c r="I569" s="3029"/>
      <c r="J569" s="944">
        <v>4.4984154079181831E-3</v>
      </c>
      <c r="K569" s="897"/>
      <c r="L569" s="897"/>
      <c r="M569" s="3029" t="s">
        <v>307</v>
      </c>
      <c r="N569" s="3029"/>
      <c r="O569" s="945">
        <v>2.6650353451487525E-4</v>
      </c>
      <c r="P569" s="897"/>
      <c r="Q569" s="897"/>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030" t="s">
        <v>233</v>
      </c>
      <c r="D570" s="3029"/>
      <c r="E570" s="943">
        <v>-3.0363802587369862E-3</v>
      </c>
      <c r="F570" s="897"/>
      <c r="G570" s="897"/>
      <c r="H570" s="3029" t="s">
        <v>307</v>
      </c>
      <c r="I570" s="3029"/>
      <c r="J570" s="944">
        <v>1.8583826262625152E-3</v>
      </c>
      <c r="K570" s="897"/>
      <c r="L570" s="897"/>
      <c r="M570" s="3029" t="s">
        <v>317</v>
      </c>
      <c r="N570" s="3029"/>
      <c r="O570" s="945">
        <v>1.3992639907823616E-4</v>
      </c>
      <c r="P570" s="897"/>
      <c r="Q570" s="897"/>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030" t="s">
        <v>239</v>
      </c>
      <c r="D571" s="3029"/>
      <c r="E571" s="943">
        <v>-3.7775753915712883E-2</v>
      </c>
      <c r="F571" s="897"/>
      <c r="G571" s="897"/>
      <c r="H571" s="3029" t="s">
        <v>317</v>
      </c>
      <c r="I571" s="3029"/>
      <c r="J571" s="944">
        <v>1.637649564948667E-3</v>
      </c>
      <c r="K571" s="897"/>
      <c r="L571" s="897"/>
      <c r="M571" s="3029" t="s">
        <v>294</v>
      </c>
      <c r="N571" s="3029"/>
      <c r="O571" s="945">
        <v>7.9560373166535816E-4</v>
      </c>
      <c r="P571" s="897"/>
      <c r="Q571" s="897"/>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030" t="s">
        <v>328</v>
      </c>
      <c r="D572" s="3029"/>
      <c r="E572" s="943">
        <v>-1.3505745713885021E-3</v>
      </c>
      <c r="F572" s="897"/>
      <c r="G572" s="897"/>
      <c r="H572" s="3029" t="s">
        <v>294</v>
      </c>
      <c r="I572" s="3029"/>
      <c r="J572" s="944">
        <v>3.8314229572850635E-6</v>
      </c>
      <c r="K572" s="897"/>
      <c r="L572" s="897"/>
      <c r="M572" s="3029" t="s">
        <v>338</v>
      </c>
      <c r="N572" s="3029"/>
      <c r="O572" s="945">
        <v>1.388817337512891E-5</v>
      </c>
      <c r="P572" s="897"/>
      <c r="Q572" s="897"/>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030" t="s">
        <v>278</v>
      </c>
      <c r="D573" s="3029"/>
      <c r="E573" s="943">
        <v>3.6663188567695917E-2</v>
      </c>
      <c r="F573" s="897"/>
      <c r="G573" s="897"/>
      <c r="H573" s="3029" t="s">
        <v>295</v>
      </c>
      <c r="I573" s="3029"/>
      <c r="J573" s="944">
        <v>7.8033534202509586E-6</v>
      </c>
      <c r="K573" s="897"/>
      <c r="L573" s="897"/>
      <c r="M573" s="3029" t="s">
        <v>295</v>
      </c>
      <c r="N573" s="3029"/>
      <c r="O573" s="945">
        <v>6.9149953396539462E-4</v>
      </c>
      <c r="P573" s="897"/>
      <c r="Q573" s="897"/>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030" t="s">
        <v>312</v>
      </c>
      <c r="D574" s="3029"/>
      <c r="E574" s="943">
        <v>7.7770105597460134E-3</v>
      </c>
      <c r="F574" s="897"/>
      <c r="G574" s="897"/>
      <c r="H574" s="3029" t="s">
        <v>323</v>
      </c>
      <c r="I574" s="3029"/>
      <c r="J574" s="944">
        <v>7.6275197590318941E-4</v>
      </c>
      <c r="K574" s="897"/>
      <c r="L574" s="897"/>
      <c r="M574" s="3029" t="s">
        <v>323</v>
      </c>
      <c r="N574" s="3029"/>
      <c r="O574" s="945">
        <v>1.0410450647199777E-4</v>
      </c>
      <c r="P574" s="897"/>
      <c r="Q574" s="897"/>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030" t="s">
        <v>310</v>
      </c>
      <c r="D575" s="3029"/>
      <c r="E575" s="943">
        <v>1.2830858896076493E-2</v>
      </c>
      <c r="F575" s="897"/>
      <c r="G575" s="897"/>
      <c r="H575" s="3029" t="s">
        <v>336</v>
      </c>
      <c r="I575" s="3029"/>
      <c r="J575" s="944">
        <v>2.1106556915878153E-6</v>
      </c>
      <c r="K575" s="897"/>
      <c r="L575" s="897"/>
      <c r="M575" s="3029" t="s">
        <v>336</v>
      </c>
      <c r="N575" s="3029"/>
      <c r="O575" s="945">
        <v>1.8545693192644974E-5</v>
      </c>
      <c r="P575" s="897"/>
      <c r="Q575" s="897"/>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030" t="s">
        <v>289</v>
      </c>
      <c r="D576" s="3029"/>
      <c r="E576" s="943">
        <v>4.4421872756318592E-2</v>
      </c>
      <c r="F576" s="897"/>
      <c r="G576" s="897"/>
      <c r="H576" s="3029" t="s">
        <v>306</v>
      </c>
      <c r="I576" s="3029"/>
      <c r="J576" s="944">
        <v>2.0775111667859968E-2</v>
      </c>
      <c r="K576" s="897"/>
      <c r="L576" s="897"/>
      <c r="M576" s="3029" t="s">
        <v>306</v>
      </c>
      <c r="N576" s="3029"/>
      <c r="O576" s="945">
        <v>1.0485983328621409E-6</v>
      </c>
      <c r="P576" s="897"/>
      <c r="Q576" s="897"/>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030" t="s">
        <v>298</v>
      </c>
      <c r="D577" s="3029"/>
      <c r="E577" s="943">
        <v>2.6564371534565697E-2</v>
      </c>
      <c r="F577" s="897"/>
      <c r="G577" s="897"/>
      <c r="H577" s="3029" t="s">
        <v>286</v>
      </c>
      <c r="I577" s="3029"/>
      <c r="J577" s="944">
        <v>1.8261941143482112E-3</v>
      </c>
      <c r="K577" s="897"/>
      <c r="L577" s="897"/>
      <c r="M577" s="3029" t="s">
        <v>286</v>
      </c>
      <c r="N577" s="3029"/>
      <c r="O577" s="945">
        <v>1.4940349448367065E-3</v>
      </c>
      <c r="P577" s="897"/>
      <c r="Q577" s="897"/>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30" t="s">
        <v>337</v>
      </c>
      <c r="D578" s="3029"/>
      <c r="E578" s="943">
        <v>5.6162875042288149E-4</v>
      </c>
      <c r="F578" s="897"/>
      <c r="G578" s="897"/>
      <c r="H578" s="3029" t="s">
        <v>318</v>
      </c>
      <c r="I578" s="3029"/>
      <c r="J578" s="944">
        <v>1.7967030476534043E-4</v>
      </c>
      <c r="K578" s="897"/>
      <c r="L578" s="897"/>
      <c r="M578" s="3029" t="s">
        <v>318</v>
      </c>
      <c r="N578" s="3029"/>
      <c r="O578" s="945">
        <v>1.3949793249484264E-4</v>
      </c>
      <c r="P578" s="897"/>
      <c r="Q578" s="897"/>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30" t="s">
        <v>222</v>
      </c>
      <c r="D579" s="3029"/>
      <c r="E579" s="943">
        <v>-3.2132173475165155E-3</v>
      </c>
      <c r="F579" s="897"/>
      <c r="G579" s="897"/>
      <c r="H579" s="3029" t="s">
        <v>315</v>
      </c>
      <c r="I579" s="3029"/>
      <c r="J579" s="944">
        <v>8.5099470558178663E-3</v>
      </c>
      <c r="K579" s="897"/>
      <c r="L579" s="897"/>
      <c r="M579" s="3029" t="s">
        <v>315</v>
      </c>
      <c r="N579" s="3029"/>
      <c r="O579" s="945">
        <v>2.3866854659055029E-5</v>
      </c>
      <c r="P579" s="897"/>
      <c r="Q579" s="897"/>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030" t="s">
        <v>225</v>
      </c>
      <c r="D580" s="3029"/>
      <c r="E580" s="943">
        <v>-5.8751981223471743E-2</v>
      </c>
      <c r="F580" s="897"/>
      <c r="G580" s="897"/>
      <c r="H580" s="3029" t="s">
        <v>321</v>
      </c>
      <c r="I580" s="3029"/>
      <c r="J580" s="944">
        <v>4.9289896148776383E-3</v>
      </c>
      <c r="K580" s="897"/>
      <c r="L580" s="897"/>
      <c r="M580" s="3029" t="s">
        <v>321</v>
      </c>
      <c r="N580" s="3029"/>
      <c r="O580" s="945">
        <v>6.0155914306346619E-5</v>
      </c>
      <c r="P580" s="897"/>
      <c r="Q580" s="897"/>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030" t="s">
        <v>235</v>
      </c>
      <c r="D581" s="3029"/>
      <c r="E581" s="943">
        <v>-1.6718389517519434E-2</v>
      </c>
      <c r="F581" s="897"/>
      <c r="G581" s="897"/>
      <c r="H581" s="3029" t="s">
        <v>303</v>
      </c>
      <c r="I581" s="3029"/>
      <c r="J581" s="947">
        <v>7.6659089360883812E-3</v>
      </c>
      <c r="K581" s="897"/>
      <c r="L581" s="897"/>
      <c r="M581" s="3029" t="s">
        <v>303</v>
      </c>
      <c r="N581" s="3029"/>
      <c r="O581" s="948">
        <v>3.3283589763414965E-4</v>
      </c>
      <c r="P581" s="897"/>
      <c r="Q581" s="897"/>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030" t="s">
        <v>236</v>
      </c>
      <c r="D582" s="3029"/>
      <c r="E582" s="943">
        <v>-4.6303782695524085E-4</v>
      </c>
      <c r="F582" s="897"/>
      <c r="G582" s="897"/>
      <c r="H582" s="3029"/>
      <c r="I582" s="3029"/>
      <c r="J582" s="897"/>
      <c r="K582" s="897"/>
      <c r="L582" s="897"/>
      <c r="M582" s="3029"/>
      <c r="N582" s="3029"/>
      <c r="O582" s="897"/>
      <c r="P582" s="897"/>
      <c r="Q582" s="897"/>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30" t="s">
        <v>326</v>
      </c>
      <c r="D583" s="3029"/>
      <c r="E583" s="943">
        <v>-1.8419317169984805E-3</v>
      </c>
      <c r="F583" s="897"/>
      <c r="G583" s="897"/>
      <c r="H583" s="3029"/>
      <c r="I583" s="3029"/>
      <c r="J583" s="897"/>
      <c r="K583" s="897"/>
      <c r="L583" s="897"/>
      <c r="M583" s="3029"/>
      <c r="N583" s="3029"/>
      <c r="O583" s="897"/>
      <c r="P583" s="897"/>
      <c r="Q583" s="897"/>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30" t="s">
        <v>335</v>
      </c>
      <c r="D584" s="3029"/>
      <c r="E584" s="943">
        <v>6.9351351794882151E-4</v>
      </c>
      <c r="F584" s="897"/>
      <c r="G584" s="897"/>
      <c r="H584" s="3029" t="s">
        <v>243</v>
      </c>
      <c r="I584" s="3029"/>
      <c r="J584" s="3029"/>
      <c r="K584" s="3029"/>
      <c r="L584" s="3029"/>
      <c r="M584" s="3029" t="s">
        <v>243</v>
      </c>
      <c r="N584" s="3029"/>
      <c r="O584" s="3029"/>
      <c r="P584" s="3029"/>
      <c r="Q584" s="3029"/>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30" t="s">
        <v>314</v>
      </c>
      <c r="D585" s="3029"/>
      <c r="E585" s="943">
        <v>7.3565134544249008E-3</v>
      </c>
      <c r="F585" s="897"/>
      <c r="G585" s="897"/>
      <c r="H585" s="3029" t="s">
        <v>209</v>
      </c>
      <c r="I585" s="3029"/>
      <c r="J585" s="3130" t="s">
        <v>244</v>
      </c>
      <c r="K585" s="3131"/>
      <c r="L585" s="3132"/>
      <c r="M585" s="3029" t="s">
        <v>209</v>
      </c>
      <c r="N585" s="3029"/>
      <c r="O585" s="3133" t="s">
        <v>244</v>
      </c>
      <c r="P585" s="3134"/>
      <c r="Q585" s="31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30" t="s">
        <v>283</v>
      </c>
      <c r="D586" s="3029"/>
      <c r="E586" s="943">
        <v>5.5484261689552464E-2</v>
      </c>
      <c r="F586" s="897"/>
      <c r="G586" s="897"/>
      <c r="H586" s="3029"/>
      <c r="I586" s="3029"/>
      <c r="J586" s="932" t="s">
        <v>193</v>
      </c>
      <c r="K586" s="933" t="s">
        <v>245</v>
      </c>
      <c r="L586" s="934" t="s">
        <v>246</v>
      </c>
      <c r="M586" s="3029"/>
      <c r="N586" s="3029"/>
      <c r="O586" s="935" t="s">
        <v>193</v>
      </c>
      <c r="P586" s="936" t="s">
        <v>245</v>
      </c>
      <c r="Q586" s="937" t="s">
        <v>246</v>
      </c>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30" t="s">
        <v>308</v>
      </c>
      <c r="D587" s="3029"/>
      <c r="E587" s="943">
        <v>1.5210654371443449E-2</v>
      </c>
      <c r="F587" s="897"/>
      <c r="G587" s="897"/>
      <c r="H587" s="3029" t="s">
        <v>210</v>
      </c>
      <c r="I587" s="3029"/>
      <c r="J587" s="953">
        <v>7.7224393206752646</v>
      </c>
      <c r="K587" s="954">
        <v>8.8763670352589248</v>
      </c>
      <c r="L587" s="955">
        <v>8.8763670352589248</v>
      </c>
      <c r="M587" s="3029" t="s">
        <v>210</v>
      </c>
      <c r="N587" s="3029"/>
      <c r="O587" s="956">
        <v>5.0555421530807756</v>
      </c>
      <c r="P587" s="957">
        <v>5.8109679920468684</v>
      </c>
      <c r="Q587" s="958">
        <v>5.8109679920468684</v>
      </c>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30" t="s">
        <v>293</v>
      </c>
      <c r="D588" s="3029"/>
      <c r="E588" s="943">
        <v>3.3987127877163945E-2</v>
      </c>
      <c r="F588" s="897"/>
      <c r="G588" s="897"/>
      <c r="H588" s="3029"/>
      <c r="I588" s="3029"/>
      <c r="J588" s="897"/>
      <c r="K588" s="897"/>
      <c r="L588" s="897"/>
      <c r="M588" s="3029"/>
      <c r="N588" s="3029"/>
      <c r="O588" s="897"/>
      <c r="P588" s="897"/>
      <c r="Q588" s="897"/>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30" t="s">
        <v>322</v>
      </c>
      <c r="D589" s="3029"/>
      <c r="E589" s="943">
        <v>3.2736783968765138E-3</v>
      </c>
      <c r="F589" s="897"/>
      <c r="G589" s="897"/>
      <c r="H589" s="3029"/>
      <c r="I589" s="3029"/>
      <c r="J589" s="897"/>
      <c r="K589" s="897"/>
      <c r="L589" s="897"/>
      <c r="M589" s="3029"/>
      <c r="N589" s="3029"/>
      <c r="O589" s="897"/>
      <c r="P589" s="897"/>
      <c r="Q589" s="897"/>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30" t="s">
        <v>332</v>
      </c>
      <c r="D590" s="3029"/>
      <c r="E590" s="943">
        <v>-9.8885066811065544E-4</v>
      </c>
      <c r="F590" s="897"/>
      <c r="G590" s="897"/>
      <c r="H590" s="3029" t="s">
        <v>247</v>
      </c>
      <c r="I590" s="3029"/>
      <c r="J590" s="3029"/>
      <c r="K590" s="897"/>
      <c r="L590" s="897"/>
      <c r="M590" s="3029" t="s">
        <v>247</v>
      </c>
      <c r="N590" s="3029"/>
      <c r="O590" s="3029"/>
      <c r="P590" s="897"/>
      <c r="Q590" s="897"/>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30" t="s">
        <v>329</v>
      </c>
      <c r="D591" s="3029"/>
      <c r="E591" s="943">
        <v>1.2826203085217775E-3</v>
      </c>
      <c r="F591" s="897"/>
      <c r="G591" s="897"/>
      <c r="H591" s="3029"/>
      <c r="I591" s="3029"/>
      <c r="J591" s="938" t="s">
        <v>209</v>
      </c>
      <c r="K591" s="897"/>
      <c r="L591" s="897"/>
      <c r="M591" s="3029"/>
      <c r="N591" s="3029"/>
      <c r="O591" s="939" t="s">
        <v>209</v>
      </c>
      <c r="P591" s="897"/>
      <c r="Q591" s="897"/>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30" t="s">
        <v>311</v>
      </c>
      <c r="D592" s="3029"/>
      <c r="E592" s="943">
        <v>1.2011633712260442E-2</v>
      </c>
      <c r="F592" s="897"/>
      <c r="G592" s="897"/>
      <c r="H592" s="3029"/>
      <c r="I592" s="3029"/>
      <c r="J592" s="959" t="s">
        <v>210</v>
      </c>
      <c r="K592" s="897"/>
      <c r="L592" s="897"/>
      <c r="M592" s="3029"/>
      <c r="N592" s="3029"/>
      <c r="O592" s="960" t="s">
        <v>210</v>
      </c>
      <c r="P592" s="897"/>
      <c r="Q592" s="897"/>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30" t="s">
        <v>297</v>
      </c>
      <c r="D593" s="3029"/>
      <c r="E593" s="943">
        <v>2.9850347476534395E-2</v>
      </c>
      <c r="F593" s="897"/>
      <c r="G593" s="897"/>
      <c r="H593" s="3029" t="s">
        <v>232</v>
      </c>
      <c r="I593" s="3029"/>
      <c r="J593" s="941">
        <v>6.1380421561377995E-3</v>
      </c>
      <c r="K593" s="897"/>
      <c r="L593" s="897"/>
      <c r="M593" s="3029" t="s">
        <v>232</v>
      </c>
      <c r="N593" s="3029"/>
      <c r="O593" s="942">
        <v>4.1852787262502489E-4</v>
      </c>
      <c r="P593" s="897"/>
      <c r="Q593" s="897"/>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30" t="s">
        <v>304</v>
      </c>
      <c r="D594" s="3029"/>
      <c r="E594" s="943">
        <v>1.6386257786150611E-2</v>
      </c>
      <c r="F594" s="897"/>
      <c r="G594" s="897"/>
      <c r="H594" s="3029" t="s">
        <v>237</v>
      </c>
      <c r="I594" s="3029"/>
      <c r="J594" s="944">
        <v>-6.1241436317743203E-2</v>
      </c>
      <c r="K594" s="897"/>
      <c r="L594" s="897"/>
      <c r="M594" s="3029" t="s">
        <v>237</v>
      </c>
      <c r="N594" s="3029"/>
      <c r="O594" s="945">
        <v>-2.2219939311084011E-3</v>
      </c>
      <c r="P594" s="897"/>
      <c r="Q594" s="897"/>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30" t="s">
        <v>319</v>
      </c>
      <c r="D595" s="3029"/>
      <c r="E595" s="943">
        <v>4.8230025775705581E-3</v>
      </c>
      <c r="F595" s="897"/>
      <c r="G595" s="897"/>
      <c r="H595" s="3029" t="s">
        <v>219</v>
      </c>
      <c r="I595" s="3029"/>
      <c r="J595" s="944">
        <v>-2.4832290136101366E-2</v>
      </c>
      <c r="K595" s="897"/>
      <c r="L595" s="897"/>
      <c r="M595" s="3029" t="s">
        <v>219</v>
      </c>
      <c r="N595" s="3029"/>
      <c r="O595" s="945">
        <v>-9.607374179707133E-3</v>
      </c>
      <c r="P595" s="897"/>
      <c r="Q595" s="897"/>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30" t="s">
        <v>282</v>
      </c>
      <c r="D596" s="3029"/>
      <c r="E596" s="943">
        <v>7.325981416501455E-2</v>
      </c>
      <c r="F596" s="897"/>
      <c r="G596" s="897"/>
      <c r="H596" s="3029" t="s">
        <v>320</v>
      </c>
      <c r="I596" s="3029"/>
      <c r="J596" s="944">
        <v>3.0737071431060302E-3</v>
      </c>
      <c r="K596" s="897"/>
      <c r="L596" s="897"/>
      <c r="M596" s="3029" t="s">
        <v>331</v>
      </c>
      <c r="N596" s="3029"/>
      <c r="O596" s="945">
        <v>-8.1940208261658393E-4</v>
      </c>
      <c r="P596" s="897"/>
      <c r="Q596" s="897"/>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30" t="s">
        <v>333</v>
      </c>
      <c r="D597" s="3029"/>
      <c r="E597" s="943">
        <v>-6.2094536165158663E-4</v>
      </c>
      <c r="F597" s="897"/>
      <c r="G597" s="897"/>
      <c r="H597" s="3029" t="s">
        <v>327</v>
      </c>
      <c r="I597" s="3029"/>
      <c r="J597" s="944">
        <v>5.1103749081943511E-4</v>
      </c>
      <c r="K597" s="897"/>
      <c r="L597" s="897"/>
      <c r="M597" s="3029" t="s">
        <v>327</v>
      </c>
      <c r="N597" s="3029"/>
      <c r="O597" s="945">
        <v>2.1997596421688924E-4</v>
      </c>
      <c r="P597" s="897"/>
      <c r="Q597" s="897"/>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30" t="s">
        <v>279</v>
      </c>
      <c r="D598" s="3029"/>
      <c r="E598" s="943">
        <v>-8.0607124915440503E-2</v>
      </c>
      <c r="F598" s="897"/>
      <c r="G598" s="897"/>
      <c r="H598" s="3029" t="s">
        <v>285</v>
      </c>
      <c r="I598" s="3029"/>
      <c r="J598" s="944">
        <v>5.3627340874222489E-2</v>
      </c>
      <c r="K598" s="897"/>
      <c r="L598" s="897"/>
      <c r="M598" s="3029" t="s">
        <v>285</v>
      </c>
      <c r="N598" s="3029"/>
      <c r="O598" s="945">
        <v>2.8499922905277352E-4</v>
      </c>
      <c r="P598" s="897"/>
      <c r="Q598" s="897"/>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30" t="s">
        <v>339</v>
      </c>
      <c r="D599" s="3029"/>
      <c r="E599" s="943">
        <v>-5.7080483493886768E-5</v>
      </c>
      <c r="F599" s="897"/>
      <c r="G599" s="897"/>
      <c r="H599" s="3029" t="s">
        <v>280</v>
      </c>
      <c r="I599" s="3029"/>
      <c r="J599" s="944">
        <v>4.5307343786878507E-2</v>
      </c>
      <c r="K599" s="897"/>
      <c r="L599" s="897"/>
      <c r="M599" s="3029" t="s">
        <v>280</v>
      </c>
      <c r="N599" s="3029"/>
      <c r="O599" s="945">
        <v>1.7811540918362539E-2</v>
      </c>
      <c r="P599" s="897"/>
      <c r="Q599" s="897"/>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30" t="s">
        <v>334</v>
      </c>
      <c r="D600" s="3029"/>
      <c r="E600" s="943">
        <v>-8.0352611564921399E-4</v>
      </c>
      <c r="F600" s="897"/>
      <c r="G600" s="897"/>
      <c r="H600" s="3029" t="s">
        <v>340</v>
      </c>
      <c r="I600" s="3029"/>
      <c r="J600" s="944">
        <v>-1.6345471131361813E-3</v>
      </c>
      <c r="K600" s="897"/>
      <c r="L600" s="897"/>
      <c r="M600" s="3029" t="s">
        <v>240</v>
      </c>
      <c r="N600" s="3029"/>
      <c r="O600" s="945">
        <v>-7.2167702681893661E-4</v>
      </c>
      <c r="P600" s="897"/>
      <c r="Q600" s="897"/>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30" t="s">
        <v>290</v>
      </c>
      <c r="D601" s="3029"/>
      <c r="E601" s="943">
        <v>-1.7553068734793249E-2</v>
      </c>
      <c r="F601" s="897"/>
      <c r="G601" s="897"/>
      <c r="H601" s="3029" t="s">
        <v>240</v>
      </c>
      <c r="I601" s="3029"/>
      <c r="J601" s="944">
        <v>-1.2359290457880493E-3</v>
      </c>
      <c r="K601" s="897"/>
      <c r="L601" s="897"/>
      <c r="M601" s="3029" t="s">
        <v>238</v>
      </c>
      <c r="N601" s="3029"/>
      <c r="O601" s="945">
        <v>-1.6694787649306831E-3</v>
      </c>
      <c r="P601" s="897"/>
      <c r="Q601" s="897"/>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30" t="s">
        <v>316</v>
      </c>
      <c r="D602" s="3029"/>
      <c r="E602" s="943">
        <v>-5.3434968548520595E-3</v>
      </c>
      <c r="F602" s="897"/>
      <c r="G602" s="897"/>
      <c r="H602" s="3029" t="s">
        <v>238</v>
      </c>
      <c r="I602" s="3029"/>
      <c r="J602" s="944">
        <v>-2.5896463138436287E-3</v>
      </c>
      <c r="K602" s="897"/>
      <c r="L602" s="897"/>
      <c r="M602" s="3029" t="s">
        <v>234</v>
      </c>
      <c r="N602" s="3029"/>
      <c r="O602" s="945">
        <v>-8.1529143516593273E-3</v>
      </c>
      <c r="P602" s="897"/>
      <c r="Q602" s="897"/>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30" t="s">
        <v>288</v>
      </c>
      <c r="D603" s="3029"/>
      <c r="E603" s="943">
        <v>1.2885474497368463E-2</v>
      </c>
      <c r="F603" s="897"/>
      <c r="G603" s="897"/>
      <c r="H603" s="3029" t="s">
        <v>234</v>
      </c>
      <c r="I603" s="3029"/>
      <c r="J603" s="944">
        <v>-1.8906213760789901E-2</v>
      </c>
      <c r="K603" s="897"/>
      <c r="L603" s="897"/>
      <c r="M603" s="3029" t="s">
        <v>231</v>
      </c>
      <c r="N603" s="3029"/>
      <c r="O603" s="945">
        <v>-2.3059286697360874E-3</v>
      </c>
      <c r="P603" s="897"/>
      <c r="Q603" s="897"/>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30" t="s">
        <v>281</v>
      </c>
      <c r="D604" s="3029"/>
      <c r="E604" s="943">
        <v>-1.1255185878284547E-2</v>
      </c>
      <c r="F604" s="897"/>
      <c r="G604" s="897"/>
      <c r="H604" s="3029" t="s">
        <v>231</v>
      </c>
      <c r="I604" s="3029"/>
      <c r="J604" s="944">
        <v>-8.8267182708159984E-4</v>
      </c>
      <c r="K604" s="897"/>
      <c r="L604" s="897"/>
      <c r="M604" s="3029" t="s">
        <v>233</v>
      </c>
      <c r="N604" s="3029"/>
      <c r="O604" s="945">
        <v>-1.4506857861005138E-3</v>
      </c>
      <c r="P604" s="897"/>
      <c r="Q604" s="897"/>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30" t="s">
        <v>287</v>
      </c>
      <c r="D605" s="3029"/>
      <c r="E605" s="943">
        <v>3.4272114692715877E-2</v>
      </c>
      <c r="F605" s="897"/>
      <c r="G605" s="897"/>
      <c r="H605" s="3029" t="s">
        <v>233</v>
      </c>
      <c r="I605" s="3029"/>
      <c r="J605" s="944">
        <v>-1.49192217817127E-3</v>
      </c>
      <c r="K605" s="897"/>
      <c r="L605" s="897"/>
      <c r="M605" s="3029" t="s">
        <v>239</v>
      </c>
      <c r="N605" s="3029"/>
      <c r="O605" s="945">
        <v>2.8792114377867929E-3</v>
      </c>
      <c r="P605" s="897"/>
      <c r="Q605" s="897"/>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30" t="s">
        <v>300</v>
      </c>
      <c r="D606" s="3029"/>
      <c r="E606" s="943">
        <v>-1.0446932999600964E-2</v>
      </c>
      <c r="F606" s="897"/>
      <c r="G606" s="897"/>
      <c r="H606" s="3029" t="s">
        <v>239</v>
      </c>
      <c r="I606" s="3029"/>
      <c r="J606" s="944">
        <v>-3.7314016381486279E-2</v>
      </c>
      <c r="K606" s="897"/>
      <c r="L606" s="897"/>
      <c r="M606" s="3029" t="s">
        <v>328</v>
      </c>
      <c r="N606" s="3029"/>
      <c r="O606" s="945">
        <v>-4.2247258972495275E-4</v>
      </c>
      <c r="P606" s="897"/>
      <c r="Q606" s="897"/>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30" t="s">
        <v>291</v>
      </c>
      <c r="D607" s="3029"/>
      <c r="E607" s="943">
        <v>-1.9269504063703889E-2</v>
      </c>
      <c r="F607" s="897"/>
      <c r="G607" s="897"/>
      <c r="H607" s="3029" t="s">
        <v>278</v>
      </c>
      <c r="I607" s="3029"/>
      <c r="J607" s="944">
        <v>3.0821444224603912E-2</v>
      </c>
      <c r="K607" s="897"/>
      <c r="L607" s="897"/>
      <c r="M607" s="3029" t="s">
        <v>278</v>
      </c>
      <c r="N607" s="3029"/>
      <c r="O607" s="945">
        <v>1.8969866347776563E-2</v>
      </c>
      <c r="P607" s="897"/>
      <c r="Q607" s="897"/>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30" t="s">
        <v>227</v>
      </c>
      <c r="D608" s="3029"/>
      <c r="E608" s="943">
        <v>8.4208267780770521E-2</v>
      </c>
      <c r="F608" s="897"/>
      <c r="G608" s="897"/>
      <c r="H608" s="3029" t="s">
        <v>312</v>
      </c>
      <c r="I608" s="3029"/>
      <c r="J608" s="944">
        <v>6.7975010528867385E-3</v>
      </c>
      <c r="K608" s="897"/>
      <c r="L608" s="897"/>
      <c r="M608" s="3029" t="s">
        <v>310</v>
      </c>
      <c r="N608" s="3029"/>
      <c r="O608" s="945">
        <v>3.0426848778640963E-4</v>
      </c>
      <c r="P608" s="897"/>
      <c r="Q608" s="897"/>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30" t="s">
        <v>230</v>
      </c>
      <c r="D609" s="3029"/>
      <c r="E609" s="943">
        <v>3.2056317359509541E-2</v>
      </c>
      <c r="F609" s="897"/>
      <c r="G609" s="897"/>
      <c r="H609" s="3029" t="s">
        <v>310</v>
      </c>
      <c r="I609" s="3029"/>
      <c r="J609" s="944">
        <v>1.4925138530030158E-2</v>
      </c>
      <c r="K609" s="897"/>
      <c r="L609" s="897"/>
      <c r="M609" s="3029" t="s">
        <v>289</v>
      </c>
      <c r="N609" s="3029"/>
      <c r="O609" s="945">
        <v>2.895394328907609E-3</v>
      </c>
      <c r="P609" s="897"/>
      <c r="Q609" s="897"/>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30" t="s">
        <v>212</v>
      </c>
      <c r="D610" s="3029"/>
      <c r="E610" s="943">
        <v>8.404035261687029E-2</v>
      </c>
      <c r="F610" s="897"/>
      <c r="G610" s="897"/>
      <c r="H610" s="3029" t="s">
        <v>289</v>
      </c>
      <c r="I610" s="3029"/>
      <c r="J610" s="944">
        <v>4.5747498145649865E-2</v>
      </c>
      <c r="K610" s="897"/>
      <c r="L610" s="897"/>
      <c r="M610" s="3029" t="s">
        <v>298</v>
      </c>
      <c r="N610" s="3029"/>
      <c r="O610" s="945">
        <v>1.6952098463439735E-3</v>
      </c>
      <c r="P610" s="897"/>
      <c r="Q610" s="897"/>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30" t="s">
        <v>211</v>
      </c>
      <c r="D611" s="3029"/>
      <c r="E611" s="943">
        <v>7.8479681559696812E-2</v>
      </c>
      <c r="F611" s="897"/>
      <c r="G611" s="897"/>
      <c r="H611" s="3029" t="s">
        <v>298</v>
      </c>
      <c r="I611" s="3029"/>
      <c r="J611" s="944">
        <v>4.8601956342338055E-3</v>
      </c>
      <c r="K611" s="897"/>
      <c r="L611" s="897"/>
      <c r="M611" s="3029" t="s">
        <v>222</v>
      </c>
      <c r="N611" s="3029"/>
      <c r="O611" s="945">
        <v>-1.189407116500119E-3</v>
      </c>
      <c r="P611" s="897"/>
      <c r="Q611" s="897"/>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30" t="s">
        <v>214</v>
      </c>
      <c r="D612" s="3029"/>
      <c r="E612" s="943">
        <v>6.7326862196391765E-2</v>
      </c>
      <c r="F612" s="897"/>
      <c r="G612" s="897"/>
      <c r="H612" s="3029" t="s">
        <v>337</v>
      </c>
      <c r="I612" s="3029"/>
      <c r="J612" s="944">
        <v>-8.028211854277E-4</v>
      </c>
      <c r="K612" s="897"/>
      <c r="L612" s="897"/>
      <c r="M612" s="3029" t="s">
        <v>225</v>
      </c>
      <c r="N612" s="3029"/>
      <c r="O612" s="945">
        <v>-1.4652128196098742E-2</v>
      </c>
      <c r="P612" s="897"/>
      <c r="Q612" s="897"/>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30" t="s">
        <v>213</v>
      </c>
      <c r="D613" s="3029"/>
      <c r="E613" s="943">
        <v>8.4923149077167123E-2</v>
      </c>
      <c r="F613" s="897"/>
      <c r="G613" s="897"/>
      <c r="H613" s="3029" t="s">
        <v>222</v>
      </c>
      <c r="I613" s="3029"/>
      <c r="J613" s="944">
        <v>-5.7776888753938551E-3</v>
      </c>
      <c r="K613" s="897"/>
      <c r="L613" s="897"/>
      <c r="M613" s="3029" t="s">
        <v>235</v>
      </c>
      <c r="N613" s="3029"/>
      <c r="O613" s="945">
        <v>3.1453153377764293E-3</v>
      </c>
      <c r="P613" s="897"/>
      <c r="Q613" s="897"/>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30" t="s">
        <v>218</v>
      </c>
      <c r="D614" s="3029"/>
      <c r="E614" s="943">
        <v>8.5561887311978391E-2</v>
      </c>
      <c r="F614" s="897"/>
      <c r="G614" s="897"/>
      <c r="H614" s="3029" t="s">
        <v>225</v>
      </c>
      <c r="I614" s="3029"/>
      <c r="J614" s="944">
        <v>-5.0478113355327765E-2</v>
      </c>
      <c r="K614" s="897"/>
      <c r="L614" s="897"/>
      <c r="M614" s="3029" t="s">
        <v>236</v>
      </c>
      <c r="N614" s="3029"/>
      <c r="O614" s="945">
        <v>-5.2851784786617695E-4</v>
      </c>
      <c r="P614" s="897"/>
      <c r="Q614" s="897"/>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30" t="s">
        <v>221</v>
      </c>
      <c r="D615" s="3029"/>
      <c r="E615" s="943">
        <v>8.2429827082956555E-2</v>
      </c>
      <c r="F615" s="897"/>
      <c r="G615" s="897"/>
      <c r="H615" s="3029" t="s">
        <v>235</v>
      </c>
      <c r="I615" s="3029"/>
      <c r="J615" s="944">
        <v>-2.0968982555381207E-2</v>
      </c>
      <c r="K615" s="897"/>
      <c r="L615" s="897"/>
      <c r="M615" s="3029" t="s">
        <v>326</v>
      </c>
      <c r="N615" s="3029"/>
      <c r="O615" s="945">
        <v>-5.9481070585184787E-4</v>
      </c>
      <c r="P615" s="897"/>
      <c r="Q615" s="897"/>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30" t="s">
        <v>228</v>
      </c>
      <c r="D616" s="3029"/>
      <c r="E616" s="943">
        <v>8.2429827082956472E-2</v>
      </c>
      <c r="F616" s="897"/>
      <c r="G616" s="897"/>
      <c r="H616" s="3029" t="s">
        <v>236</v>
      </c>
      <c r="I616" s="3029"/>
      <c r="J616" s="944">
        <v>-1.3482997456983677E-3</v>
      </c>
      <c r="K616" s="897"/>
      <c r="L616" s="897"/>
      <c r="M616" s="3029" t="s">
        <v>335</v>
      </c>
      <c r="N616" s="3029"/>
      <c r="O616" s="945">
        <v>-3.8727470848888784E-4</v>
      </c>
      <c r="P616" s="897"/>
      <c r="Q616" s="897"/>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30" t="s">
        <v>229</v>
      </c>
      <c r="D617" s="3029"/>
      <c r="E617" s="943">
        <v>8.2429827082956403E-2</v>
      </c>
      <c r="F617" s="897"/>
      <c r="G617" s="897"/>
      <c r="H617" s="3029" t="s">
        <v>326</v>
      </c>
      <c r="I617" s="3029"/>
      <c r="J617" s="944">
        <v>-3.5163633900727135E-3</v>
      </c>
      <c r="K617" s="897"/>
      <c r="L617" s="897"/>
      <c r="M617" s="3029" t="s">
        <v>314</v>
      </c>
      <c r="N617" s="3029"/>
      <c r="O617" s="945">
        <v>4.4702748657755674E-4</v>
      </c>
      <c r="P617" s="897"/>
      <c r="Q617" s="897"/>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30" t="s">
        <v>220</v>
      </c>
      <c r="D618" s="3029"/>
      <c r="E618" s="943">
        <v>8.2429827082955903E-2</v>
      </c>
      <c r="F618" s="897"/>
      <c r="G618" s="897"/>
      <c r="H618" s="3029" t="s">
        <v>335</v>
      </c>
      <c r="I618" s="3029"/>
      <c r="J618" s="944">
        <v>1.6578145477660526E-3</v>
      </c>
      <c r="K618" s="897"/>
      <c r="L618" s="897"/>
      <c r="M618" s="3029" t="s">
        <v>283</v>
      </c>
      <c r="N618" s="3029"/>
      <c r="O618" s="945">
        <v>1.377751234471185E-2</v>
      </c>
      <c r="P618" s="897"/>
      <c r="Q618" s="897"/>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30" t="s">
        <v>224</v>
      </c>
      <c r="D619" s="3029"/>
      <c r="E619" s="943">
        <v>8.2429827082956222E-2</v>
      </c>
      <c r="F619" s="897"/>
      <c r="G619" s="897"/>
      <c r="H619" s="3029" t="s">
        <v>314</v>
      </c>
      <c r="I619" s="3029"/>
      <c r="J619" s="944">
        <v>6.5676621430201419E-3</v>
      </c>
      <c r="K619" s="897"/>
      <c r="L619" s="897"/>
      <c r="M619" s="3029" t="s">
        <v>308</v>
      </c>
      <c r="N619" s="3029"/>
      <c r="O619" s="945">
        <v>7.1372691767119102E-4</v>
      </c>
      <c r="P619" s="897"/>
      <c r="Q619" s="897"/>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30" t="s">
        <v>223</v>
      </c>
      <c r="D620" s="3029"/>
      <c r="E620" s="943">
        <v>3.5209274262538684E-2</v>
      </c>
      <c r="F620" s="897"/>
      <c r="G620" s="897"/>
      <c r="H620" s="3029" t="s">
        <v>283</v>
      </c>
      <c r="I620" s="3029"/>
      <c r="J620" s="944">
        <v>3.4985229608321504E-2</v>
      </c>
      <c r="K620" s="897"/>
      <c r="L620" s="897"/>
      <c r="M620" s="3029" t="s">
        <v>293</v>
      </c>
      <c r="N620" s="3029"/>
      <c r="O620" s="945">
        <v>2.6633220916219215E-3</v>
      </c>
      <c r="P620" s="897"/>
      <c r="Q620" s="897"/>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30" t="s">
        <v>216</v>
      </c>
      <c r="D621" s="3029"/>
      <c r="E621" s="943">
        <v>-5.8688936830487331E-3</v>
      </c>
      <c r="F621" s="897"/>
      <c r="G621" s="897"/>
      <c r="H621" s="3029" t="s">
        <v>308</v>
      </c>
      <c r="I621" s="3029"/>
      <c r="J621" s="944">
        <v>1.4482216885194207E-2</v>
      </c>
      <c r="K621" s="897"/>
      <c r="L621" s="897"/>
      <c r="M621" s="3029" t="s">
        <v>322</v>
      </c>
      <c r="N621" s="3029"/>
      <c r="O621" s="945">
        <v>1.0675753688455096E-3</v>
      </c>
      <c r="P621" s="897"/>
      <c r="Q621" s="897"/>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30" t="s">
        <v>226</v>
      </c>
      <c r="D622" s="3029"/>
      <c r="E622" s="943">
        <v>1.898318019290569E-2</v>
      </c>
      <c r="F622" s="897"/>
      <c r="G622" s="897"/>
      <c r="H622" s="3029" t="s">
        <v>293</v>
      </c>
      <c r="I622" s="3029"/>
      <c r="J622" s="944">
        <v>3.7242549056115702E-2</v>
      </c>
      <c r="K622" s="897"/>
      <c r="L622" s="897"/>
      <c r="M622" s="3029" t="s">
        <v>332</v>
      </c>
      <c r="N622" s="3029"/>
      <c r="O622" s="945">
        <v>-4.2319983770638925E-4</v>
      </c>
      <c r="P622" s="897"/>
      <c r="Q622" s="897"/>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30" t="s">
        <v>215</v>
      </c>
      <c r="D623" s="3029"/>
      <c r="E623" s="943">
        <v>1.7229557467918625E-3</v>
      </c>
      <c r="F623" s="897"/>
      <c r="G623" s="897"/>
      <c r="H623" s="3029" t="s">
        <v>322</v>
      </c>
      <c r="I623" s="3029"/>
      <c r="J623" s="944">
        <v>-1.743789202571533E-3</v>
      </c>
      <c r="K623" s="897"/>
      <c r="L623" s="897"/>
      <c r="M623" s="3029" t="s">
        <v>329</v>
      </c>
      <c r="N623" s="3029"/>
      <c r="O623" s="945">
        <v>6.3472534258582206E-4</v>
      </c>
      <c r="P623" s="897"/>
      <c r="Q623" s="897"/>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30" t="s">
        <v>284</v>
      </c>
      <c r="D624" s="3029"/>
      <c r="E624" s="943">
        <v>5.3664892446441653E-2</v>
      </c>
      <c r="F624" s="897"/>
      <c r="G624" s="897"/>
      <c r="H624" s="3029" t="s">
        <v>329</v>
      </c>
      <c r="I624" s="3029"/>
      <c r="J624" s="944">
        <v>-4.6956115413835067E-6</v>
      </c>
      <c r="K624" s="897"/>
      <c r="L624" s="897"/>
      <c r="M624" s="3029" t="s">
        <v>311</v>
      </c>
      <c r="N624" s="3029"/>
      <c r="O624" s="945">
        <v>-3.6756498839475761E-4</v>
      </c>
      <c r="P624" s="897"/>
      <c r="Q624" s="897"/>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30" t="s">
        <v>324</v>
      </c>
      <c r="D625" s="3029"/>
      <c r="E625" s="946">
        <v>-2.3939045555785169E-3</v>
      </c>
      <c r="F625" s="897"/>
      <c r="G625" s="897"/>
      <c r="H625" s="3029" t="s">
        <v>311</v>
      </c>
      <c r="I625" s="3029"/>
      <c r="J625" s="944">
        <v>1.4191346821297733E-2</v>
      </c>
      <c r="K625" s="897"/>
      <c r="L625" s="897"/>
      <c r="M625" s="3029" t="s">
        <v>304</v>
      </c>
      <c r="N625" s="3029"/>
      <c r="O625" s="945">
        <v>1.4677334211716292E-3</v>
      </c>
      <c r="P625" s="897"/>
      <c r="Q625" s="897"/>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30"/>
      <c r="D626" s="3029"/>
      <c r="E626" s="897"/>
      <c r="F626" s="897"/>
      <c r="G626" s="897"/>
      <c r="H626" s="3029" t="s">
        <v>297</v>
      </c>
      <c r="I626" s="3029"/>
      <c r="J626" s="944">
        <v>3.2317050354857331E-2</v>
      </c>
      <c r="K626" s="897"/>
      <c r="L626" s="897"/>
      <c r="M626" s="3029" t="s">
        <v>319</v>
      </c>
      <c r="N626" s="3029"/>
      <c r="O626" s="945">
        <v>1.3536303393763972E-3</v>
      </c>
      <c r="P626" s="897"/>
      <c r="Q626" s="897"/>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30"/>
      <c r="D627" s="3029"/>
      <c r="E627" s="897"/>
      <c r="F627" s="897"/>
      <c r="G627" s="897"/>
      <c r="H627" s="3029" t="s">
        <v>304</v>
      </c>
      <c r="I627" s="3029"/>
      <c r="J627" s="944">
        <v>1.7146082281481654E-2</v>
      </c>
      <c r="K627" s="897"/>
      <c r="L627" s="897"/>
      <c r="M627" s="3029" t="s">
        <v>282</v>
      </c>
      <c r="N627" s="3029"/>
      <c r="O627" s="945">
        <v>4.8831805467114738E-3</v>
      </c>
      <c r="P627" s="897"/>
      <c r="Q627" s="897"/>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30" t="s">
        <v>248</v>
      </c>
      <c r="D628" s="3029"/>
      <c r="E628" s="3029"/>
      <c r="F628" s="897"/>
      <c r="G628" s="897"/>
      <c r="H628" s="3029" t="s">
        <v>319</v>
      </c>
      <c r="I628" s="3029"/>
      <c r="J628" s="944">
        <v>1.3796265635344232E-4</v>
      </c>
      <c r="K628" s="897"/>
      <c r="L628" s="897"/>
      <c r="M628" s="3029" t="s">
        <v>333</v>
      </c>
      <c r="N628" s="3029"/>
      <c r="O628" s="945">
        <v>-5.1085765174687411E-4</v>
      </c>
      <c r="P628" s="897"/>
      <c r="Q628" s="897"/>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30" t="s">
        <v>209</v>
      </c>
      <c r="D629" s="3029"/>
      <c r="E629" s="961" t="s">
        <v>210</v>
      </c>
      <c r="F629" s="897"/>
      <c r="G629" s="897"/>
      <c r="H629" s="3029" t="s">
        <v>282</v>
      </c>
      <c r="I629" s="3029"/>
      <c r="J629" s="944">
        <v>5.2513162351673873E-2</v>
      </c>
      <c r="K629" s="897"/>
      <c r="L629" s="897"/>
      <c r="M629" s="3029" t="s">
        <v>279</v>
      </c>
      <c r="N629" s="3029"/>
      <c r="O629" s="945">
        <v>-4.8985218623195069E-3</v>
      </c>
      <c r="P629" s="897"/>
      <c r="Q629" s="897"/>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30" t="s">
        <v>210</v>
      </c>
      <c r="D630" s="3029"/>
      <c r="E630" s="962">
        <v>0.99999999999999989</v>
      </c>
      <c r="F630" s="897"/>
      <c r="G630" s="897"/>
      <c r="H630" s="3029" t="s">
        <v>333</v>
      </c>
      <c r="I630" s="3029"/>
      <c r="J630" s="944">
        <v>-3.9377764122978595E-3</v>
      </c>
      <c r="K630" s="897"/>
      <c r="L630" s="897"/>
      <c r="M630" s="3029" t="s">
        <v>339</v>
      </c>
      <c r="N630" s="3029"/>
      <c r="O630" s="945">
        <v>-3.9592878612317749E-4</v>
      </c>
      <c r="P630" s="897"/>
      <c r="Q630" s="897"/>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30"/>
      <c r="D631" s="3029"/>
      <c r="E631" s="897"/>
      <c r="F631" s="897"/>
      <c r="G631" s="897"/>
      <c r="H631" s="3029" t="s">
        <v>279</v>
      </c>
      <c r="I631" s="3029"/>
      <c r="J631" s="944">
        <v>-6.5644706405323022E-2</v>
      </c>
      <c r="K631" s="897"/>
      <c r="L631" s="897"/>
      <c r="M631" s="3029" t="s">
        <v>334</v>
      </c>
      <c r="N631" s="3029"/>
      <c r="O631" s="945">
        <v>4.207297046229513E-4</v>
      </c>
      <c r="P631" s="897"/>
      <c r="Q631" s="897"/>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30"/>
      <c r="D632" s="3029"/>
      <c r="E632" s="897"/>
      <c r="F632" s="897"/>
      <c r="G632" s="897"/>
      <c r="H632" s="3029" t="s">
        <v>339</v>
      </c>
      <c r="I632" s="3029"/>
      <c r="J632" s="944">
        <v>4.1458703248767927E-4</v>
      </c>
      <c r="K632" s="897"/>
      <c r="L632" s="897"/>
      <c r="M632" s="3029" t="s">
        <v>290</v>
      </c>
      <c r="N632" s="3029"/>
      <c r="O632" s="945">
        <v>5.9119120351540785E-3</v>
      </c>
      <c r="P632" s="897"/>
      <c r="Q632" s="897"/>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30"/>
      <c r="D633" s="3029"/>
      <c r="E633" s="897"/>
      <c r="F633" s="897"/>
      <c r="G633" s="897"/>
      <c r="H633" s="3029" t="s">
        <v>290</v>
      </c>
      <c r="I633" s="3029"/>
      <c r="J633" s="944">
        <v>-3.3222355113055019E-2</v>
      </c>
      <c r="K633" s="897"/>
      <c r="L633" s="897"/>
      <c r="M633" s="3029" t="s">
        <v>316</v>
      </c>
      <c r="N633" s="3029"/>
      <c r="O633" s="945">
        <v>1.2788805444627891E-3</v>
      </c>
      <c r="P633" s="897"/>
      <c r="Q633" s="897"/>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30"/>
      <c r="D634" s="3029"/>
      <c r="E634" s="897"/>
      <c r="F634" s="897"/>
      <c r="G634" s="897"/>
      <c r="H634" s="3029" t="s">
        <v>316</v>
      </c>
      <c r="I634" s="3029"/>
      <c r="J634" s="944">
        <v>-1.116812682110243E-2</v>
      </c>
      <c r="K634" s="897"/>
      <c r="L634" s="897"/>
      <c r="M634" s="3029" t="s">
        <v>288</v>
      </c>
      <c r="N634" s="3029"/>
      <c r="O634" s="945">
        <v>-6.6077015825040473E-3</v>
      </c>
      <c r="P634" s="897"/>
      <c r="Q634" s="897"/>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30"/>
      <c r="D635" s="3029"/>
      <c r="E635" s="897"/>
      <c r="F635" s="897"/>
      <c r="G635" s="897"/>
      <c r="H635" s="3029" t="s">
        <v>288</v>
      </c>
      <c r="I635" s="3029"/>
      <c r="J635" s="944">
        <v>2.7566275659037638E-2</v>
      </c>
      <c r="K635" s="897"/>
      <c r="L635" s="897"/>
      <c r="M635" s="3029" t="s">
        <v>281</v>
      </c>
      <c r="N635" s="3029"/>
      <c r="O635" s="945">
        <v>1.6539965163303066E-2</v>
      </c>
      <c r="P635" s="897"/>
      <c r="Q635" s="897"/>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30"/>
      <c r="D636" s="3029"/>
      <c r="E636" s="897"/>
      <c r="F636" s="897"/>
      <c r="G636" s="897"/>
      <c r="H636" s="3029" t="s">
        <v>281</v>
      </c>
      <c r="I636" s="3029"/>
      <c r="J636" s="944">
        <v>-1.6646232947767996E-2</v>
      </c>
      <c r="K636" s="897"/>
      <c r="L636" s="897"/>
      <c r="M636" s="3029" t="s">
        <v>287</v>
      </c>
      <c r="N636" s="3029"/>
      <c r="O636" s="945">
        <v>-5.6351057976399936E-3</v>
      </c>
      <c r="P636" s="897"/>
      <c r="Q636" s="897"/>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30"/>
      <c r="D637" s="3029"/>
      <c r="E637" s="897"/>
      <c r="F637" s="897"/>
      <c r="G637" s="897"/>
      <c r="H637" s="3029" t="s">
        <v>287</v>
      </c>
      <c r="I637" s="3029"/>
      <c r="J637" s="944">
        <v>4.8424442643907981E-2</v>
      </c>
      <c r="K637" s="897"/>
      <c r="L637" s="897"/>
      <c r="M637" s="3029" t="s">
        <v>300</v>
      </c>
      <c r="N637" s="3029"/>
      <c r="O637" s="945">
        <v>4.2854419970798511E-3</v>
      </c>
      <c r="P637" s="897"/>
      <c r="Q637" s="897"/>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30"/>
      <c r="D638" s="3029"/>
      <c r="E638" s="897"/>
      <c r="F638" s="897"/>
      <c r="G638" s="897"/>
      <c r="H638" s="3029" t="s">
        <v>300</v>
      </c>
      <c r="I638" s="3029"/>
      <c r="J638" s="944">
        <v>-3.455224493800306E-3</v>
      </c>
      <c r="K638" s="897"/>
      <c r="L638" s="897"/>
      <c r="M638" s="3029" t="s">
        <v>291</v>
      </c>
      <c r="N638" s="3029"/>
      <c r="O638" s="945">
        <v>1.8256354842919621E-4</v>
      </c>
      <c r="P638" s="897"/>
      <c r="Q638" s="897"/>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30"/>
      <c r="D639" s="3029"/>
      <c r="E639" s="897"/>
      <c r="F639" s="897"/>
      <c r="G639" s="897"/>
      <c r="H639" s="3029" t="s">
        <v>291</v>
      </c>
      <c r="I639" s="3029"/>
      <c r="J639" s="944">
        <v>-4.150779256030486E-2</v>
      </c>
      <c r="K639" s="897"/>
      <c r="L639" s="897"/>
      <c r="M639" s="3029" t="s">
        <v>227</v>
      </c>
      <c r="N639" s="3029"/>
      <c r="O639" s="945">
        <v>2.5357650500098198E-2</v>
      </c>
      <c r="P639" s="897"/>
      <c r="Q639" s="897"/>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30"/>
      <c r="D640" s="3029"/>
      <c r="E640" s="897"/>
      <c r="F640" s="897"/>
      <c r="G640" s="897"/>
      <c r="H640" s="3029" t="s">
        <v>227</v>
      </c>
      <c r="I640" s="3029"/>
      <c r="J640" s="944">
        <v>8.5189882726909374E-2</v>
      </c>
      <c r="K640" s="897"/>
      <c r="L640" s="897"/>
      <c r="M640" s="3029" t="s">
        <v>230</v>
      </c>
      <c r="N640" s="3029"/>
      <c r="O640" s="945">
        <v>-2.8735494170049726E-3</v>
      </c>
      <c r="P640" s="897"/>
      <c r="Q640" s="897"/>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30"/>
      <c r="D641" s="3029"/>
      <c r="E641" s="897"/>
      <c r="F641" s="897"/>
      <c r="G641" s="897"/>
      <c r="H641" s="3029" t="s">
        <v>230</v>
      </c>
      <c r="I641" s="3029"/>
      <c r="J641" s="944">
        <v>3.481671078446108E-2</v>
      </c>
      <c r="K641" s="897"/>
      <c r="L641" s="897"/>
      <c r="M641" s="3029" t="s">
        <v>212</v>
      </c>
      <c r="N641" s="3029"/>
      <c r="O641" s="945">
        <v>2.4684700635956125E-2</v>
      </c>
      <c r="P641" s="897"/>
      <c r="Q641" s="897"/>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30"/>
      <c r="D642" s="3029"/>
      <c r="E642" s="897"/>
      <c r="F642" s="897"/>
      <c r="G642" s="897"/>
      <c r="H642" s="3029" t="s">
        <v>212</v>
      </c>
      <c r="I642" s="3029"/>
      <c r="J642" s="944">
        <v>8.6635858531646098E-2</v>
      </c>
      <c r="K642" s="897"/>
      <c r="L642" s="897"/>
      <c r="M642" s="3029" t="s">
        <v>211</v>
      </c>
      <c r="N642" s="3029"/>
      <c r="O642" s="945">
        <v>6.3310849580606298E-3</v>
      </c>
      <c r="P642" s="897"/>
      <c r="Q642" s="897"/>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30"/>
      <c r="D643" s="3029"/>
      <c r="E643" s="897"/>
      <c r="F643" s="897"/>
      <c r="G643" s="897"/>
      <c r="H643" s="3029" t="s">
        <v>211</v>
      </c>
      <c r="I643" s="3029"/>
      <c r="J643" s="944">
        <v>7.3549351835891105E-2</v>
      </c>
      <c r="K643" s="897"/>
      <c r="L643" s="897"/>
      <c r="M643" s="3029" t="s">
        <v>214</v>
      </c>
      <c r="N643" s="3029"/>
      <c r="O643" s="945">
        <v>3.9619446213033076E-3</v>
      </c>
      <c r="P643" s="897"/>
      <c r="Q643" s="897"/>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30"/>
      <c r="D644" s="3029"/>
      <c r="E644" s="897"/>
      <c r="F644" s="897"/>
      <c r="G644" s="897"/>
      <c r="H644" s="3029" t="s">
        <v>214</v>
      </c>
      <c r="I644" s="3029"/>
      <c r="J644" s="944">
        <v>7.1843882068690829E-2</v>
      </c>
      <c r="K644" s="897"/>
      <c r="L644" s="897"/>
      <c r="M644" s="3029" t="s">
        <v>213</v>
      </c>
      <c r="N644" s="3029"/>
      <c r="O644" s="945">
        <v>2.7380357284288358E-2</v>
      </c>
      <c r="P644" s="897"/>
      <c r="Q644" s="897"/>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30"/>
      <c r="D645" s="3029"/>
      <c r="E645" s="897"/>
      <c r="F645" s="897"/>
      <c r="G645" s="897"/>
      <c r="H645" s="3029" t="s">
        <v>213</v>
      </c>
      <c r="I645" s="3029"/>
      <c r="J645" s="944">
        <v>8.8959436426692351E-2</v>
      </c>
      <c r="K645" s="897"/>
      <c r="L645" s="897"/>
      <c r="M645" s="3029" t="s">
        <v>218</v>
      </c>
      <c r="N645" s="3029"/>
      <c r="O645" s="945">
        <v>8.7336904090058627E-3</v>
      </c>
      <c r="P645" s="897"/>
      <c r="Q645" s="897"/>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30"/>
      <c r="D646" s="3029"/>
      <c r="E646" s="897"/>
      <c r="F646" s="897"/>
      <c r="G646" s="897"/>
      <c r="H646" s="3029" t="s">
        <v>218</v>
      </c>
      <c r="I646" s="3029"/>
      <c r="J646" s="944">
        <v>8.832664642485348E-2</v>
      </c>
      <c r="K646" s="897"/>
      <c r="L646" s="897"/>
      <c r="M646" s="3029" t="s">
        <v>221</v>
      </c>
      <c r="N646" s="3029"/>
      <c r="O646" s="945">
        <v>0.19675498807571748</v>
      </c>
      <c r="P646" s="897"/>
      <c r="Q646" s="897"/>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30"/>
      <c r="D647" s="3029"/>
      <c r="E647" s="897"/>
      <c r="F647" s="897"/>
      <c r="G647" s="897"/>
      <c r="H647" s="3029" t="s">
        <v>221</v>
      </c>
      <c r="I647" s="3029"/>
      <c r="J647" s="944">
        <v>9.4307550748346403E-2</v>
      </c>
      <c r="K647" s="897"/>
      <c r="L647" s="897"/>
      <c r="M647" s="3029" t="s">
        <v>228</v>
      </c>
      <c r="N647" s="3029"/>
      <c r="O647" s="945">
        <v>0.19675498807571687</v>
      </c>
      <c r="P647" s="897"/>
      <c r="Q647" s="897"/>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30"/>
      <c r="D648" s="3029"/>
      <c r="E648" s="897"/>
      <c r="F648" s="897"/>
      <c r="G648" s="897"/>
      <c r="H648" s="3029" t="s">
        <v>228</v>
      </c>
      <c r="I648" s="3029"/>
      <c r="J648" s="944">
        <v>9.4307550748346416E-2</v>
      </c>
      <c r="K648" s="897"/>
      <c r="L648" s="897"/>
      <c r="M648" s="3029" t="s">
        <v>229</v>
      </c>
      <c r="N648" s="3029"/>
      <c r="O648" s="945">
        <v>0.19675498807571759</v>
      </c>
      <c r="P648" s="897"/>
      <c r="Q648" s="897"/>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30"/>
      <c r="D649" s="3029"/>
      <c r="E649" s="897"/>
      <c r="F649" s="897"/>
      <c r="G649" s="897"/>
      <c r="H649" s="3029" t="s">
        <v>229</v>
      </c>
      <c r="I649" s="3029"/>
      <c r="J649" s="944">
        <v>9.4307550748346444E-2</v>
      </c>
      <c r="K649" s="897"/>
      <c r="L649" s="897"/>
      <c r="M649" s="3029" t="s">
        <v>220</v>
      </c>
      <c r="N649" s="3029"/>
      <c r="O649" s="945">
        <v>0.19675498807571731</v>
      </c>
      <c r="P649" s="897"/>
      <c r="Q649" s="897"/>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30"/>
      <c r="D650" s="3029"/>
      <c r="E650" s="897"/>
      <c r="F650" s="897"/>
      <c r="G650" s="897"/>
      <c r="H650" s="3029" t="s">
        <v>220</v>
      </c>
      <c r="I650" s="3029"/>
      <c r="J650" s="944">
        <v>9.4307550748346444E-2</v>
      </c>
      <c r="K650" s="897"/>
      <c r="L650" s="897"/>
      <c r="M650" s="3029" t="s">
        <v>224</v>
      </c>
      <c r="N650" s="3029"/>
      <c r="O650" s="945">
        <v>0.19675498807571731</v>
      </c>
      <c r="P650" s="897"/>
      <c r="Q650" s="897"/>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30"/>
      <c r="D651" s="3029"/>
      <c r="E651" s="897"/>
      <c r="F651" s="897"/>
      <c r="G651" s="897"/>
      <c r="H651" s="3029" t="s">
        <v>224</v>
      </c>
      <c r="I651" s="3029"/>
      <c r="J651" s="944">
        <v>9.4307550748346416E-2</v>
      </c>
      <c r="K651" s="897"/>
      <c r="L651" s="897"/>
      <c r="M651" s="3029" t="s">
        <v>223</v>
      </c>
      <c r="N651" s="3029"/>
      <c r="O651" s="945">
        <v>8.0970347159885702E-4</v>
      </c>
      <c r="P651" s="897"/>
      <c r="Q651" s="897"/>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30"/>
      <c r="D652" s="3029"/>
      <c r="E652" s="897"/>
      <c r="F652" s="897"/>
      <c r="G652" s="897"/>
      <c r="H652" s="3029" t="s">
        <v>223</v>
      </c>
      <c r="I652" s="3029"/>
      <c r="J652" s="944">
        <v>3.4489092666409503E-2</v>
      </c>
      <c r="K652" s="897"/>
      <c r="L652" s="897"/>
      <c r="M652" s="3029" t="s">
        <v>216</v>
      </c>
      <c r="N652" s="3029"/>
      <c r="O652" s="945">
        <v>-2.6600525833328529E-3</v>
      </c>
      <c r="P652" s="897"/>
      <c r="Q652" s="897"/>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30"/>
      <c r="D653" s="3029"/>
      <c r="E653" s="897"/>
      <c r="F653" s="897"/>
      <c r="G653" s="897"/>
      <c r="H653" s="3029" t="s">
        <v>216</v>
      </c>
      <c r="I653" s="3029"/>
      <c r="J653" s="944">
        <v>6.155611111539225E-3</v>
      </c>
      <c r="K653" s="897"/>
      <c r="L653" s="897"/>
      <c r="M653" s="3029" t="s">
        <v>226</v>
      </c>
      <c r="N653" s="3029"/>
      <c r="O653" s="945">
        <v>2.0861662766866215E-3</v>
      </c>
      <c r="P653" s="897"/>
      <c r="Q653" s="897"/>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30"/>
      <c r="D654" s="3029"/>
      <c r="E654" s="897"/>
      <c r="F654" s="897"/>
      <c r="G654" s="897"/>
      <c r="H654" s="3029" t="s">
        <v>226</v>
      </c>
      <c r="I654" s="3029"/>
      <c r="J654" s="944">
        <v>1.687441583301795E-2</v>
      </c>
      <c r="K654" s="897"/>
      <c r="L654" s="897"/>
      <c r="M654" s="3029" t="s">
        <v>215</v>
      </c>
      <c r="N654" s="3029"/>
      <c r="O654" s="945">
        <v>-3.8303729567286311E-3</v>
      </c>
      <c r="P654" s="897"/>
      <c r="Q654" s="897"/>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30"/>
      <c r="D655" s="3029"/>
      <c r="E655" s="897"/>
      <c r="F655" s="897"/>
      <c r="G655" s="897"/>
      <c r="H655" s="3029" t="s">
        <v>215</v>
      </c>
      <c r="I655" s="3029"/>
      <c r="J655" s="944">
        <v>1.6989934900801949E-2</v>
      </c>
      <c r="K655" s="897"/>
      <c r="L655" s="897"/>
      <c r="M655" s="3029" t="s">
        <v>284</v>
      </c>
      <c r="N655" s="3029"/>
      <c r="O655" s="945">
        <v>5.2666163115174759E-3</v>
      </c>
      <c r="P655" s="897"/>
      <c r="Q655" s="897"/>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30"/>
      <c r="D656" s="3029"/>
      <c r="E656" s="897"/>
      <c r="F656" s="897"/>
      <c r="G656" s="897"/>
      <c r="H656" s="3029" t="s">
        <v>284</v>
      </c>
      <c r="I656" s="3029"/>
      <c r="J656" s="944">
        <v>5.7755825527953733E-2</v>
      </c>
      <c r="K656" s="897"/>
      <c r="L656" s="897"/>
      <c r="M656" s="3029" t="s">
        <v>324</v>
      </c>
      <c r="N656" s="3029"/>
      <c r="O656" s="945">
        <v>-1.8093881200936337E-3</v>
      </c>
      <c r="P656" s="897"/>
      <c r="Q656" s="897"/>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30"/>
      <c r="D657" s="3029"/>
      <c r="E657" s="897"/>
      <c r="F657" s="897"/>
      <c r="G657" s="897"/>
      <c r="H657" s="3029" t="s">
        <v>324</v>
      </c>
      <c r="I657" s="3029"/>
      <c r="J657" s="944">
        <v>-1.746867455432154E-3</v>
      </c>
      <c r="K657" s="897"/>
      <c r="L657" s="897"/>
      <c r="M657" s="3029" t="s">
        <v>301</v>
      </c>
      <c r="N657" s="3029"/>
      <c r="O657" s="945">
        <v>2.9378258983921903E-3</v>
      </c>
      <c r="P657" s="897"/>
      <c r="Q657" s="897"/>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30"/>
      <c r="D658" s="3029"/>
      <c r="E658" s="897"/>
      <c r="F658" s="897"/>
      <c r="G658" s="897"/>
      <c r="H658" s="3029" t="s">
        <v>301</v>
      </c>
      <c r="I658" s="3029"/>
      <c r="J658" s="944">
        <v>-2.1691628972666591E-2</v>
      </c>
      <c r="K658" s="897"/>
      <c r="L658" s="897"/>
      <c r="M658" s="3029" t="s">
        <v>330</v>
      </c>
      <c r="N658" s="3029"/>
      <c r="O658" s="945">
        <v>-1.3068778739693625E-3</v>
      </c>
      <c r="P658" s="897"/>
      <c r="Q658" s="897"/>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30"/>
      <c r="D659" s="3029"/>
      <c r="E659" s="897"/>
      <c r="F659" s="897"/>
      <c r="G659" s="897"/>
      <c r="H659" s="3029" t="s">
        <v>330</v>
      </c>
      <c r="I659" s="3029"/>
      <c r="J659" s="944">
        <v>9.3385515653711545E-4</v>
      </c>
      <c r="K659" s="897"/>
      <c r="L659" s="897"/>
      <c r="M659" s="3029" t="s">
        <v>292</v>
      </c>
      <c r="N659" s="3029"/>
      <c r="O659" s="945">
        <v>-5.6026862663625309E-3</v>
      </c>
      <c r="P659" s="897"/>
      <c r="Q659" s="897"/>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30"/>
      <c r="D660" s="3029"/>
      <c r="E660" s="897"/>
      <c r="F660" s="897"/>
      <c r="G660" s="897"/>
      <c r="H660" s="3029" t="s">
        <v>292</v>
      </c>
      <c r="I660" s="3029"/>
      <c r="J660" s="944">
        <v>-2.0643866620153557E-2</v>
      </c>
      <c r="K660" s="897"/>
      <c r="L660" s="897"/>
      <c r="M660" s="3029" t="s">
        <v>309</v>
      </c>
      <c r="N660" s="3029"/>
      <c r="O660" s="945">
        <v>2.761143461551022E-3</v>
      </c>
      <c r="P660" s="897"/>
      <c r="Q660" s="897"/>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30"/>
      <c r="D661" s="3029"/>
      <c r="E661" s="897"/>
      <c r="F661" s="897"/>
      <c r="G661" s="897"/>
      <c r="H661" s="3029" t="s">
        <v>309</v>
      </c>
      <c r="I661" s="3029"/>
      <c r="J661" s="944">
        <v>-1.7553577039895022E-2</v>
      </c>
      <c r="K661" s="897"/>
      <c r="L661" s="897"/>
      <c r="M661" s="3029" t="s">
        <v>325</v>
      </c>
      <c r="N661" s="3029"/>
      <c r="O661" s="945">
        <v>-1.8826143652716544E-4</v>
      </c>
      <c r="P661" s="897"/>
      <c r="Q661" s="897"/>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30"/>
      <c r="D662" s="3029"/>
      <c r="E662" s="897"/>
      <c r="F662" s="897"/>
      <c r="G662" s="897"/>
      <c r="H662" s="3029" t="s">
        <v>325</v>
      </c>
      <c r="I662" s="3029"/>
      <c r="J662" s="944">
        <v>-6.5327452704564771E-3</v>
      </c>
      <c r="K662" s="897"/>
      <c r="L662" s="897"/>
      <c r="M662" s="3029" t="s">
        <v>305</v>
      </c>
      <c r="N662" s="3029"/>
      <c r="O662" s="945">
        <v>-3.3299622890130614E-3</v>
      </c>
      <c r="P662" s="897"/>
      <c r="Q662" s="897"/>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30"/>
      <c r="D663" s="3029"/>
      <c r="E663" s="897"/>
      <c r="F663" s="897"/>
      <c r="G663" s="897"/>
      <c r="H663" s="3029" t="s">
        <v>305</v>
      </c>
      <c r="I663" s="3029"/>
      <c r="J663" s="944">
        <v>-8.1576438846616989E-3</v>
      </c>
      <c r="K663" s="897"/>
      <c r="L663" s="897"/>
      <c r="M663" s="3029" t="s">
        <v>313</v>
      </c>
      <c r="N663" s="3029"/>
      <c r="O663" s="945">
        <v>-2.6708860262779997E-3</v>
      </c>
      <c r="P663" s="897"/>
      <c r="Q663" s="897"/>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30"/>
      <c r="D664" s="3029"/>
      <c r="E664" s="897"/>
      <c r="F664" s="897"/>
      <c r="G664" s="897"/>
      <c r="H664" s="3029" t="s">
        <v>313</v>
      </c>
      <c r="I664" s="3029"/>
      <c r="J664" s="944">
        <v>-9.6969056466849543E-3</v>
      </c>
      <c r="K664" s="897"/>
      <c r="L664" s="897"/>
      <c r="M664" s="3029" t="s">
        <v>296</v>
      </c>
      <c r="N664" s="3029"/>
      <c r="O664" s="945">
        <v>-4.9265875459218308E-3</v>
      </c>
      <c r="P664" s="897"/>
      <c r="Q664" s="897"/>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30"/>
      <c r="D665" s="3029"/>
      <c r="E665" s="897"/>
      <c r="F665" s="897"/>
      <c r="G665" s="897"/>
      <c r="H665" s="3029" t="s">
        <v>296</v>
      </c>
      <c r="I665" s="3029"/>
      <c r="J665" s="944">
        <v>-9.4341604320500932E-4</v>
      </c>
      <c r="K665" s="897"/>
      <c r="L665" s="897"/>
      <c r="M665" s="3029" t="s">
        <v>299</v>
      </c>
      <c r="N665" s="3029"/>
      <c r="O665" s="945">
        <v>-4.4433333401058235E-3</v>
      </c>
      <c r="P665" s="897"/>
      <c r="Q665" s="897"/>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30"/>
      <c r="D666" s="3029"/>
      <c r="E666" s="897"/>
      <c r="F666" s="897"/>
      <c r="G666" s="897"/>
      <c r="H666" s="3029" t="s">
        <v>299</v>
      </c>
      <c r="I666" s="3029"/>
      <c r="J666" s="944">
        <v>3.7016436334060404E-3</v>
      </c>
      <c r="K666" s="897"/>
      <c r="L666" s="897"/>
      <c r="M666" s="3029" t="s">
        <v>302</v>
      </c>
      <c r="N666" s="3029"/>
      <c r="O666" s="945">
        <v>-3.698665721536053E-3</v>
      </c>
      <c r="P666" s="897"/>
      <c r="Q666" s="897"/>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30"/>
      <c r="D667" s="3029"/>
      <c r="E667" s="897"/>
      <c r="F667" s="897"/>
      <c r="G667" s="897"/>
      <c r="H667" s="3029" t="s">
        <v>302</v>
      </c>
      <c r="I667" s="3029"/>
      <c r="J667" s="944">
        <v>-8.6851090242252432E-3</v>
      </c>
      <c r="K667" s="897"/>
      <c r="L667" s="897"/>
      <c r="M667" s="3029" t="s">
        <v>307</v>
      </c>
      <c r="N667" s="3029"/>
      <c r="O667" s="945">
        <v>-3.2291167749074678E-3</v>
      </c>
      <c r="P667" s="897"/>
      <c r="Q667" s="897"/>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30"/>
      <c r="D668" s="3029"/>
      <c r="E668" s="897"/>
      <c r="F668" s="897"/>
      <c r="G668" s="897"/>
      <c r="H668" s="3029" t="s">
        <v>307</v>
      </c>
      <c r="I668" s="3029"/>
      <c r="J668" s="944">
        <v>5.5822986053739978E-3</v>
      </c>
      <c r="K668" s="897"/>
      <c r="L668" s="897"/>
      <c r="M668" s="3029" t="s">
        <v>317</v>
      </c>
      <c r="N668" s="3029"/>
      <c r="O668" s="945">
        <v>-2.3398180833086569E-3</v>
      </c>
      <c r="P668" s="897"/>
      <c r="Q668" s="897"/>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30"/>
      <c r="D669" s="3029"/>
      <c r="E669" s="897"/>
      <c r="F669" s="897"/>
      <c r="G669" s="897"/>
      <c r="H669" s="3029" t="s">
        <v>317</v>
      </c>
      <c r="I669" s="3029"/>
      <c r="J669" s="944">
        <v>5.2402979743373119E-3</v>
      </c>
      <c r="K669" s="897"/>
      <c r="L669" s="897"/>
      <c r="M669" s="3029" t="s">
        <v>294</v>
      </c>
      <c r="N669" s="3029"/>
      <c r="O669" s="945">
        <v>-5.5793122778228267E-3</v>
      </c>
      <c r="P669" s="897"/>
      <c r="Q669" s="897"/>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30"/>
      <c r="D670" s="3029"/>
      <c r="E670" s="897"/>
      <c r="F670" s="897"/>
      <c r="G670" s="897"/>
      <c r="H670" s="3029" t="s">
        <v>294</v>
      </c>
      <c r="I670" s="3029"/>
      <c r="J670" s="944">
        <v>2.5346940424382915E-4</v>
      </c>
      <c r="K670" s="897"/>
      <c r="L670" s="897"/>
      <c r="M670" s="3029" t="s">
        <v>338</v>
      </c>
      <c r="N670" s="3029"/>
      <c r="O670" s="945">
        <v>-7.3714823300363545E-4</v>
      </c>
      <c r="P670" s="897"/>
      <c r="Q670" s="897"/>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30"/>
      <c r="D671" s="3029"/>
      <c r="E671" s="897"/>
      <c r="F671" s="897"/>
      <c r="G671" s="897"/>
      <c r="H671" s="3029" t="s">
        <v>295</v>
      </c>
      <c r="I671" s="3029"/>
      <c r="J671" s="944">
        <v>-3.6173133731093646E-4</v>
      </c>
      <c r="K671" s="897"/>
      <c r="L671" s="897"/>
      <c r="M671" s="3029" t="s">
        <v>295</v>
      </c>
      <c r="N671" s="3029"/>
      <c r="O671" s="945">
        <v>5.2014952950976117E-3</v>
      </c>
      <c r="P671" s="897"/>
      <c r="Q671" s="897"/>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30"/>
      <c r="D672" s="3029"/>
      <c r="E672" s="897"/>
      <c r="F672" s="897"/>
      <c r="G672" s="897"/>
      <c r="H672" s="3029" t="s">
        <v>323</v>
      </c>
      <c r="I672" s="3029"/>
      <c r="J672" s="944">
        <v>3.5763265445710084E-3</v>
      </c>
      <c r="K672" s="897"/>
      <c r="L672" s="897"/>
      <c r="M672" s="3029" t="s">
        <v>323</v>
      </c>
      <c r="N672" s="3029"/>
      <c r="O672" s="945">
        <v>-2.0182131377857247E-3</v>
      </c>
      <c r="P672" s="897"/>
      <c r="Q672" s="897"/>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30"/>
      <c r="D673" s="3029"/>
      <c r="E673" s="897"/>
      <c r="F673" s="897"/>
      <c r="G673" s="897"/>
      <c r="H673" s="3029" t="s">
        <v>336</v>
      </c>
      <c r="I673" s="3029"/>
      <c r="J673" s="944">
        <v>1.8812832644274322E-4</v>
      </c>
      <c r="K673" s="897"/>
      <c r="L673" s="897"/>
      <c r="M673" s="3029" t="s">
        <v>336</v>
      </c>
      <c r="N673" s="3029"/>
      <c r="O673" s="945">
        <v>-8.5183170331830013E-4</v>
      </c>
      <c r="P673" s="897"/>
      <c r="Q673" s="897"/>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30"/>
      <c r="D674" s="3029"/>
      <c r="E674" s="897"/>
      <c r="F674" s="897"/>
      <c r="G674" s="897"/>
      <c r="H674" s="3029" t="s">
        <v>306</v>
      </c>
      <c r="I674" s="3029"/>
      <c r="J674" s="944">
        <v>-1.8664535186323231E-2</v>
      </c>
      <c r="K674" s="897"/>
      <c r="L674" s="897"/>
      <c r="M674" s="3029" t="s">
        <v>306</v>
      </c>
      <c r="N674" s="3029"/>
      <c r="O674" s="945">
        <v>2.0255214448874925E-4</v>
      </c>
      <c r="P674" s="897"/>
      <c r="Q674" s="897"/>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30"/>
      <c r="D675" s="3029"/>
      <c r="E675" s="897"/>
      <c r="F675" s="897"/>
      <c r="G675" s="897"/>
      <c r="H675" s="3029" t="s">
        <v>286</v>
      </c>
      <c r="I675" s="3029"/>
      <c r="J675" s="944">
        <v>-5.5337427356766181E-3</v>
      </c>
      <c r="K675" s="897"/>
      <c r="L675" s="897"/>
      <c r="M675" s="3029" t="s">
        <v>286</v>
      </c>
      <c r="N675" s="3029"/>
      <c r="O675" s="945">
        <v>-7.6456188175322241E-3</v>
      </c>
      <c r="P675" s="897"/>
      <c r="Q675" s="897"/>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30"/>
      <c r="D676" s="3029"/>
      <c r="E676" s="897"/>
      <c r="F676" s="897"/>
      <c r="G676" s="897"/>
      <c r="H676" s="3029" t="s">
        <v>318</v>
      </c>
      <c r="I676" s="3029"/>
      <c r="J676" s="944">
        <v>1.7357359068737048E-3</v>
      </c>
      <c r="K676" s="897"/>
      <c r="L676" s="897"/>
      <c r="M676" s="3029" t="s">
        <v>318</v>
      </c>
      <c r="N676" s="3029"/>
      <c r="O676" s="945">
        <v>-2.3362329753345021E-3</v>
      </c>
      <c r="P676" s="897"/>
      <c r="Q676" s="897"/>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30"/>
      <c r="D677" s="3029"/>
      <c r="E677" s="897"/>
      <c r="F677" s="897"/>
      <c r="G677" s="897"/>
      <c r="H677" s="3029" t="s">
        <v>315</v>
      </c>
      <c r="I677" s="3029"/>
      <c r="J677" s="944">
        <v>-1.1945626304524613E-2</v>
      </c>
      <c r="K677" s="897"/>
      <c r="L677" s="897"/>
      <c r="M677" s="3029" t="s">
        <v>315</v>
      </c>
      <c r="N677" s="3029"/>
      <c r="O677" s="945">
        <v>-9.6633978089719324E-4</v>
      </c>
      <c r="P677" s="897"/>
      <c r="Q677" s="897"/>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30"/>
      <c r="D678" s="3029"/>
      <c r="E678" s="897"/>
      <c r="F678" s="897"/>
      <c r="G678" s="897"/>
      <c r="H678" s="3029" t="s">
        <v>321</v>
      </c>
      <c r="I678" s="3029"/>
      <c r="J678" s="944">
        <v>-9.0912677196393968E-3</v>
      </c>
      <c r="K678" s="897"/>
      <c r="L678" s="897"/>
      <c r="M678" s="3029" t="s">
        <v>321</v>
      </c>
      <c r="N678" s="3029"/>
      <c r="O678" s="945">
        <v>1.5341627372675154E-3</v>
      </c>
      <c r="P678" s="897"/>
      <c r="Q678" s="897"/>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30"/>
      <c r="D679" s="3029"/>
      <c r="E679" s="897"/>
      <c r="F679" s="897"/>
      <c r="G679" s="897"/>
      <c r="H679" s="3029" t="s">
        <v>303</v>
      </c>
      <c r="I679" s="3029"/>
      <c r="J679" s="947">
        <v>-1.133776166932691E-2</v>
      </c>
      <c r="K679" s="897"/>
      <c r="L679" s="897"/>
      <c r="M679" s="3029" t="s">
        <v>303</v>
      </c>
      <c r="N679" s="3029"/>
      <c r="O679" s="948">
        <v>3.6086714554561402E-3</v>
      </c>
      <c r="P679" s="897"/>
      <c r="Q679" s="897"/>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30"/>
      <c r="D680" s="3029"/>
      <c r="E680" s="897"/>
      <c r="F680" s="897"/>
      <c r="G680" s="897"/>
      <c r="H680" s="3029"/>
      <c r="I680" s="3029"/>
      <c r="J680" s="897"/>
      <c r="K680" s="897"/>
      <c r="L680" s="897"/>
      <c r="M680" s="3029"/>
      <c r="N680" s="3029"/>
      <c r="O680" s="897"/>
      <c r="P680" s="897"/>
      <c r="Q680" s="897"/>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30"/>
      <c r="D681" s="3029"/>
      <c r="E681" s="897"/>
      <c r="F681" s="897"/>
      <c r="G681" s="897"/>
      <c r="H681" s="3029"/>
      <c r="I681" s="3029"/>
      <c r="J681" s="897"/>
      <c r="K681" s="897"/>
      <c r="L681" s="897"/>
      <c r="M681" s="3029"/>
      <c r="N681" s="3029"/>
      <c r="O681" s="897"/>
      <c r="P681" s="897"/>
      <c r="Q681" s="897"/>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30"/>
      <c r="D682" s="3029"/>
      <c r="E682" s="897"/>
      <c r="F682" s="897"/>
      <c r="G682" s="897"/>
      <c r="H682" s="3029" t="s">
        <v>248</v>
      </c>
      <c r="I682" s="3029"/>
      <c r="J682" s="3029"/>
      <c r="K682" s="897"/>
      <c r="L682" s="897"/>
      <c r="M682" s="3029" t="s">
        <v>248</v>
      </c>
      <c r="N682" s="3029"/>
      <c r="O682" s="3029"/>
      <c r="P682" s="897"/>
      <c r="Q682" s="897"/>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30"/>
      <c r="D683" s="3029"/>
      <c r="E683" s="897"/>
      <c r="F683" s="897"/>
      <c r="G683" s="897"/>
      <c r="H683" s="3029" t="s">
        <v>209</v>
      </c>
      <c r="I683" s="3029"/>
      <c r="J683" s="963" t="s">
        <v>210</v>
      </c>
      <c r="K683" s="897"/>
      <c r="L683" s="897"/>
      <c r="M683" s="3029" t="s">
        <v>209</v>
      </c>
      <c r="N683" s="3029"/>
      <c r="O683" s="964" t="s">
        <v>210</v>
      </c>
      <c r="P683" s="897"/>
      <c r="Q683" s="897"/>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30"/>
      <c r="D684" s="3029"/>
      <c r="E684" s="897"/>
      <c r="F684" s="897"/>
      <c r="G684" s="897"/>
      <c r="H684" s="3029" t="s">
        <v>210</v>
      </c>
      <c r="I684" s="3029"/>
      <c r="J684" s="965">
        <v>1</v>
      </c>
      <c r="K684" s="897"/>
      <c r="L684" s="897"/>
      <c r="M684" s="3029" t="s">
        <v>210</v>
      </c>
      <c r="N684" s="3029"/>
      <c r="O684" s="966">
        <v>1</v>
      </c>
      <c r="P684" s="897"/>
      <c r="Q684" s="897"/>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30"/>
      <c r="D685" s="3029"/>
      <c r="E685" s="897"/>
      <c r="F685" s="897"/>
      <c r="G685" s="897"/>
      <c r="H685" s="3029"/>
      <c r="I685" s="3029"/>
      <c r="J685" s="897"/>
      <c r="K685" s="897"/>
      <c r="L685" s="897"/>
      <c r="M685" s="3029"/>
      <c r="N685" s="3029"/>
      <c r="O685" s="897"/>
      <c r="P685" s="897"/>
      <c r="Q685" s="897"/>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30"/>
      <c r="D686" s="3029"/>
      <c r="E686" s="896"/>
      <c r="F686" s="896"/>
      <c r="G686" s="896"/>
      <c r="H686" s="3030"/>
      <c r="I686" s="3029"/>
      <c r="J686" s="896"/>
      <c r="K686" s="896"/>
      <c r="L686" s="896"/>
      <c r="M686" s="3030"/>
      <c r="N686" s="3029"/>
      <c r="O686" s="896"/>
      <c r="P686" s="896"/>
      <c r="Q686" s="896"/>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30"/>
      <c r="D687" s="3029"/>
      <c r="E687" s="896"/>
      <c r="F687" s="896"/>
      <c r="G687" s="896"/>
      <c r="H687" s="3030"/>
      <c r="I687" s="3029"/>
      <c r="J687" s="896"/>
      <c r="K687" s="896"/>
      <c r="L687" s="896"/>
      <c r="M687" s="3030"/>
      <c r="N687" s="3029"/>
      <c r="O687" s="896"/>
      <c r="P687" s="896"/>
      <c r="Q687" s="896"/>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30"/>
      <c r="D688" s="3029"/>
      <c r="E688" s="896"/>
      <c r="F688" s="896"/>
      <c r="G688" s="896"/>
      <c r="H688" s="3030"/>
      <c r="I688" s="3029"/>
      <c r="J688" s="896"/>
      <c r="K688" s="896"/>
      <c r="L688" s="896"/>
      <c r="M688" s="3030"/>
      <c r="N688" s="3029"/>
      <c r="O688" s="896"/>
      <c r="P688" s="896"/>
      <c r="Q688" s="896"/>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30"/>
      <c r="D689" s="3029"/>
      <c r="E689" s="896"/>
      <c r="F689" s="896"/>
      <c r="G689" s="896"/>
      <c r="H689" s="3030"/>
      <c r="I689" s="3029"/>
      <c r="J689" s="896"/>
      <c r="K689" s="896"/>
      <c r="L689" s="896"/>
      <c r="M689" s="3030"/>
      <c r="N689" s="3029"/>
      <c r="O689" s="896"/>
      <c r="P689" s="896"/>
      <c r="Q689" s="896"/>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30"/>
      <c r="D690" s="3029"/>
      <c r="E690" s="896"/>
      <c r="F690" s="896"/>
      <c r="G690" s="896"/>
      <c r="H690" s="3030"/>
      <c r="I690" s="3029"/>
      <c r="J690" s="896"/>
      <c r="K690" s="896"/>
      <c r="L690" s="896"/>
      <c r="M690" s="3030"/>
      <c r="N690" s="3029"/>
      <c r="O690" s="896"/>
      <c r="P690" s="896"/>
      <c r="Q690" s="896"/>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30"/>
      <c r="D691" s="3029"/>
      <c r="E691" s="896"/>
      <c r="F691" s="896"/>
      <c r="G691" s="896"/>
      <c r="H691" s="3030"/>
      <c r="I691" s="3029"/>
      <c r="J691" s="896"/>
      <c r="K691" s="896"/>
      <c r="L691" s="896"/>
      <c r="M691" s="3030"/>
      <c r="N691" s="3029"/>
      <c r="O691" s="896"/>
      <c r="P691" s="896"/>
      <c r="Q691" s="896"/>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30"/>
      <c r="D692" s="3029"/>
      <c r="E692" s="896"/>
      <c r="F692" s="896"/>
      <c r="G692" s="896"/>
      <c r="H692" s="3030"/>
      <c r="I692" s="3029"/>
      <c r="J692" s="896"/>
      <c r="K692" s="896"/>
      <c r="L692" s="896"/>
      <c r="M692" s="3030"/>
      <c r="N692" s="3029"/>
      <c r="O692" s="896"/>
      <c r="P692" s="896"/>
      <c r="Q692" s="896"/>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030"/>
      <c r="D693" s="3029"/>
      <c r="E693" s="896"/>
      <c r="F693" s="896"/>
      <c r="G693" s="896"/>
      <c r="H693" s="3030"/>
      <c r="I693" s="3029"/>
      <c r="J693" s="896"/>
      <c r="K693" s="896"/>
      <c r="L693" s="896"/>
      <c r="M693" s="3030"/>
      <c r="N693" s="3029"/>
      <c r="O693" s="896"/>
      <c r="P693" s="896"/>
      <c r="Q693" s="896"/>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030"/>
      <c r="D694" s="3029"/>
      <c r="E694" s="896"/>
      <c r="F694" s="896"/>
      <c r="G694" s="896"/>
      <c r="H694" s="3030"/>
      <c r="I694" s="3029"/>
      <c r="J694" s="896"/>
      <c r="K694" s="896"/>
      <c r="L694" s="896"/>
      <c r="M694" s="3030"/>
      <c r="N694" s="3029"/>
      <c r="O694" s="896"/>
      <c r="P694" s="896"/>
      <c r="Q694" s="896"/>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030"/>
      <c r="D695" s="3029"/>
      <c r="E695" s="896"/>
      <c r="F695" s="896"/>
      <c r="G695" s="896"/>
      <c r="H695" s="3030"/>
      <c r="I695" s="3029"/>
      <c r="J695" s="896"/>
      <c r="K695" s="896"/>
      <c r="L695" s="896"/>
      <c r="M695" s="3030"/>
      <c r="N695" s="3029"/>
      <c r="O695" s="896"/>
      <c r="P695" s="896"/>
      <c r="Q695" s="896"/>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030"/>
      <c r="D696" s="3029"/>
      <c r="E696" s="896"/>
      <c r="F696" s="896"/>
      <c r="G696" s="896"/>
      <c r="H696" s="3030"/>
      <c r="I696" s="3029"/>
      <c r="J696" s="896"/>
      <c r="K696" s="896"/>
      <c r="L696" s="896"/>
      <c r="M696" s="3030"/>
      <c r="N696" s="3029"/>
      <c r="O696" s="896"/>
      <c r="P696" s="896"/>
      <c r="Q696" s="896"/>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030"/>
      <c r="D697" s="3029"/>
      <c r="E697" s="896"/>
      <c r="F697" s="896"/>
      <c r="G697" s="896"/>
      <c r="H697" s="3030"/>
      <c r="I697" s="3029"/>
      <c r="J697" s="896"/>
      <c r="K697" s="896"/>
      <c r="L697" s="896"/>
      <c r="M697" s="3030"/>
      <c r="N697" s="3029"/>
      <c r="O697" s="896"/>
      <c r="P697" s="896"/>
      <c r="Q697" s="896"/>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030"/>
      <c r="D698" s="3029"/>
      <c r="E698" s="896"/>
      <c r="F698" s="896"/>
      <c r="G698" s="896"/>
      <c r="H698" s="3030"/>
      <c r="I698" s="3029"/>
      <c r="J698" s="896"/>
      <c r="K698" s="896"/>
      <c r="L698" s="896"/>
      <c r="M698" s="3030"/>
      <c r="N698" s="3029"/>
      <c r="O698" s="896"/>
      <c r="P698" s="896"/>
      <c r="Q698" s="896"/>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030"/>
      <c r="D699" s="3029"/>
      <c r="E699" s="896"/>
      <c r="F699" s="896"/>
      <c r="G699" s="896"/>
      <c r="H699" s="3030"/>
      <c r="I699" s="3029"/>
      <c r="J699" s="896"/>
      <c r="K699" s="896"/>
      <c r="L699" s="896"/>
      <c r="M699" s="3030"/>
      <c r="N699" s="3029"/>
      <c r="O699" s="896"/>
      <c r="P699" s="896"/>
      <c r="Q699" s="896"/>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030"/>
      <c r="D700" s="3029"/>
      <c r="E700" s="896"/>
      <c r="F700" s="896"/>
      <c r="G700" s="896"/>
      <c r="H700" s="3030"/>
      <c r="I700" s="3029"/>
      <c r="J700" s="896"/>
      <c r="K700" s="896"/>
      <c r="L700" s="896"/>
      <c r="M700" s="3030"/>
      <c r="N700" s="3029"/>
      <c r="O700" s="896"/>
      <c r="P700" s="896"/>
      <c r="Q700" s="896"/>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029"/>
      <c r="D701" s="3029"/>
      <c r="E701" s="897"/>
      <c r="F701" s="897"/>
      <c r="G701" s="897"/>
      <c r="H701" s="3029"/>
      <c r="I701" s="3029"/>
      <c r="J701" s="897"/>
      <c r="K701" s="897"/>
      <c r="L701" s="897"/>
      <c r="M701" s="3029"/>
      <c r="N701" s="3029"/>
      <c r="O701" s="897"/>
      <c r="P701" s="897"/>
      <c r="Q701" s="897"/>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029"/>
      <c r="D702" s="3029"/>
      <c r="E702" s="897"/>
      <c r="F702" s="897"/>
      <c r="G702" s="897"/>
      <c r="H702" s="3029"/>
      <c r="I702" s="3029"/>
      <c r="J702" s="897"/>
      <c r="K702" s="897"/>
      <c r="L702" s="897"/>
      <c r="M702" s="3029"/>
      <c r="N702" s="3029"/>
      <c r="O702" s="897"/>
      <c r="P702" s="897"/>
      <c r="Q702" s="897"/>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029"/>
      <c r="D703" s="3029"/>
      <c r="E703" s="897"/>
      <c r="F703" s="897"/>
      <c r="G703" s="897"/>
      <c r="H703" s="3029"/>
      <c r="I703" s="3029"/>
      <c r="J703" s="897"/>
      <c r="K703" s="897"/>
      <c r="L703" s="897"/>
      <c r="M703" s="3029"/>
      <c r="N703" s="3029"/>
      <c r="O703" s="897"/>
      <c r="P703" s="897"/>
      <c r="Q703" s="897"/>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029"/>
      <c r="D704" s="3029"/>
      <c r="E704" s="897"/>
      <c r="F704" s="897"/>
      <c r="G704" s="897"/>
      <c r="H704" s="3029"/>
      <c r="I704" s="3029"/>
      <c r="J704" s="897"/>
      <c r="K704" s="897"/>
      <c r="L704" s="897"/>
      <c r="M704" s="3029"/>
      <c r="N704" s="3029"/>
      <c r="O704" s="897"/>
      <c r="P704" s="897"/>
      <c r="Q704" s="897"/>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029"/>
      <c r="D705" s="3029"/>
      <c r="E705" s="897"/>
      <c r="F705" s="897"/>
      <c r="G705" s="897"/>
      <c r="H705" s="3029"/>
      <c r="I705" s="3029"/>
      <c r="J705" s="897"/>
      <c r="K705" s="897"/>
      <c r="L705" s="897"/>
      <c r="M705" s="3029"/>
      <c r="N705" s="3029"/>
      <c r="O705" s="897"/>
      <c r="P705" s="897"/>
      <c r="Q705" s="897"/>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029"/>
      <c r="D706" s="3029"/>
      <c r="E706" s="897"/>
      <c r="F706" s="897"/>
      <c r="G706" s="897"/>
      <c r="H706" s="3029"/>
      <c r="I706" s="3029"/>
      <c r="J706" s="897"/>
      <c r="K706" s="897"/>
      <c r="L706" s="897"/>
      <c r="M706" s="3029"/>
      <c r="N706" s="3029"/>
      <c r="O706" s="897"/>
      <c r="P706" s="897"/>
      <c r="Q706" s="897"/>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029"/>
      <c r="D707" s="3029"/>
      <c r="E707" s="897"/>
      <c r="F707" s="897"/>
      <c r="G707" s="897"/>
      <c r="H707" s="3029"/>
      <c r="I707" s="3029"/>
      <c r="J707" s="897"/>
      <c r="K707" s="897"/>
      <c r="L707" s="897"/>
      <c r="M707" s="3029"/>
      <c r="N707" s="3029"/>
      <c r="O707" s="897"/>
      <c r="P707" s="897"/>
      <c r="Q707" s="897"/>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029"/>
      <c r="D708" s="3029"/>
      <c r="E708" s="897"/>
      <c r="F708" s="897"/>
      <c r="G708" s="897"/>
      <c r="H708" s="3029"/>
      <c r="I708" s="3029"/>
      <c r="J708" s="897"/>
      <c r="K708" s="897"/>
      <c r="L708" s="897"/>
      <c r="M708" s="3029"/>
      <c r="N708" s="3029"/>
      <c r="O708" s="897"/>
      <c r="P708" s="897"/>
      <c r="Q708" s="897"/>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029"/>
      <c r="D709" s="3029"/>
      <c r="E709" s="897"/>
      <c r="F709" s="897"/>
      <c r="G709" s="897"/>
      <c r="H709" s="3029"/>
      <c r="I709" s="3029"/>
      <c r="J709" s="897"/>
      <c r="K709" s="897"/>
      <c r="L709" s="897"/>
      <c r="M709" s="3029"/>
      <c r="N709" s="3029"/>
      <c r="O709" s="897"/>
      <c r="P709" s="897"/>
      <c r="Q709" s="897"/>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029"/>
      <c r="D710" s="3029"/>
      <c r="E710" s="897"/>
      <c r="F710" s="897"/>
      <c r="G710" s="897"/>
      <c r="H710" s="3029"/>
      <c r="I710" s="3029"/>
      <c r="J710" s="897"/>
      <c r="K710" s="897"/>
      <c r="L710" s="897"/>
      <c r="M710" s="3029"/>
      <c r="N710" s="3029"/>
      <c r="O710" s="897"/>
      <c r="P710" s="897"/>
      <c r="Q710" s="897"/>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029"/>
      <c r="D711" s="3029"/>
      <c r="E711" s="897"/>
      <c r="F711" s="897"/>
      <c r="G711" s="897"/>
      <c r="H711" s="3029"/>
      <c r="I711" s="3029"/>
      <c r="J711" s="897"/>
      <c r="K711" s="897"/>
      <c r="L711" s="897"/>
      <c r="M711" s="3029"/>
      <c r="N711" s="3029"/>
      <c r="O711" s="897"/>
      <c r="P711" s="897"/>
      <c r="Q711" s="897"/>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029"/>
      <c r="D712" s="3029"/>
      <c r="E712" s="897"/>
      <c r="F712" s="897"/>
      <c r="G712" s="897"/>
      <c r="H712" s="3029"/>
      <c r="I712" s="3029"/>
      <c r="J712" s="897"/>
      <c r="K712" s="897"/>
      <c r="L712" s="897"/>
      <c r="M712" s="3029"/>
      <c r="N712" s="3029"/>
      <c r="O712" s="897"/>
      <c r="P712" s="897"/>
      <c r="Q712" s="897"/>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029"/>
      <c r="D713" s="3029"/>
      <c r="E713" s="897"/>
      <c r="F713" s="897"/>
      <c r="G713" s="897"/>
      <c r="H713" s="3029"/>
      <c r="I713" s="3029"/>
      <c r="J713" s="897"/>
      <c r="K713" s="897"/>
      <c r="L713" s="897"/>
      <c r="M713" s="3029"/>
      <c r="N713" s="3029"/>
      <c r="O713" s="897"/>
      <c r="P713" s="897"/>
      <c r="Q713" s="897"/>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029"/>
      <c r="D714" s="3029"/>
      <c r="E714" s="897"/>
      <c r="F714" s="897"/>
      <c r="G714" s="897"/>
      <c r="H714" s="3029"/>
      <c r="I714" s="3029"/>
      <c r="J714" s="897"/>
      <c r="K714" s="897"/>
      <c r="L714" s="897"/>
      <c r="M714" s="3029"/>
      <c r="N714" s="3029"/>
      <c r="O714" s="897"/>
      <c r="P714" s="897"/>
      <c r="Q714" s="897"/>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029"/>
      <c r="D715" s="3029"/>
      <c r="E715" s="897"/>
      <c r="F715" s="897"/>
      <c r="G715" s="897"/>
      <c r="H715" s="3029"/>
      <c r="I715" s="3029"/>
      <c r="J715" s="897"/>
      <c r="K715" s="897"/>
      <c r="L715" s="897"/>
      <c r="M715" s="3029"/>
      <c r="N715" s="3029"/>
      <c r="O715" s="897"/>
      <c r="P715" s="897"/>
      <c r="Q715" s="897"/>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029"/>
      <c r="D716" s="3029"/>
      <c r="E716" s="897"/>
      <c r="F716" s="897"/>
      <c r="G716" s="897"/>
      <c r="H716" s="3029"/>
      <c r="I716" s="3029"/>
      <c r="J716" s="897"/>
      <c r="K716" s="897"/>
      <c r="L716" s="897"/>
      <c r="M716" s="3029"/>
      <c r="N716" s="3029"/>
      <c r="O716" s="897"/>
      <c r="P716" s="897"/>
      <c r="Q716" s="897"/>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029"/>
      <c r="D717" s="3029"/>
      <c r="E717" s="897"/>
      <c r="F717" s="897"/>
      <c r="G717" s="897"/>
      <c r="H717" s="3029"/>
      <c r="I717" s="3029"/>
      <c r="J717" s="897"/>
      <c r="K717" s="897"/>
      <c r="L717" s="897"/>
      <c r="M717" s="3029"/>
      <c r="N717" s="3029"/>
      <c r="O717" s="897"/>
      <c r="P717" s="897"/>
      <c r="Q717" s="897"/>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029"/>
      <c r="D718" s="3029"/>
      <c r="E718" s="897"/>
      <c r="F718" s="897"/>
      <c r="G718" s="897"/>
      <c r="H718" s="3029"/>
      <c r="I718" s="3029"/>
      <c r="J718" s="897"/>
      <c r="K718" s="897"/>
      <c r="L718" s="897"/>
      <c r="M718" s="3029"/>
      <c r="N718" s="3029"/>
      <c r="O718" s="897"/>
      <c r="P718" s="897"/>
      <c r="Q718" s="897"/>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029"/>
      <c r="D719" s="3029"/>
      <c r="E719" s="897"/>
      <c r="F719" s="897"/>
      <c r="G719" s="897"/>
      <c r="H719" s="3029"/>
      <c r="I719" s="3029"/>
      <c r="J719" s="897"/>
      <c r="K719" s="897"/>
      <c r="L719" s="897"/>
      <c r="M719" s="3029"/>
      <c r="N719" s="3029"/>
      <c r="O719" s="897"/>
      <c r="P719" s="897"/>
      <c r="Q719" s="897"/>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029"/>
      <c r="D720" s="3029"/>
      <c r="E720" s="897"/>
      <c r="F720" s="897"/>
      <c r="G720" s="897"/>
      <c r="H720" s="3029"/>
      <c r="I720" s="3029"/>
      <c r="J720" s="897"/>
      <c r="K720" s="897"/>
      <c r="L720" s="897"/>
      <c r="M720" s="3029"/>
      <c r="N720" s="3029"/>
      <c r="O720" s="897"/>
      <c r="P720" s="897"/>
      <c r="Q720" s="897"/>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029"/>
      <c r="D721" s="3029"/>
      <c r="E721" s="897"/>
      <c r="F721" s="897"/>
      <c r="G721" s="897"/>
      <c r="H721" s="3029"/>
      <c r="I721" s="3029"/>
      <c r="J721" s="897"/>
      <c r="K721" s="897"/>
      <c r="L721" s="897"/>
      <c r="M721" s="3029"/>
      <c r="N721" s="3029"/>
      <c r="O721" s="897"/>
      <c r="P721" s="897"/>
      <c r="Q721" s="897"/>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029"/>
      <c r="D722" s="3029"/>
      <c r="E722" s="897"/>
      <c r="F722" s="897"/>
      <c r="G722" s="897"/>
      <c r="H722" s="3029"/>
      <c r="I722" s="3029"/>
      <c r="J722" s="897"/>
      <c r="K722" s="897"/>
      <c r="L722" s="897"/>
      <c r="M722" s="3029"/>
      <c r="N722" s="3029"/>
      <c r="O722" s="897"/>
      <c r="P722" s="897"/>
      <c r="Q722" s="897"/>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029"/>
      <c r="D723" s="3029"/>
      <c r="E723" s="897"/>
      <c r="F723" s="897"/>
      <c r="G723" s="897"/>
      <c r="H723" s="3029"/>
      <c r="I723" s="3029"/>
      <c r="J723" s="897"/>
      <c r="K723" s="897"/>
      <c r="L723" s="897"/>
      <c r="M723" s="3029"/>
      <c r="N723" s="3029"/>
      <c r="O723" s="897"/>
      <c r="P723" s="897"/>
      <c r="Q723" s="897"/>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029"/>
      <c r="D724" s="3029"/>
      <c r="E724" s="897"/>
      <c r="F724" s="897"/>
      <c r="G724" s="897"/>
      <c r="H724" s="3029"/>
      <c r="I724" s="3029"/>
      <c r="J724" s="897"/>
      <c r="K724" s="897"/>
      <c r="L724" s="897"/>
      <c r="M724" s="3029"/>
      <c r="N724" s="3029"/>
      <c r="O724" s="897"/>
      <c r="P724" s="897"/>
      <c r="Q724" s="897"/>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029"/>
      <c r="D725" s="3029"/>
      <c r="E725" s="897"/>
      <c r="F725" s="897"/>
      <c r="G725" s="897"/>
      <c r="H725" s="3029"/>
      <c r="I725" s="3029"/>
      <c r="J725" s="897"/>
      <c r="K725" s="897"/>
      <c r="L725" s="897"/>
      <c r="M725" s="3029"/>
      <c r="N725" s="3029"/>
      <c r="O725" s="897"/>
      <c r="P725" s="897"/>
      <c r="Q725" s="897"/>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029"/>
      <c r="D726" s="3029"/>
      <c r="E726" s="897"/>
      <c r="F726" s="897"/>
      <c r="G726" s="897"/>
      <c r="H726" s="3029"/>
      <c r="I726" s="3029"/>
      <c r="J726" s="897"/>
      <c r="K726" s="897"/>
      <c r="L726" s="897"/>
      <c r="M726" s="3029"/>
      <c r="N726" s="3029"/>
      <c r="O726" s="897"/>
      <c r="P726" s="897"/>
      <c r="Q726" s="897"/>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029"/>
      <c r="D727" s="3029"/>
      <c r="E727" s="897"/>
      <c r="F727" s="897"/>
      <c r="G727" s="897"/>
      <c r="H727" s="3029"/>
      <c r="I727" s="3029"/>
      <c r="J727" s="897"/>
      <c r="K727" s="897"/>
      <c r="L727" s="897"/>
      <c r="M727" s="3029"/>
      <c r="N727" s="3029"/>
      <c r="O727" s="897"/>
      <c r="P727" s="897"/>
      <c r="Q727" s="897"/>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029"/>
      <c r="D728" s="3029"/>
      <c r="E728" s="897"/>
      <c r="F728" s="897"/>
      <c r="G728" s="897"/>
      <c r="H728" s="3029"/>
      <c r="I728" s="3029"/>
      <c r="J728" s="897"/>
      <c r="K728" s="897"/>
      <c r="L728" s="897"/>
      <c r="M728" s="3029"/>
      <c r="N728" s="3029"/>
      <c r="O728" s="897"/>
      <c r="P728" s="897"/>
      <c r="Q728" s="897"/>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029"/>
      <c r="D729" s="3029"/>
      <c r="E729" s="897"/>
      <c r="F729" s="897"/>
      <c r="G729" s="897"/>
      <c r="H729" s="3029"/>
      <c r="I729" s="3029"/>
      <c r="J729" s="897"/>
      <c r="K729" s="897"/>
      <c r="L729" s="897"/>
      <c r="M729" s="3029"/>
      <c r="N729" s="3029"/>
      <c r="O729" s="897"/>
      <c r="P729" s="897"/>
      <c r="Q729" s="897"/>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029"/>
      <c r="D730" s="3029"/>
      <c r="E730" s="897"/>
      <c r="F730" s="897"/>
      <c r="G730" s="897"/>
      <c r="H730" s="3029"/>
      <c r="I730" s="3029"/>
      <c r="J730" s="897"/>
      <c r="K730" s="897"/>
      <c r="L730" s="897"/>
      <c r="M730" s="3029"/>
      <c r="N730" s="3029"/>
      <c r="O730" s="897"/>
      <c r="P730" s="897"/>
      <c r="Q730" s="897"/>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029"/>
      <c r="D731" s="3029"/>
      <c r="E731" s="897"/>
      <c r="F731" s="897"/>
      <c r="G731" s="897"/>
      <c r="H731" s="3029"/>
      <c r="I731" s="3029"/>
      <c r="J731" s="897"/>
      <c r="K731" s="897"/>
      <c r="L731" s="897"/>
      <c r="M731" s="3029"/>
      <c r="N731" s="3029"/>
      <c r="O731" s="897"/>
      <c r="P731" s="897"/>
      <c r="Q731" s="897"/>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029"/>
      <c r="D732" s="3029"/>
      <c r="E732" s="897"/>
      <c r="F732" s="897"/>
      <c r="G732" s="897"/>
      <c r="H732" s="3029"/>
      <c r="I732" s="3029"/>
      <c r="J732" s="897"/>
      <c r="K732" s="897"/>
      <c r="L732" s="897"/>
      <c r="M732" s="3029"/>
      <c r="N732" s="3029"/>
      <c r="O732" s="897"/>
      <c r="P732" s="897"/>
      <c r="Q732" s="897"/>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029"/>
      <c r="D733" s="3029"/>
      <c r="E733" s="897"/>
      <c r="F733" s="897"/>
      <c r="G733" s="897"/>
      <c r="H733" s="3029"/>
      <c r="I733" s="3029"/>
      <c r="J733" s="897"/>
      <c r="K733" s="897"/>
      <c r="L733" s="897"/>
      <c r="M733" s="3029"/>
      <c r="N733" s="3029"/>
      <c r="O733" s="897"/>
      <c r="P733" s="897"/>
      <c r="Q733" s="897"/>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029"/>
      <c r="D734" s="3029"/>
      <c r="E734" s="897"/>
      <c r="F734" s="897"/>
      <c r="G734" s="897"/>
      <c r="H734" s="3029"/>
      <c r="I734" s="3029"/>
      <c r="J734" s="897"/>
      <c r="K734" s="897"/>
      <c r="L734" s="897"/>
      <c r="M734" s="3029"/>
      <c r="N734" s="3029"/>
      <c r="O734" s="897"/>
      <c r="P734" s="897"/>
      <c r="Q734" s="897"/>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029"/>
      <c r="D735" s="3029"/>
      <c r="E735" s="897"/>
      <c r="F735" s="897"/>
      <c r="G735" s="897"/>
      <c r="H735" s="3029"/>
      <c r="I735" s="3029"/>
      <c r="J735" s="897"/>
      <c r="K735" s="897"/>
      <c r="L735" s="897"/>
      <c r="M735" s="3029"/>
      <c r="N735" s="3029"/>
      <c r="O735" s="897"/>
      <c r="P735" s="897"/>
      <c r="Q735" s="897"/>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029"/>
      <c r="D736" s="3029"/>
      <c r="E736" s="897"/>
      <c r="F736" s="897"/>
      <c r="G736" s="897"/>
      <c r="H736" s="3029"/>
      <c r="I736" s="3029"/>
      <c r="J736" s="897"/>
      <c r="K736" s="897"/>
      <c r="L736" s="897"/>
      <c r="M736" s="3029"/>
      <c r="N736" s="3029"/>
      <c r="O736" s="897"/>
      <c r="P736" s="897"/>
      <c r="Q736" s="897"/>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029"/>
      <c r="D737" s="3029"/>
      <c r="E737" s="897"/>
      <c r="F737" s="897"/>
      <c r="G737" s="897"/>
      <c r="H737" s="3029"/>
      <c r="I737" s="3029"/>
      <c r="J737" s="897"/>
      <c r="K737" s="897"/>
      <c r="L737" s="897"/>
      <c r="M737" s="3029"/>
      <c r="N737" s="3029"/>
      <c r="O737" s="897"/>
      <c r="P737" s="897"/>
      <c r="Q737" s="897"/>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029"/>
      <c r="D738" s="3029"/>
      <c r="E738" s="897"/>
      <c r="F738" s="897"/>
      <c r="G738" s="897"/>
      <c r="H738" s="3029"/>
      <c r="I738" s="3029"/>
      <c r="J738" s="897"/>
      <c r="K738" s="897"/>
      <c r="L738" s="897"/>
      <c r="M738" s="3029"/>
      <c r="N738" s="3029"/>
      <c r="O738" s="897"/>
      <c r="P738" s="897"/>
      <c r="Q738" s="897"/>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029"/>
      <c r="D739" s="3029"/>
      <c r="E739" s="897"/>
      <c r="F739" s="897"/>
      <c r="G739" s="897"/>
      <c r="H739" s="3029"/>
      <c r="I739" s="3029"/>
      <c r="J739" s="897"/>
      <c r="K739" s="897"/>
      <c r="L739" s="897"/>
      <c r="M739" s="3029"/>
      <c r="N739" s="3029"/>
      <c r="O739" s="897"/>
      <c r="P739" s="897"/>
      <c r="Q739" s="897"/>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029"/>
      <c r="D740" s="3029"/>
      <c r="E740" s="897"/>
      <c r="F740" s="897"/>
      <c r="G740" s="897"/>
      <c r="H740" s="3029"/>
      <c r="I740" s="3029"/>
      <c r="J740" s="897"/>
      <c r="K740" s="897"/>
      <c r="L740" s="897"/>
      <c r="M740" s="3029"/>
      <c r="N740" s="3029"/>
      <c r="O740" s="897"/>
      <c r="P740" s="897"/>
      <c r="Q740" s="897"/>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029"/>
      <c r="D741" s="3029"/>
      <c r="E741" s="897"/>
      <c r="F741" s="897"/>
      <c r="G741" s="897"/>
      <c r="H741" s="3029"/>
      <c r="I741" s="3029"/>
      <c r="J741" s="897"/>
      <c r="K741" s="897"/>
      <c r="L741" s="897"/>
      <c r="M741" s="3029"/>
      <c r="N741" s="3029"/>
      <c r="O741" s="897"/>
      <c r="P741" s="897"/>
      <c r="Q741" s="897"/>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029"/>
      <c r="D742" s="3029"/>
      <c r="E742" s="897"/>
      <c r="F742" s="897"/>
      <c r="G742" s="897"/>
      <c r="H742" s="3029"/>
      <c r="I742" s="3029"/>
      <c r="J742" s="897"/>
      <c r="K742" s="897"/>
      <c r="L742" s="897"/>
      <c r="M742" s="3029"/>
      <c r="N742" s="3029"/>
      <c r="O742" s="897"/>
      <c r="P742" s="897"/>
      <c r="Q742" s="897"/>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029"/>
      <c r="D743" s="3029"/>
      <c r="E743" s="897"/>
      <c r="F743" s="897"/>
      <c r="G743" s="897"/>
      <c r="H743" s="3029"/>
      <c r="I743" s="3029"/>
      <c r="J743" s="897"/>
      <c r="K743" s="897"/>
      <c r="L743" s="897"/>
      <c r="M743" s="3029"/>
      <c r="N743" s="3029"/>
      <c r="O743" s="897"/>
      <c r="P743" s="897"/>
      <c r="Q743" s="897"/>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029"/>
      <c r="D744" s="3029"/>
      <c r="E744" s="897"/>
      <c r="F744" s="897"/>
      <c r="G744" s="897"/>
      <c r="H744" s="3029"/>
      <c r="I744" s="3029"/>
      <c r="J744" s="897"/>
      <c r="K744" s="897"/>
      <c r="L744" s="897"/>
      <c r="M744" s="3029"/>
      <c r="N744" s="3029"/>
      <c r="O744" s="897"/>
      <c r="P744" s="897"/>
      <c r="Q744" s="897"/>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029"/>
      <c r="D745" s="3029"/>
      <c r="E745" s="897"/>
      <c r="F745" s="897"/>
      <c r="G745" s="897"/>
      <c r="H745" s="3029"/>
      <c r="I745" s="3029"/>
      <c r="J745" s="897"/>
      <c r="K745" s="897"/>
      <c r="L745" s="897"/>
      <c r="M745" s="3029"/>
      <c r="N745" s="3029"/>
      <c r="O745" s="897"/>
      <c r="P745" s="897"/>
      <c r="Q745" s="897"/>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029"/>
      <c r="D746" s="3029"/>
      <c r="E746" s="897"/>
      <c r="F746" s="897"/>
      <c r="G746" s="897"/>
      <c r="H746" s="3029"/>
      <c r="I746" s="3029"/>
      <c r="J746" s="897"/>
      <c r="K746" s="897"/>
      <c r="L746" s="897"/>
      <c r="M746" s="3029"/>
      <c r="N746" s="3029"/>
      <c r="O746" s="897"/>
      <c r="P746" s="897"/>
      <c r="Q746" s="897"/>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029"/>
      <c r="D747" s="3029"/>
      <c r="E747" s="897"/>
      <c r="F747" s="897"/>
      <c r="G747" s="897"/>
      <c r="H747" s="3029"/>
      <c r="I747" s="3029"/>
      <c r="J747" s="897"/>
      <c r="K747" s="897"/>
      <c r="L747" s="897"/>
      <c r="M747" s="3029"/>
      <c r="N747" s="3029"/>
      <c r="O747" s="897"/>
      <c r="P747" s="897"/>
      <c r="Q747" s="897"/>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029"/>
      <c r="D748" s="3029"/>
      <c r="E748" s="897"/>
      <c r="F748" s="897"/>
      <c r="G748" s="897"/>
      <c r="H748" s="3029"/>
      <c r="I748" s="3029"/>
      <c r="J748" s="897"/>
      <c r="K748" s="897"/>
      <c r="L748" s="897"/>
      <c r="M748" s="3029"/>
      <c r="N748" s="3029"/>
      <c r="O748" s="897"/>
      <c r="P748" s="897"/>
      <c r="Q748" s="897"/>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029"/>
      <c r="D749" s="3029"/>
      <c r="E749" s="897"/>
      <c r="F749" s="897"/>
      <c r="G749" s="897"/>
      <c r="H749" s="3029"/>
      <c r="I749" s="3029"/>
      <c r="J749" s="897"/>
      <c r="K749" s="897"/>
      <c r="L749" s="897"/>
      <c r="M749" s="3029"/>
      <c r="N749" s="3029"/>
      <c r="O749" s="897"/>
      <c r="P749" s="897"/>
      <c r="Q749" s="897"/>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029"/>
      <c r="D750" s="3029"/>
      <c r="E750" s="897"/>
      <c r="F750" s="897"/>
      <c r="G750" s="897"/>
      <c r="H750" s="3029"/>
      <c r="I750" s="3029"/>
      <c r="J750" s="897"/>
      <c r="K750" s="897"/>
      <c r="L750" s="897"/>
      <c r="M750" s="3029"/>
      <c r="N750" s="3029"/>
      <c r="O750" s="897"/>
      <c r="P750" s="897"/>
      <c r="Q750" s="897"/>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029"/>
      <c r="D751" s="3029"/>
      <c r="E751" s="897"/>
      <c r="F751" s="897"/>
      <c r="G751" s="897"/>
      <c r="H751" s="3029"/>
      <c r="I751" s="3029"/>
      <c r="J751" s="897"/>
      <c r="K751" s="897"/>
      <c r="L751" s="897"/>
      <c r="M751" s="3029"/>
      <c r="N751" s="3029"/>
      <c r="O751" s="897"/>
      <c r="P751" s="897"/>
      <c r="Q751" s="897"/>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029"/>
      <c r="D752" s="3029"/>
      <c r="E752" s="897"/>
      <c r="F752" s="897"/>
      <c r="G752" s="897"/>
      <c r="H752" s="3029"/>
      <c r="I752" s="3029"/>
      <c r="J752" s="897"/>
      <c r="K752" s="897"/>
      <c r="L752" s="897"/>
      <c r="M752" s="3029"/>
      <c r="N752" s="3029"/>
      <c r="O752" s="897"/>
      <c r="P752" s="897"/>
      <c r="Q752" s="897"/>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029"/>
      <c r="D753" s="3029"/>
      <c r="E753" s="897"/>
      <c r="F753" s="897"/>
      <c r="G753" s="897"/>
      <c r="H753" s="3029"/>
      <c r="I753" s="3029"/>
      <c r="J753" s="897"/>
      <c r="K753" s="897"/>
      <c r="L753" s="897"/>
      <c r="M753" s="3029"/>
      <c r="N753" s="3029"/>
      <c r="O753" s="897"/>
      <c r="P753" s="897"/>
      <c r="Q753" s="897"/>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029"/>
      <c r="D754" s="3029"/>
      <c r="E754" s="897"/>
      <c r="F754" s="897"/>
      <c r="G754" s="897"/>
      <c r="H754" s="3029"/>
      <c r="I754" s="3029"/>
      <c r="J754" s="897"/>
      <c r="K754" s="897"/>
      <c r="L754" s="897"/>
      <c r="M754" s="3029"/>
      <c r="N754" s="3029"/>
      <c r="O754" s="897"/>
      <c r="P754" s="897"/>
      <c r="Q754" s="897"/>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029"/>
      <c r="D755" s="3029"/>
      <c r="E755" s="897"/>
      <c r="F755" s="897"/>
      <c r="G755" s="897"/>
      <c r="H755" s="3029"/>
      <c r="I755" s="3029"/>
      <c r="J755" s="897"/>
      <c r="K755" s="897"/>
      <c r="L755" s="897"/>
      <c r="M755" s="3029"/>
      <c r="N755" s="3029"/>
      <c r="O755" s="897"/>
      <c r="P755" s="897"/>
      <c r="Q755" s="897"/>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029"/>
      <c r="D756" s="3029"/>
      <c r="E756" s="897"/>
      <c r="F756" s="897"/>
      <c r="G756" s="897"/>
      <c r="H756" s="3029"/>
      <c r="I756" s="3029"/>
      <c r="J756" s="897"/>
      <c r="K756" s="897"/>
      <c r="L756" s="897"/>
      <c r="M756" s="3029"/>
      <c r="N756" s="3029"/>
      <c r="O756" s="897"/>
      <c r="P756" s="897"/>
      <c r="Q756" s="897"/>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029"/>
      <c r="D757" s="3029"/>
      <c r="E757" s="897"/>
      <c r="F757" s="897"/>
      <c r="G757" s="897"/>
      <c r="H757" s="3029"/>
      <c r="I757" s="3029"/>
      <c r="J757" s="897"/>
      <c r="K757" s="897"/>
      <c r="L757" s="897"/>
      <c r="M757" s="3029"/>
      <c r="N757" s="3029"/>
      <c r="O757" s="897"/>
      <c r="P757" s="897"/>
      <c r="Q757" s="897"/>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029"/>
      <c r="D758" s="3029"/>
      <c r="E758" s="897"/>
      <c r="F758" s="897"/>
      <c r="G758" s="897"/>
      <c r="H758" s="3029"/>
      <c r="I758" s="3029"/>
      <c r="J758" s="897"/>
      <c r="K758" s="897"/>
      <c r="L758" s="897"/>
      <c r="M758" s="3029"/>
      <c r="N758" s="3029"/>
      <c r="O758" s="897"/>
      <c r="P758" s="897"/>
      <c r="Q758" s="897"/>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029"/>
      <c r="D759" s="3029"/>
      <c r="E759" s="897"/>
      <c r="F759" s="897"/>
      <c r="G759" s="897"/>
      <c r="H759" s="3029"/>
      <c r="I759" s="3029"/>
      <c r="J759" s="897"/>
      <c r="K759" s="897"/>
      <c r="L759" s="897"/>
      <c r="M759" s="3029"/>
      <c r="N759" s="3029"/>
      <c r="O759" s="897"/>
      <c r="P759" s="897"/>
      <c r="Q759" s="897"/>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029"/>
      <c r="D760" s="3029"/>
      <c r="E760" s="897"/>
      <c r="F760" s="897"/>
      <c r="G760" s="897"/>
      <c r="H760" s="3029"/>
      <c r="I760" s="3029"/>
      <c r="J760" s="897"/>
      <c r="K760" s="897"/>
      <c r="L760" s="897"/>
      <c r="M760" s="3029"/>
      <c r="N760" s="3029"/>
      <c r="O760" s="897"/>
      <c r="P760" s="897"/>
      <c r="Q760" s="897"/>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029"/>
      <c r="D761" s="3029"/>
      <c r="E761" s="897"/>
      <c r="F761" s="897"/>
      <c r="G761" s="897"/>
      <c r="H761" s="3029"/>
      <c r="I761" s="3029"/>
      <c r="J761" s="897"/>
      <c r="K761" s="897"/>
      <c r="L761" s="897"/>
      <c r="M761" s="3029"/>
      <c r="N761" s="3029"/>
      <c r="O761" s="897"/>
      <c r="P761" s="897"/>
      <c r="Q761" s="897"/>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029"/>
      <c r="D762" s="3029"/>
      <c r="E762" s="897"/>
      <c r="F762" s="897"/>
      <c r="G762" s="897"/>
      <c r="H762" s="3029"/>
      <c r="I762" s="3029"/>
      <c r="J762" s="897"/>
      <c r="K762" s="897"/>
      <c r="L762" s="897"/>
      <c r="M762" s="3029"/>
      <c r="N762" s="3029"/>
      <c r="O762" s="897"/>
      <c r="P762" s="897"/>
      <c r="Q762" s="897"/>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029"/>
      <c r="D763" s="3029"/>
      <c r="E763" s="897"/>
      <c r="F763" s="897"/>
      <c r="G763" s="897"/>
      <c r="H763" s="3029"/>
      <c r="I763" s="3029"/>
      <c r="J763" s="897"/>
      <c r="K763" s="897"/>
      <c r="L763" s="897"/>
      <c r="M763" s="3029"/>
      <c r="N763" s="3029"/>
      <c r="O763" s="897"/>
      <c r="P763" s="897"/>
      <c r="Q763" s="897"/>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029"/>
      <c r="D764" s="3029"/>
      <c r="E764" s="897"/>
      <c r="F764" s="897"/>
      <c r="G764" s="897"/>
      <c r="H764" s="3029"/>
      <c r="I764" s="3029"/>
      <c r="J764" s="897"/>
      <c r="K764" s="897"/>
      <c r="L764" s="897"/>
      <c r="M764" s="3029"/>
      <c r="N764" s="3029"/>
      <c r="O764" s="897"/>
      <c r="P764" s="897"/>
      <c r="Q764" s="897"/>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029"/>
      <c r="D765" s="3029"/>
      <c r="E765" s="897"/>
      <c r="F765" s="897"/>
      <c r="G765" s="897"/>
      <c r="H765" s="3029"/>
      <c r="I765" s="3029"/>
      <c r="J765" s="897"/>
      <c r="K765" s="897"/>
      <c r="L765" s="897"/>
      <c r="M765" s="3029"/>
      <c r="N765" s="3029"/>
      <c r="O765" s="897"/>
      <c r="P765" s="897"/>
      <c r="Q765" s="897"/>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029"/>
      <c r="D766" s="3029"/>
      <c r="E766" s="897"/>
      <c r="F766" s="897"/>
      <c r="G766" s="897"/>
      <c r="H766" s="3029"/>
      <c r="I766" s="3029"/>
      <c r="J766" s="897"/>
      <c r="K766" s="897"/>
      <c r="L766" s="897"/>
      <c r="M766" s="3029"/>
      <c r="N766" s="3029"/>
      <c r="O766" s="897"/>
      <c r="P766" s="897"/>
      <c r="Q766" s="897"/>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029"/>
      <c r="D767" s="3029"/>
      <c r="E767" s="897"/>
      <c r="F767" s="897"/>
      <c r="G767" s="897"/>
      <c r="H767" s="3029"/>
      <c r="I767" s="3029"/>
      <c r="J767" s="897"/>
      <c r="K767" s="897"/>
      <c r="L767" s="897"/>
      <c r="M767" s="3029"/>
      <c r="N767" s="3029"/>
      <c r="O767" s="897"/>
      <c r="P767" s="897"/>
      <c r="Q767" s="897"/>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029"/>
      <c r="D768" s="3029"/>
      <c r="E768" s="897"/>
      <c r="F768" s="897"/>
      <c r="G768" s="897"/>
      <c r="H768" s="3029"/>
      <c r="I768" s="3029"/>
      <c r="J768" s="897"/>
      <c r="K768" s="897"/>
      <c r="L768" s="897"/>
      <c r="M768" s="3029"/>
      <c r="N768" s="3029"/>
      <c r="O768" s="897"/>
      <c r="P768" s="897"/>
      <c r="Q768" s="897"/>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029"/>
      <c r="D769" s="3029"/>
      <c r="E769" s="897"/>
      <c r="F769" s="897"/>
      <c r="G769" s="897"/>
      <c r="H769" s="3029"/>
      <c r="I769" s="3029"/>
      <c r="J769" s="897"/>
      <c r="K769" s="897"/>
      <c r="L769" s="897"/>
      <c r="M769" s="3029"/>
      <c r="N769" s="3029"/>
      <c r="O769" s="897"/>
      <c r="P769" s="897"/>
      <c r="Q769" s="897"/>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029"/>
      <c r="D770" s="3029"/>
      <c r="E770" s="897"/>
      <c r="F770" s="897"/>
      <c r="G770" s="897"/>
      <c r="H770" s="3029"/>
      <c r="I770" s="3029"/>
      <c r="J770" s="897"/>
      <c r="K770" s="897"/>
      <c r="L770" s="897"/>
      <c r="M770" s="3029"/>
      <c r="N770" s="3029"/>
      <c r="O770" s="897"/>
      <c r="P770" s="897"/>
      <c r="Q770" s="897"/>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029"/>
      <c r="D771" s="3029"/>
      <c r="E771" s="897"/>
      <c r="F771" s="897"/>
      <c r="G771" s="897"/>
      <c r="H771" s="3029"/>
      <c r="I771" s="3029"/>
      <c r="J771" s="897"/>
      <c r="K771" s="897"/>
      <c r="L771" s="897"/>
      <c r="M771" s="3029"/>
      <c r="N771" s="3029"/>
      <c r="O771" s="897"/>
      <c r="P771" s="897"/>
      <c r="Q771" s="897"/>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029"/>
      <c r="D772" s="3029"/>
      <c r="E772" s="897"/>
      <c r="F772" s="897"/>
      <c r="G772" s="897"/>
      <c r="H772" s="3029"/>
      <c r="I772" s="3029"/>
      <c r="J772" s="897"/>
      <c r="K772" s="897"/>
      <c r="L772" s="897"/>
      <c r="M772" s="3029"/>
      <c r="N772" s="3029"/>
      <c r="O772" s="897"/>
      <c r="P772" s="897"/>
      <c r="Q772" s="897"/>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029"/>
      <c r="D773" s="3029"/>
      <c r="E773" s="897"/>
      <c r="F773" s="897"/>
      <c r="G773" s="897"/>
      <c r="H773" s="3029"/>
      <c r="I773" s="3029"/>
      <c r="J773" s="897"/>
      <c r="K773" s="897"/>
      <c r="L773" s="897"/>
      <c r="M773" s="3029"/>
      <c r="N773" s="3029"/>
      <c r="O773" s="897"/>
      <c r="P773" s="897"/>
      <c r="Q773" s="897"/>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029"/>
      <c r="D774" s="3029"/>
      <c r="E774" s="897"/>
      <c r="F774" s="897"/>
      <c r="G774" s="897"/>
      <c r="H774" s="3029"/>
      <c r="I774" s="3029"/>
      <c r="J774" s="897"/>
      <c r="K774" s="897"/>
      <c r="L774" s="897"/>
      <c r="M774" s="3029"/>
      <c r="N774" s="3029"/>
      <c r="O774" s="897"/>
      <c r="P774" s="897"/>
      <c r="Q774" s="897"/>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029"/>
      <c r="D775" s="3029"/>
      <c r="E775" s="897"/>
      <c r="F775" s="897"/>
      <c r="G775" s="897"/>
      <c r="H775" s="3029"/>
      <c r="I775" s="3029"/>
      <c r="J775" s="897"/>
      <c r="K775" s="897"/>
      <c r="L775" s="897"/>
      <c r="M775" s="3029"/>
      <c r="N775" s="3029"/>
      <c r="O775" s="897"/>
      <c r="P775" s="897"/>
      <c r="Q775" s="897"/>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029"/>
      <c r="D776" s="3029"/>
      <c r="E776" s="897"/>
      <c r="F776" s="897"/>
      <c r="G776" s="897"/>
      <c r="H776" s="3029"/>
      <c r="I776" s="3029"/>
      <c r="J776" s="897"/>
      <c r="K776" s="897"/>
      <c r="L776" s="897"/>
      <c r="M776" s="3029"/>
      <c r="N776" s="3029"/>
      <c r="O776" s="897"/>
      <c r="P776" s="897"/>
      <c r="Q776" s="897"/>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029"/>
      <c r="D777" s="3029"/>
      <c r="E777" s="897"/>
      <c r="F777" s="897"/>
      <c r="G777" s="897"/>
      <c r="H777" s="3029"/>
      <c r="I777" s="3029"/>
      <c r="J777" s="897"/>
      <c r="K777" s="897"/>
      <c r="L777" s="897"/>
      <c r="M777" s="3029"/>
      <c r="N777" s="3029"/>
      <c r="O777" s="897"/>
      <c r="P777" s="897"/>
      <c r="Q777" s="897"/>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029"/>
      <c r="D778" s="3029"/>
      <c r="E778" s="897"/>
      <c r="F778" s="897"/>
      <c r="G778" s="897"/>
      <c r="H778" s="3029"/>
      <c r="I778" s="3029"/>
      <c r="J778" s="897"/>
      <c r="K778" s="897"/>
      <c r="L778" s="897"/>
      <c r="M778" s="3029"/>
      <c r="N778" s="3029"/>
      <c r="O778" s="897"/>
      <c r="P778" s="897"/>
      <c r="Q778" s="897"/>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029"/>
      <c r="D779" s="3029"/>
      <c r="E779" s="897"/>
      <c r="F779" s="897"/>
      <c r="G779" s="897"/>
      <c r="H779" s="3029"/>
      <c r="I779" s="3029"/>
      <c r="J779" s="897"/>
      <c r="K779" s="897"/>
      <c r="L779" s="897"/>
      <c r="M779" s="3029"/>
      <c r="N779" s="3029"/>
      <c r="O779" s="897"/>
      <c r="P779" s="897"/>
      <c r="Q779" s="897"/>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029"/>
      <c r="D780" s="3029"/>
      <c r="E780" s="897"/>
      <c r="F780" s="897"/>
      <c r="G780" s="897"/>
      <c r="H780" s="3029"/>
      <c r="I780" s="3029"/>
      <c r="J780" s="897"/>
      <c r="K780" s="897"/>
      <c r="L780" s="897"/>
      <c r="M780" s="3029"/>
      <c r="N780" s="3029"/>
      <c r="O780" s="897"/>
      <c r="P780" s="897"/>
      <c r="Q780" s="897"/>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029"/>
      <c r="D781" s="3029"/>
      <c r="E781" s="897"/>
      <c r="F781" s="897"/>
      <c r="G781" s="897"/>
      <c r="H781" s="3029"/>
      <c r="I781" s="3029"/>
      <c r="J781" s="897"/>
      <c r="K781" s="897"/>
      <c r="L781" s="897"/>
      <c r="M781" s="3029"/>
      <c r="N781" s="3029"/>
      <c r="O781" s="897"/>
      <c r="P781" s="897"/>
      <c r="Q781" s="897"/>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029"/>
      <c r="D782" s="3029"/>
      <c r="E782" s="897"/>
      <c r="F782" s="897"/>
      <c r="G782" s="897"/>
      <c r="H782" s="3029"/>
      <c r="I782" s="3029"/>
      <c r="J782" s="897"/>
      <c r="K782" s="897"/>
      <c r="L782" s="897"/>
      <c r="M782" s="3029"/>
      <c r="N782" s="3029"/>
      <c r="O782" s="897"/>
      <c r="P782" s="897"/>
      <c r="Q782" s="897"/>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029"/>
      <c r="D783" s="3029"/>
      <c r="E783" s="897"/>
      <c r="F783" s="897"/>
      <c r="G783" s="897"/>
      <c r="H783" s="3029"/>
      <c r="I783" s="3029"/>
      <c r="J783" s="897"/>
      <c r="K783" s="897"/>
      <c r="L783" s="897"/>
      <c r="M783" s="3029"/>
      <c r="N783" s="3029"/>
      <c r="O783" s="897"/>
      <c r="P783" s="897"/>
      <c r="Q783" s="897"/>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029"/>
      <c r="D784" s="3029"/>
      <c r="E784" s="897"/>
      <c r="F784" s="897"/>
      <c r="G784" s="897"/>
      <c r="H784" s="3029"/>
      <c r="I784" s="3029"/>
      <c r="J784" s="897"/>
      <c r="K784" s="897"/>
      <c r="L784" s="897"/>
      <c r="M784" s="3029"/>
      <c r="N784" s="3029"/>
      <c r="O784" s="897"/>
      <c r="P784" s="897"/>
      <c r="Q784" s="897"/>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029"/>
      <c r="D785" s="3029"/>
      <c r="E785" s="897"/>
      <c r="F785" s="897"/>
      <c r="G785" s="897"/>
      <c r="H785" s="3029"/>
      <c r="I785" s="3029"/>
      <c r="J785" s="897"/>
      <c r="K785" s="897"/>
      <c r="L785" s="897"/>
      <c r="M785" s="3029"/>
      <c r="N785" s="3029"/>
      <c r="O785" s="897"/>
      <c r="P785" s="897"/>
      <c r="Q785" s="897"/>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029"/>
      <c r="D786" s="3029"/>
      <c r="E786" s="897"/>
      <c r="F786" s="897"/>
      <c r="G786" s="897"/>
      <c r="H786" s="3029"/>
      <c r="I786" s="3029"/>
      <c r="J786" s="897"/>
      <c r="K786" s="897"/>
      <c r="L786" s="897"/>
      <c r="M786" s="3029"/>
      <c r="N786" s="3029"/>
      <c r="O786" s="897"/>
      <c r="P786" s="897"/>
      <c r="Q786" s="897"/>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029"/>
      <c r="D787" s="3029"/>
      <c r="E787" s="897"/>
      <c r="F787" s="897"/>
      <c r="G787" s="897"/>
      <c r="H787" s="3029"/>
      <c r="I787" s="3029"/>
      <c r="J787" s="897"/>
      <c r="K787" s="897"/>
      <c r="L787" s="897"/>
      <c r="M787" s="3029"/>
      <c r="N787" s="3029"/>
      <c r="O787" s="897"/>
      <c r="P787" s="897"/>
      <c r="Q787" s="897"/>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029"/>
      <c r="D788" s="3029"/>
      <c r="E788" s="897"/>
      <c r="F788" s="897"/>
      <c r="G788" s="897"/>
      <c r="H788" s="3029"/>
      <c r="I788" s="3029"/>
      <c r="J788" s="897"/>
      <c r="K788" s="897"/>
      <c r="L788" s="897"/>
      <c r="M788" s="3029"/>
      <c r="N788" s="3029"/>
      <c r="O788" s="897"/>
      <c r="P788" s="897"/>
      <c r="Q788" s="897"/>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029"/>
      <c r="D789" s="3029"/>
      <c r="E789" s="897"/>
      <c r="F789" s="897"/>
      <c r="G789" s="897"/>
      <c r="H789" s="3029"/>
      <c r="I789" s="3029"/>
      <c r="J789" s="897"/>
      <c r="K789" s="897"/>
      <c r="L789" s="897"/>
      <c r="M789" s="3029"/>
      <c r="N789" s="3029"/>
      <c r="O789" s="897"/>
      <c r="P789" s="897"/>
      <c r="Q789" s="897"/>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029"/>
      <c r="D790" s="3029"/>
      <c r="E790" s="897"/>
      <c r="F790" s="897"/>
      <c r="G790" s="897"/>
      <c r="H790" s="3029"/>
      <c r="I790" s="3029"/>
      <c r="J790" s="897"/>
      <c r="K790" s="897"/>
      <c r="L790" s="897"/>
      <c r="M790" s="3029"/>
      <c r="N790" s="3029"/>
      <c r="O790" s="897"/>
      <c r="P790" s="897"/>
      <c r="Q790" s="897"/>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029"/>
      <c r="D791" s="3029"/>
      <c r="E791" s="897"/>
      <c r="F791" s="897"/>
      <c r="G791" s="897"/>
      <c r="H791" s="3029"/>
      <c r="I791" s="3029"/>
      <c r="J791" s="897"/>
      <c r="K791" s="897"/>
      <c r="L791" s="897"/>
      <c r="M791" s="3029"/>
      <c r="N791" s="3029"/>
      <c r="O791" s="897"/>
      <c r="P791" s="897"/>
      <c r="Q791" s="897"/>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029"/>
      <c r="D792" s="3029"/>
      <c r="E792" s="897"/>
      <c r="F792" s="897"/>
      <c r="G792" s="897"/>
      <c r="H792" s="3029"/>
      <c r="I792" s="3029"/>
      <c r="J792" s="897"/>
      <c r="K792" s="897"/>
      <c r="L792" s="897"/>
      <c r="M792" s="3029"/>
      <c r="N792" s="3029"/>
      <c r="O792" s="897"/>
      <c r="P792" s="897"/>
      <c r="Q792" s="897"/>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029"/>
      <c r="D793" s="3029"/>
      <c r="E793" s="897"/>
      <c r="F793" s="897"/>
      <c r="G793" s="897"/>
      <c r="H793" s="3029"/>
      <c r="I793" s="3029"/>
      <c r="J793" s="897"/>
      <c r="K793" s="897"/>
      <c r="L793" s="897"/>
      <c r="M793" s="3029"/>
      <c r="N793" s="3029"/>
      <c r="O793" s="897"/>
      <c r="P793" s="897"/>
      <c r="Q793" s="897"/>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029"/>
      <c r="D794" s="3029"/>
      <c r="E794" s="897"/>
      <c r="F794" s="897"/>
      <c r="G794" s="897"/>
      <c r="H794" s="3029"/>
      <c r="I794" s="3029"/>
      <c r="J794" s="897"/>
      <c r="K794" s="897"/>
      <c r="L794" s="897"/>
      <c r="M794" s="3029"/>
      <c r="N794" s="3029"/>
      <c r="O794" s="897"/>
      <c r="P794" s="897"/>
      <c r="Q794" s="897"/>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029"/>
      <c r="D795" s="3029"/>
      <c r="E795" s="897"/>
      <c r="F795" s="897"/>
      <c r="G795" s="897"/>
      <c r="H795" s="3029"/>
      <c r="I795" s="3029"/>
      <c r="J795" s="897"/>
      <c r="K795" s="897"/>
      <c r="L795" s="897"/>
      <c r="M795" s="3029"/>
      <c r="N795" s="3029"/>
      <c r="O795" s="897"/>
      <c r="P795" s="897"/>
      <c r="Q795" s="897"/>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029"/>
      <c r="D796" s="3029"/>
      <c r="E796" s="897"/>
      <c r="F796" s="897"/>
      <c r="G796" s="897"/>
      <c r="H796" s="3029"/>
      <c r="I796" s="3029"/>
      <c r="J796" s="897"/>
      <c r="K796" s="897"/>
      <c r="L796" s="897"/>
      <c r="M796" s="3029"/>
      <c r="N796" s="3029"/>
      <c r="O796" s="897"/>
      <c r="P796" s="897"/>
      <c r="Q796" s="897"/>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029"/>
      <c r="D797" s="3029"/>
      <c r="E797" s="897"/>
      <c r="F797" s="897"/>
      <c r="G797" s="897"/>
      <c r="H797" s="3029"/>
      <c r="I797" s="3029"/>
      <c r="J797" s="897"/>
      <c r="K797" s="897"/>
      <c r="L797" s="897"/>
      <c r="M797" s="3029"/>
      <c r="N797" s="3029"/>
      <c r="O797" s="897"/>
      <c r="P797" s="897"/>
      <c r="Q797" s="897"/>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029"/>
      <c r="D798" s="3029"/>
      <c r="E798" s="897"/>
      <c r="F798" s="897"/>
      <c r="G798" s="897"/>
      <c r="H798" s="3029"/>
      <c r="I798" s="3029"/>
      <c r="J798" s="897"/>
      <c r="K798" s="897"/>
      <c r="L798" s="897"/>
      <c r="M798" s="3029"/>
      <c r="N798" s="3029"/>
      <c r="O798" s="897"/>
      <c r="P798" s="897"/>
      <c r="Q798" s="897"/>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029"/>
      <c r="D799" s="3029"/>
      <c r="E799" s="897"/>
      <c r="F799" s="897"/>
      <c r="G799" s="897"/>
      <c r="H799" s="3029"/>
      <c r="I799" s="3029"/>
      <c r="J799" s="897"/>
      <c r="K799" s="897"/>
      <c r="L799" s="897"/>
      <c r="M799" s="3029"/>
      <c r="N799" s="3029"/>
      <c r="O799" s="897"/>
      <c r="P799" s="897"/>
      <c r="Q799" s="897"/>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97"/>
      <c r="D800" s="897"/>
      <c r="E800" s="897"/>
      <c r="F800" s="897"/>
      <c r="G800" s="897"/>
      <c r="H800" s="897"/>
      <c r="I800" s="897"/>
      <c r="J800" s="897"/>
      <c r="K800" s="897"/>
      <c r="L800" s="897"/>
      <c r="M800" s="897"/>
      <c r="N800" s="897"/>
      <c r="O800" s="897"/>
      <c r="P800" s="897"/>
      <c r="Q800" s="897"/>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97"/>
      <c r="D801" s="897"/>
      <c r="E801" s="897"/>
      <c r="F801" s="897"/>
      <c r="G801" s="897"/>
      <c r="H801" s="897"/>
      <c r="I801" s="897"/>
      <c r="J801" s="897"/>
      <c r="K801" s="897"/>
      <c r="L801" s="897"/>
      <c r="M801" s="897"/>
      <c r="N801" s="897"/>
      <c r="O801" s="897"/>
      <c r="P801" s="897"/>
      <c r="Q801" s="897"/>
    </row>
    <row r="802" ht="25.15" customHeight="true" x14ac:dyDescent="0.2">
      <c r="C802" s="897"/>
      <c r="D802" s="897"/>
      <c r="E802" s="897"/>
      <c r="F802" s="897"/>
      <c r="G802" s="897"/>
      <c r="H802" s="897"/>
      <c r="I802" s="897"/>
      <c r="J802" s="897"/>
      <c r="K802" s="897"/>
      <c r="L802" s="897"/>
      <c r="M802" s="897"/>
      <c r="N802" s="897"/>
      <c r="O802" s="897"/>
      <c r="P802" s="897"/>
      <c r="Q802" s="897"/>
    </row>
    <row r="803" ht="25.15" customHeight="true" x14ac:dyDescent="0.2">
      <c r="C803" s="897"/>
      <c r="D803" s="897"/>
      <c r="E803" s="897"/>
      <c r="F803" s="897"/>
      <c r="G803" s="897"/>
      <c r="H803" s="897"/>
      <c r="I803" s="897"/>
      <c r="J803" s="897"/>
      <c r="K803" s="897"/>
      <c r="L803" s="897"/>
      <c r="M803" s="897"/>
      <c r="N803" s="897"/>
      <c r="O803" s="897"/>
      <c r="P803" s="897"/>
      <c r="Q803" s="897"/>
    </row>
    <row r="804" ht="25.15" customHeight="true" x14ac:dyDescent="0.2">
      <c r="C804" s="897"/>
      <c r="D804" s="897"/>
      <c r="E804" s="897"/>
      <c r="F804" s="897"/>
      <c r="G804" s="897"/>
      <c r="H804" s="897"/>
      <c r="I804" s="897"/>
      <c r="J804" s="897"/>
      <c r="K804" s="897"/>
      <c r="L804" s="897"/>
      <c r="M804" s="897"/>
      <c r="N804" s="897"/>
      <c r="O804" s="897"/>
      <c r="P804" s="897"/>
      <c r="Q804" s="897"/>
    </row>
    <row r="805" ht="25.15" customHeight="true" x14ac:dyDescent="0.2">
      <c r="C805" s="897"/>
      <c r="D805" s="897"/>
      <c r="E805" s="897"/>
      <c r="F805" s="897"/>
      <c r="G805" s="897"/>
      <c r="H805" s="897"/>
      <c r="I805" s="897"/>
      <c r="J805" s="897"/>
      <c r="K805" s="897"/>
      <c r="L805" s="897"/>
      <c r="M805" s="897"/>
      <c r="N805" s="897"/>
      <c r="O805" s="897"/>
      <c r="P805" s="897"/>
      <c r="Q805" s="897"/>
    </row>
    <row r="806" ht="25.15" customHeight="true" x14ac:dyDescent="0.2">
      <c r="C806" s="897"/>
      <c r="D806" s="897"/>
      <c r="E806" s="897"/>
      <c r="F806" s="897"/>
      <c r="G806" s="897"/>
      <c r="H806" s="897"/>
      <c r="I806" s="897"/>
      <c r="J806" s="897"/>
      <c r="K806" s="897"/>
      <c r="L806" s="897"/>
      <c r="M806" s="897"/>
      <c r="N806" s="897"/>
      <c r="O806" s="897"/>
      <c r="P806" s="897"/>
      <c r="Q806" s="897"/>
    </row>
    <row r="807" ht="25.15" customHeight="true" x14ac:dyDescent="0.2">
      <c r="C807" s="897"/>
      <c r="D807" s="897"/>
      <c r="E807" s="897"/>
      <c r="F807" s="897"/>
      <c r="G807" s="897"/>
      <c r="H807" s="897"/>
      <c r="I807" s="897"/>
      <c r="J807" s="897"/>
      <c r="K807" s="897"/>
      <c r="L807" s="897"/>
      <c r="M807" s="897"/>
      <c r="N807" s="897"/>
      <c r="O807" s="897"/>
      <c r="P807" s="897"/>
      <c r="Q807" s="897"/>
    </row>
    <row r="808" ht="25.15" customHeight="true" x14ac:dyDescent="0.2">
      <c r="C808" s="897"/>
      <c r="D808" s="897"/>
      <c r="E808" s="897"/>
      <c r="F808" s="897"/>
      <c r="G808" s="897"/>
      <c r="H808" s="897"/>
      <c r="I808" s="897"/>
      <c r="J808" s="897"/>
      <c r="K808" s="897"/>
      <c r="L808" s="897"/>
      <c r="M808" s="897"/>
      <c r="N808" s="897"/>
      <c r="O808" s="897"/>
      <c r="P808" s="897"/>
      <c r="Q808" s="897"/>
    </row>
    <row r="809" ht="25.15" customHeight="true" x14ac:dyDescent="0.2">
      <c r="C809" s="897"/>
      <c r="D809" s="897"/>
      <c r="E809" s="897"/>
      <c r="F809" s="897"/>
      <c r="G809" s="897"/>
      <c r="H809" s="897"/>
      <c r="I809" s="897"/>
      <c r="J809" s="897"/>
      <c r="K809" s="897"/>
      <c r="L809" s="897"/>
      <c r="M809" s="897"/>
      <c r="N809" s="897"/>
      <c r="O809" s="897"/>
      <c r="P809" s="897"/>
      <c r="Q809" s="897"/>
    </row>
    <row r="810" ht="25.15" customHeight="true" x14ac:dyDescent="0.2">
      <c r="C810" s="897"/>
      <c r="D810" s="897"/>
      <c r="E810" s="897"/>
      <c r="F810" s="897"/>
      <c r="G810" s="897"/>
      <c r="H810" s="897"/>
      <c r="I810" s="897"/>
      <c r="J810" s="897"/>
      <c r="K810" s="897"/>
      <c r="L810" s="897"/>
      <c r="M810" s="897"/>
      <c r="N810" s="897"/>
      <c r="O810" s="897"/>
      <c r="P810" s="897"/>
      <c r="Q810" s="897"/>
    </row>
    <row r="811" ht="25.15" customHeight="true" x14ac:dyDescent="0.2">
      <c r="C811" s="897"/>
      <c r="D811" s="897"/>
      <c r="E811" s="897"/>
      <c r="F811" s="897"/>
      <c r="G811" s="897"/>
      <c r="H811" s="897"/>
      <c r="I811" s="897"/>
      <c r="J811" s="897"/>
      <c r="K811" s="897"/>
      <c r="L811" s="897"/>
      <c r="M811" s="897"/>
      <c r="N811" s="897"/>
      <c r="O811" s="897"/>
      <c r="P811" s="897"/>
      <c r="Q811" s="897"/>
    </row>
    <row r="812" ht="25.15" customHeight="true" x14ac:dyDescent="0.2">
      <c r="C812" s="897"/>
      <c r="D812" s="897"/>
      <c r="E812" s="897"/>
      <c r="F812" s="897"/>
      <c r="G812" s="897"/>
      <c r="H812" s="897"/>
      <c r="I812" s="897"/>
      <c r="J812" s="897"/>
      <c r="K812" s="897"/>
      <c r="L812" s="897"/>
      <c r="M812" s="897"/>
      <c r="N812" s="897"/>
      <c r="O812" s="897"/>
      <c r="P812" s="897"/>
      <c r="Q812" s="897"/>
    </row>
    <row r="813" ht="25.15" customHeight="true" x14ac:dyDescent="0.2">
      <c r="C813" s="897"/>
      <c r="D813" s="897"/>
      <c r="E813" s="897"/>
      <c r="F813" s="897"/>
      <c r="G813" s="897"/>
      <c r="H813" s="897"/>
      <c r="I813" s="897"/>
      <c r="J813" s="897"/>
      <c r="K813" s="897"/>
      <c r="L813" s="897"/>
      <c r="M813" s="897"/>
      <c r="N813" s="897"/>
      <c r="O813" s="897"/>
      <c r="P813" s="897"/>
      <c r="Q813" s="897"/>
    </row>
    <row r="814" ht="25.15" customHeight="true" x14ac:dyDescent="0.2">
      <c r="C814" s="897"/>
      <c r="D814" s="897"/>
      <c r="E814" s="897"/>
      <c r="F814" s="897"/>
      <c r="G814" s="897"/>
      <c r="H814" s="897"/>
      <c r="I814" s="897"/>
      <c r="J814" s="897"/>
      <c r="K814" s="897"/>
      <c r="L814" s="897"/>
      <c r="M814" s="897"/>
      <c r="N814" s="897"/>
      <c r="O814" s="897"/>
      <c r="P814" s="897"/>
      <c r="Q814" s="897"/>
    </row>
    <row r="815" ht="25.15" customHeight="true" x14ac:dyDescent="0.2">
      <c r="C815" s="897"/>
      <c r="D815" s="897"/>
      <c r="E815" s="897"/>
      <c r="F815" s="897"/>
      <c r="G815" s="897"/>
      <c r="H815" s="897"/>
      <c r="I815" s="897"/>
      <c r="J815" s="897"/>
      <c r="K815" s="897"/>
      <c r="L815" s="897"/>
      <c r="M815" s="897"/>
      <c r="N815" s="897"/>
      <c r="O815" s="897"/>
      <c r="P815" s="897"/>
      <c r="Q815" s="897"/>
    </row>
    <row r="816" ht="25.15" customHeight="true" x14ac:dyDescent="0.2">
      <c r="C816" s="897"/>
      <c r="D816" s="897"/>
      <c r="E816" s="897"/>
      <c r="F816" s="897"/>
      <c r="G816" s="897"/>
      <c r="H816" s="897"/>
      <c r="I816" s="897"/>
      <c r="J816" s="897"/>
      <c r="K816" s="897"/>
      <c r="L816" s="897"/>
      <c r="M816" s="897"/>
      <c r="N816" s="897"/>
      <c r="O816" s="897"/>
      <c r="P816" s="897"/>
      <c r="Q816" s="897"/>
    </row>
    <row r="817" ht="25.15" customHeight="true" x14ac:dyDescent="0.2">
      <c r="C817" s="897"/>
      <c r="D817" s="897"/>
      <c r="E817" s="897"/>
      <c r="F817" s="897"/>
      <c r="G817" s="897"/>
      <c r="H817" s="897"/>
      <c r="I817" s="897"/>
      <c r="J817" s="897"/>
      <c r="K817" s="897"/>
      <c r="L817" s="897"/>
      <c r="M817" s="897"/>
      <c r="N817" s="897"/>
      <c r="O817" s="897"/>
      <c r="P817" s="897"/>
      <c r="Q817" s="897"/>
    </row>
    <row r="818" ht="25.15" customHeight="true" x14ac:dyDescent="0.2">
      <c r="C818" s="897"/>
      <c r="D818" s="897"/>
      <c r="E818" s="897"/>
      <c r="F818" s="897"/>
      <c r="G818" s="897"/>
      <c r="H818" s="897"/>
      <c r="I818" s="897"/>
      <c r="J818" s="897"/>
      <c r="K818" s="897"/>
      <c r="L818" s="897"/>
      <c r="M818" s="897"/>
      <c r="N818" s="897"/>
      <c r="O818" s="897"/>
      <c r="P818" s="897"/>
      <c r="Q818" s="897"/>
    </row>
    <row r="819" ht="25.15" customHeight="true" x14ac:dyDescent="0.2">
      <c r="C819" s="897"/>
      <c r="D819" s="897"/>
      <c r="E819" s="897"/>
      <c r="F819" s="897"/>
      <c r="G819" s="897"/>
      <c r="H819" s="897"/>
      <c r="I819" s="897"/>
      <c r="J819" s="897"/>
      <c r="K819" s="897"/>
      <c r="L819" s="897"/>
      <c r="M819" s="897"/>
      <c r="N819" s="897"/>
      <c r="O819" s="897"/>
      <c r="P819" s="897"/>
      <c r="Q819" s="897"/>
    </row>
    <row r="820" ht="25.15" customHeight="true" x14ac:dyDescent="0.2">
      <c r="C820" s="897"/>
      <c r="D820" s="897"/>
      <c r="E820" s="897"/>
      <c r="F820" s="897"/>
      <c r="G820" s="897"/>
      <c r="H820" s="897"/>
      <c r="I820" s="897"/>
      <c r="J820" s="897"/>
      <c r="K820" s="897"/>
      <c r="L820" s="897"/>
      <c r="M820" s="897"/>
      <c r="N820" s="897"/>
      <c r="O820" s="897"/>
      <c r="P820" s="897"/>
      <c r="Q820" s="897"/>
    </row>
    <row r="821" ht="25.15" customHeight="true" x14ac:dyDescent="0.2">
      <c r="C821" s="897"/>
      <c r="D821" s="897"/>
      <c r="E821" s="897"/>
      <c r="F821" s="897"/>
      <c r="G821" s="897"/>
      <c r="H821" s="897"/>
      <c r="I821" s="897"/>
      <c r="J821" s="897"/>
      <c r="K821" s="897"/>
      <c r="L821" s="897"/>
      <c r="M821" s="897"/>
      <c r="N821" s="897"/>
      <c r="O821" s="897"/>
      <c r="P821" s="897"/>
      <c r="Q821" s="897"/>
    </row>
    <row r="822" ht="25.15" customHeight="true" x14ac:dyDescent="0.2">
      <c r="C822" s="897"/>
      <c r="D822" s="897"/>
      <c r="E822" s="897"/>
      <c r="F822" s="897"/>
      <c r="G822" s="897"/>
      <c r="H822" s="897"/>
      <c r="I822" s="897"/>
      <c r="J822" s="897"/>
      <c r="K822" s="897"/>
      <c r="L822" s="897"/>
      <c r="M822" s="897"/>
      <c r="N822" s="897"/>
      <c r="O822" s="897"/>
      <c r="P822" s="897"/>
      <c r="Q822" s="897"/>
    </row>
    <row r="823" ht="25.15" customHeight="true" x14ac:dyDescent="0.2">
      <c r="C823" s="897"/>
      <c r="D823" s="897"/>
      <c r="E823" s="897"/>
      <c r="F823" s="897"/>
      <c r="G823" s="897"/>
      <c r="H823" s="897"/>
      <c r="I823" s="897"/>
      <c r="J823" s="897"/>
      <c r="K823" s="897"/>
      <c r="L823" s="897"/>
      <c r="M823" s="897"/>
      <c r="N823" s="897"/>
      <c r="O823" s="897"/>
      <c r="P823" s="897"/>
      <c r="Q823" s="897"/>
    </row>
    <row r="824" ht="25.15" customHeight="true" x14ac:dyDescent="0.2">
      <c r="C824" s="897"/>
      <c r="D824" s="897"/>
      <c r="E824" s="897"/>
      <c r="F824" s="897"/>
      <c r="G824" s="897"/>
      <c r="H824" s="897"/>
      <c r="I824" s="897"/>
      <c r="J824" s="897"/>
      <c r="K824" s="897"/>
      <c r="L824" s="897"/>
      <c r="M824" s="897"/>
      <c r="N824" s="897"/>
      <c r="O824" s="897"/>
      <c r="P824" s="897"/>
      <c r="Q824" s="897"/>
    </row>
    <row r="825" ht="25.15" customHeight="true" x14ac:dyDescent="0.2">
      <c r="C825" s="897"/>
      <c r="D825" s="897"/>
      <c r="E825" s="897"/>
      <c r="F825" s="897"/>
      <c r="G825" s="897"/>
      <c r="H825" s="897"/>
      <c r="I825" s="897"/>
      <c r="J825" s="897"/>
      <c r="K825" s="897"/>
      <c r="L825" s="897"/>
      <c r="M825" s="897"/>
      <c r="N825" s="897"/>
      <c r="O825" s="897"/>
      <c r="P825" s="897"/>
      <c r="Q825" s="897"/>
    </row>
    <row r="826" ht="25.15" customHeight="true" x14ac:dyDescent="0.2">
      <c r="C826" s="897"/>
      <c r="D826" s="897"/>
      <c r="E826" s="897"/>
      <c r="F826" s="897"/>
      <c r="G826" s="897"/>
      <c r="H826" s="897"/>
      <c r="I826" s="897"/>
      <c r="J826" s="897"/>
      <c r="K826" s="897"/>
      <c r="L826" s="897"/>
      <c r="M826" s="897"/>
      <c r="N826" s="897"/>
      <c r="O826" s="897"/>
      <c r="P826" s="897"/>
      <c r="Q826" s="897"/>
    </row>
    <row r="827" ht="25.15" customHeight="true" x14ac:dyDescent="0.2">
      <c r="C827" s="897"/>
      <c r="D827" s="897"/>
      <c r="E827" s="897"/>
      <c r="F827" s="897"/>
      <c r="G827" s="897"/>
      <c r="H827" s="897"/>
      <c r="I827" s="897"/>
      <c r="J827" s="897"/>
      <c r="K827" s="897"/>
      <c r="L827" s="897"/>
      <c r="M827" s="897"/>
      <c r="N827" s="897"/>
      <c r="O827" s="897"/>
      <c r="P827" s="897"/>
      <c r="Q827" s="897"/>
    </row>
    <row r="828" ht="25.15" customHeight="true" x14ac:dyDescent="0.2">
      <c r="C828" s="897"/>
      <c r="D828" s="897"/>
      <c r="E828" s="897"/>
      <c r="F828" s="897"/>
      <c r="G828" s="897"/>
      <c r="H828" s="897"/>
      <c r="I828" s="897"/>
      <c r="J828" s="897"/>
      <c r="K828" s="897"/>
      <c r="L828" s="897"/>
      <c r="M828" s="897"/>
      <c r="N828" s="897"/>
      <c r="O828" s="897"/>
      <c r="P828" s="897"/>
      <c r="Q828" s="897"/>
    </row>
    <row r="829" ht="25.15" customHeight="true" x14ac:dyDescent="0.2">
      <c r="C829" s="897"/>
      <c r="D829" s="897"/>
      <c r="E829" s="897"/>
      <c r="F829" s="897"/>
      <c r="G829" s="897"/>
      <c r="H829" s="897"/>
      <c r="I829" s="897"/>
      <c r="J829" s="897"/>
      <c r="K829" s="897"/>
      <c r="L829" s="897"/>
      <c r="M829" s="897"/>
      <c r="N829" s="897"/>
      <c r="O829" s="897"/>
      <c r="P829" s="897"/>
      <c r="Q829" s="897"/>
    </row>
    <row r="830" ht="25.15" customHeight="true" x14ac:dyDescent="0.2">
      <c r="C830" s="897"/>
      <c r="D830" s="897"/>
      <c r="E830" s="897"/>
      <c r="F830" s="897"/>
      <c r="G830" s="897"/>
      <c r="H830" s="897"/>
      <c r="I830" s="897"/>
      <c r="J830" s="897"/>
      <c r="K830" s="897"/>
      <c r="L830" s="897"/>
      <c r="M830" s="897"/>
      <c r="N830" s="897"/>
      <c r="O830" s="897"/>
      <c r="P830" s="897"/>
      <c r="Q830" s="897"/>
    </row>
    <row r="831" ht="25.15" customHeight="true" x14ac:dyDescent="0.2">
      <c r="C831" s="897"/>
      <c r="D831" s="897"/>
      <c r="E831" s="897"/>
      <c r="F831" s="897"/>
      <c r="G831" s="897"/>
      <c r="H831" s="897"/>
      <c r="I831" s="897"/>
      <c r="J831" s="897"/>
      <c r="K831" s="897"/>
      <c r="L831" s="897"/>
      <c r="M831" s="897"/>
      <c r="N831" s="897"/>
      <c r="O831" s="897"/>
      <c r="P831" s="897"/>
      <c r="Q831" s="897"/>
    </row>
    <row r="832" ht="25.15" customHeight="true" x14ac:dyDescent="0.2">
      <c r="C832" s="897"/>
      <c r="D832" s="897"/>
      <c r="E832" s="897"/>
      <c r="F832" s="897"/>
      <c r="G832" s="897"/>
      <c r="H832" s="897"/>
      <c r="I832" s="897"/>
      <c r="J832" s="897"/>
      <c r="K832" s="897"/>
      <c r="L832" s="897"/>
      <c r="M832" s="897"/>
      <c r="N832" s="897"/>
      <c r="O832" s="897"/>
      <c r="P832" s="897"/>
      <c r="Q832" s="897"/>
    </row>
    <row r="833" ht="25.15" customHeight="true" x14ac:dyDescent="0.2">
      <c r="C833" s="897"/>
      <c r="D833" s="897"/>
      <c r="E833" s="897"/>
      <c r="F833" s="897"/>
      <c r="G833" s="897"/>
      <c r="H833" s="897"/>
      <c r="I833" s="897"/>
      <c r="J833" s="897"/>
      <c r="K833" s="897"/>
      <c r="L833" s="897"/>
      <c r="M833" s="897"/>
      <c r="N833" s="897"/>
      <c r="O833" s="897"/>
      <c r="P833" s="897"/>
      <c r="Q833" s="897"/>
    </row>
    <row r="834" ht="25.15" customHeight="true" x14ac:dyDescent="0.2">
      <c r="C834" s="897"/>
      <c r="D834" s="897"/>
      <c r="E834" s="897"/>
      <c r="F834" s="897"/>
      <c r="G834" s="897"/>
      <c r="H834" s="897"/>
      <c r="I834" s="897"/>
      <c r="J834" s="897"/>
      <c r="K834" s="897"/>
      <c r="L834" s="897"/>
      <c r="M834" s="897"/>
      <c r="N834" s="897"/>
      <c r="O834" s="897"/>
      <c r="P834" s="897"/>
      <c r="Q834" s="897"/>
    </row>
    <row r="835" ht="25.15" customHeight="true" x14ac:dyDescent="0.2">
      <c r="C835" s="897"/>
      <c r="D835" s="897"/>
      <c r="E835" s="897"/>
      <c r="F835" s="897"/>
      <c r="G835" s="897"/>
      <c r="H835" s="897"/>
      <c r="I835" s="897"/>
      <c r="J835" s="897"/>
      <c r="K835" s="897"/>
      <c r="L835" s="897"/>
      <c r="M835" s="897"/>
      <c r="N835" s="897"/>
      <c r="O835" s="897"/>
      <c r="P835" s="897"/>
      <c r="Q835" s="897"/>
    </row>
    <row r="836" ht="25.15" customHeight="true" x14ac:dyDescent="0.2">
      <c r="C836" s="897"/>
      <c r="D836" s="897"/>
      <c r="E836" s="897"/>
      <c r="F836" s="897"/>
      <c r="G836" s="897"/>
      <c r="H836" s="897"/>
      <c r="I836" s="897"/>
      <c r="J836" s="897"/>
      <c r="K836" s="897"/>
      <c r="L836" s="897"/>
      <c r="M836" s="897"/>
      <c r="N836" s="897"/>
      <c r="O836" s="897"/>
      <c r="P836" s="897"/>
      <c r="Q836" s="897"/>
    </row>
    <row r="837" ht="25.15" customHeight="true" x14ac:dyDescent="0.2">
      <c r="C837" s="897"/>
      <c r="D837" s="897"/>
      <c r="E837" s="897"/>
      <c r="F837" s="897"/>
      <c r="G837" s="897"/>
      <c r="H837" s="897"/>
      <c r="I837" s="897"/>
      <c r="J837" s="897"/>
      <c r="K837" s="897"/>
      <c r="L837" s="897"/>
      <c r="M837" s="897"/>
      <c r="N837" s="897"/>
      <c r="O837" s="897"/>
      <c r="P837" s="897"/>
      <c r="Q837" s="897"/>
    </row>
    <row r="838" ht="25.15" customHeight="true" x14ac:dyDescent="0.2">
      <c r="C838" s="897"/>
      <c r="D838" s="897"/>
      <c r="E838" s="897"/>
      <c r="F838" s="897"/>
      <c r="G838" s="897"/>
      <c r="H838" s="897"/>
      <c r="I838" s="897"/>
      <c r="J838" s="897"/>
      <c r="K838" s="897"/>
      <c r="L838" s="897"/>
      <c r="M838" s="897"/>
      <c r="N838" s="897"/>
      <c r="O838" s="897"/>
      <c r="P838" s="897"/>
      <c r="Q838" s="897"/>
    </row>
    <row r="839" ht="25.15" customHeight="true" x14ac:dyDescent="0.2">
      <c r="C839" s="897"/>
      <c r="D839" s="897"/>
      <c r="E839" s="897"/>
      <c r="F839" s="897"/>
      <c r="G839" s="897"/>
      <c r="H839" s="897"/>
      <c r="I839" s="897"/>
      <c r="J839" s="897"/>
      <c r="K839" s="897"/>
      <c r="L839" s="897"/>
      <c r="M839" s="897"/>
      <c r="N839" s="897"/>
      <c r="O839" s="897"/>
      <c r="P839" s="897"/>
      <c r="Q839" s="897"/>
    </row>
    <row r="840" ht="25.15" customHeight="true" x14ac:dyDescent="0.2">
      <c r="C840" s="897"/>
      <c r="D840" s="897"/>
      <c r="E840" s="897"/>
      <c r="F840" s="897"/>
      <c r="G840" s="897"/>
      <c r="H840" s="897"/>
      <c r="I840" s="897"/>
      <c r="J840" s="897"/>
      <c r="K840" s="897"/>
      <c r="L840" s="897"/>
      <c r="M840" s="897"/>
      <c r="N840" s="897"/>
      <c r="O840" s="897"/>
      <c r="P840" s="897"/>
      <c r="Q840" s="897"/>
    </row>
    <row r="841" ht="25.15" customHeight="true" x14ac:dyDescent="0.2">
      <c r="C841" s="897"/>
      <c r="D841" s="897"/>
      <c r="E841" s="897"/>
      <c r="F841" s="897"/>
      <c r="G841" s="897"/>
      <c r="H841" s="897"/>
      <c r="I841" s="897"/>
      <c r="J841" s="897"/>
      <c r="K841" s="897"/>
      <c r="L841" s="897"/>
      <c r="M841" s="897"/>
      <c r="N841" s="897"/>
      <c r="O841" s="897"/>
      <c r="P841" s="897"/>
      <c r="Q841" s="897"/>
    </row>
    <row r="842" ht="25.15" customHeight="true" x14ac:dyDescent="0.2">
      <c r="C842" s="897"/>
      <c r="D842" s="897"/>
      <c r="E842" s="897"/>
      <c r="F842" s="897"/>
      <c r="G842" s="897"/>
      <c r="H842" s="897"/>
      <c r="I842" s="897"/>
      <c r="J842" s="897"/>
      <c r="K842" s="897"/>
      <c r="L842" s="897"/>
      <c r="M842" s="897"/>
      <c r="N842" s="897"/>
      <c r="O842" s="897"/>
      <c r="P842" s="897"/>
      <c r="Q842" s="897"/>
    </row>
    <row r="843" ht="25.15" customHeight="true" x14ac:dyDescent="0.2">
      <c r="C843" s="897"/>
      <c r="D843" s="897"/>
      <c r="E843" s="897"/>
      <c r="F843" s="897"/>
      <c r="G843" s="897"/>
      <c r="H843" s="897"/>
      <c r="I843" s="897"/>
      <c r="J843" s="897"/>
      <c r="K843" s="897"/>
      <c r="L843" s="897"/>
      <c r="M843" s="897"/>
      <c r="N843" s="897"/>
      <c r="O843" s="897"/>
      <c r="P843" s="897"/>
      <c r="Q843" s="897"/>
    </row>
    <row r="844" ht="25.15" customHeight="true" x14ac:dyDescent="0.2">
      <c r="C844" s="897"/>
      <c r="D844" s="897"/>
      <c r="E844" s="897"/>
      <c r="F844" s="897"/>
      <c r="G844" s="897"/>
      <c r="H844" s="897"/>
      <c r="I844" s="897"/>
      <c r="J844" s="897"/>
      <c r="K844" s="897"/>
      <c r="L844" s="897"/>
      <c r="M844" s="897"/>
      <c r="N844" s="897"/>
      <c r="O844" s="897"/>
      <c r="P844" s="897"/>
      <c r="Q844" s="897"/>
    </row>
    <row r="845" ht="25.15" customHeight="true" x14ac:dyDescent="0.2">
      <c r="C845" s="897"/>
      <c r="D845" s="897"/>
      <c r="E845" s="897"/>
      <c r="F845" s="897"/>
      <c r="G845" s="897"/>
      <c r="H845" s="897"/>
      <c r="I845" s="897"/>
      <c r="J845" s="897"/>
      <c r="K845" s="897"/>
      <c r="L845" s="897"/>
      <c r="M845" s="897"/>
      <c r="N845" s="897"/>
      <c r="O845" s="897"/>
      <c r="P845" s="897"/>
      <c r="Q845" s="897"/>
    </row>
    <row r="846" ht="25.15" customHeight="true" x14ac:dyDescent="0.2">
      <c r="C846" s="897"/>
      <c r="D846" s="897"/>
      <c r="E846" s="897"/>
      <c r="F846" s="897"/>
      <c r="G846" s="897"/>
      <c r="H846" s="897"/>
      <c r="I846" s="897"/>
      <c r="J846" s="897"/>
      <c r="K846" s="897"/>
      <c r="L846" s="897"/>
      <c r="M846" s="897"/>
      <c r="N846" s="897"/>
      <c r="O846" s="897"/>
      <c r="P846" s="897"/>
      <c r="Q846" s="897"/>
    </row>
    <row r="847" ht="25.15" customHeight="true" x14ac:dyDescent="0.2">
      <c r="C847" s="897"/>
      <c r="D847" s="897"/>
      <c r="E847" s="897"/>
      <c r="F847" s="897"/>
      <c r="G847" s="897"/>
      <c r="H847" s="897"/>
      <c r="I847" s="897"/>
      <c r="J847" s="897"/>
      <c r="K847" s="897"/>
      <c r="L847" s="897"/>
      <c r="M847" s="897"/>
      <c r="N847" s="897"/>
      <c r="O847" s="897"/>
      <c r="P847" s="897"/>
      <c r="Q847" s="897"/>
    </row>
    <row r="848" ht="25.15" customHeight="true" x14ac:dyDescent="0.2">
      <c r="C848" s="897"/>
      <c r="D848" s="897"/>
      <c r="E848" s="897"/>
      <c r="F848" s="897"/>
      <c r="G848" s="897"/>
      <c r="H848" s="897"/>
      <c r="I848" s="897"/>
      <c r="J848" s="897"/>
      <c r="K848" s="897"/>
      <c r="L848" s="897"/>
      <c r="M848" s="897"/>
      <c r="N848" s="897"/>
      <c r="O848" s="897"/>
      <c r="P848" s="897"/>
      <c r="Q848" s="897"/>
    </row>
    <row r="849" ht="25.15" customHeight="true" x14ac:dyDescent="0.2">
      <c r="C849" s="897"/>
      <c r="D849" s="897"/>
      <c r="E849" s="897"/>
      <c r="F849" s="897"/>
      <c r="G849" s="897"/>
      <c r="H849" s="897"/>
      <c r="I849" s="897"/>
      <c r="J849" s="897"/>
      <c r="K849" s="897"/>
      <c r="L849" s="897"/>
      <c r="M849" s="897"/>
      <c r="N849" s="897"/>
      <c r="O849" s="897"/>
      <c r="P849" s="897"/>
      <c r="Q849" s="897"/>
    </row>
    <row r="850" ht="25.15" customHeight="true" x14ac:dyDescent="0.2">
      <c r="C850" s="897"/>
      <c r="D850" s="897"/>
      <c r="E850" s="897"/>
      <c r="F850" s="897"/>
      <c r="G850" s="897"/>
      <c r="H850" s="897"/>
      <c r="I850" s="897"/>
      <c r="J850" s="897"/>
      <c r="K850" s="897"/>
      <c r="L850" s="897"/>
      <c r="M850" s="897"/>
      <c r="N850" s="897"/>
      <c r="O850" s="897"/>
      <c r="P850" s="897"/>
      <c r="Q850" s="897"/>
    </row>
    <row r="851" ht="25.15" customHeight="true" x14ac:dyDescent="0.2">
      <c r="C851" s="897"/>
      <c r="D851" s="897"/>
      <c r="E851" s="897"/>
      <c r="F851" s="897"/>
      <c r="G851" s="897"/>
      <c r="H851" s="897"/>
      <c r="I851" s="897"/>
      <c r="J851" s="897"/>
      <c r="K851" s="897"/>
      <c r="L851" s="897"/>
      <c r="M851" s="897"/>
      <c r="N851" s="897"/>
      <c r="O851" s="897"/>
      <c r="P851" s="897"/>
      <c r="Q851" s="897"/>
    </row>
    <row r="852" ht="25.15" customHeight="true" x14ac:dyDescent="0.2">
      <c r="C852" s="897"/>
      <c r="D852" s="897"/>
      <c r="E852" s="897"/>
      <c r="F852" s="897"/>
      <c r="G852" s="897"/>
      <c r="H852" s="897"/>
      <c r="I852" s="897"/>
      <c r="J852" s="897"/>
      <c r="K852" s="897"/>
      <c r="L852" s="897"/>
      <c r="M852" s="897"/>
      <c r="N852" s="897"/>
      <c r="O852" s="897"/>
      <c r="P852" s="897"/>
      <c r="Q852" s="897"/>
    </row>
    <row r="853" ht="25.15" customHeight="true" x14ac:dyDescent="0.2">
      <c r="C853" s="897"/>
      <c r="D853" s="897"/>
      <c r="E853" s="897"/>
      <c r="F853" s="897"/>
      <c r="G853" s="897"/>
      <c r="H853" s="897"/>
      <c r="I853" s="897"/>
      <c r="J853" s="897"/>
      <c r="K853" s="897"/>
      <c r="L853" s="897"/>
      <c r="M853" s="897"/>
      <c r="N853" s="897"/>
      <c r="O853" s="897"/>
      <c r="P853" s="897"/>
      <c r="Q853" s="897"/>
    </row>
    <row r="854" ht="25.15" customHeight="true" x14ac:dyDescent="0.2">
      <c r="C854" s="897"/>
      <c r="D854" s="897"/>
      <c r="E854" s="897"/>
      <c r="F854" s="897"/>
      <c r="G854" s="897"/>
      <c r="H854" s="897"/>
      <c r="I854" s="897"/>
      <c r="J854" s="897"/>
      <c r="K854" s="897"/>
      <c r="L854" s="897"/>
      <c r="M854" s="897"/>
      <c r="N854" s="897"/>
      <c r="O854" s="897"/>
      <c r="P854" s="897"/>
      <c r="Q854" s="897"/>
    </row>
    <row r="855" ht="25.15" customHeight="true" x14ac:dyDescent="0.2">
      <c r="C855" s="897"/>
      <c r="D855" s="897"/>
      <c r="E855" s="897"/>
      <c r="F855" s="897"/>
      <c r="G855" s="897"/>
      <c r="H855" s="897"/>
      <c r="I855" s="897"/>
      <c r="J855" s="897"/>
      <c r="K855" s="897"/>
      <c r="L855" s="897"/>
      <c r="M855" s="897"/>
      <c r="N855" s="897"/>
      <c r="O855" s="897"/>
      <c r="P855" s="897"/>
      <c r="Q855" s="897"/>
    </row>
    <row r="856" ht="25.15" customHeight="true" x14ac:dyDescent="0.2">
      <c r="C856" s="897"/>
      <c r="D856" s="897"/>
      <c r="E856" s="897"/>
      <c r="F856" s="897"/>
      <c r="G856" s="897"/>
      <c r="H856" s="897"/>
      <c r="I856" s="897"/>
      <c r="J856" s="897"/>
      <c r="K856" s="897"/>
      <c r="L856" s="897"/>
      <c r="M856" s="897"/>
      <c r="N856" s="897"/>
      <c r="O856" s="897"/>
      <c r="P856" s="897"/>
      <c r="Q856" s="897"/>
    </row>
    <row r="857" ht="25.15" customHeight="true" x14ac:dyDescent="0.2">
      <c r="C857" s="897"/>
      <c r="D857" s="897"/>
      <c r="E857" s="897"/>
      <c r="F857" s="897"/>
      <c r="G857" s="897"/>
      <c r="H857" s="897"/>
      <c r="I857" s="897"/>
      <c r="J857" s="897"/>
      <c r="K857" s="897"/>
      <c r="L857" s="897"/>
      <c r="M857" s="897"/>
      <c r="N857" s="897"/>
      <c r="O857" s="897"/>
      <c r="P857" s="897"/>
      <c r="Q857" s="897"/>
    </row>
    <row r="858" ht="25.15" customHeight="true" x14ac:dyDescent="0.2">
      <c r="C858" s="897"/>
      <c r="D858" s="897"/>
      <c r="E858" s="897"/>
      <c r="F858" s="897"/>
      <c r="G858" s="897"/>
      <c r="H858" s="897"/>
      <c r="I858" s="897"/>
      <c r="J858" s="897"/>
      <c r="K858" s="897"/>
      <c r="L858" s="897"/>
      <c r="M858" s="897"/>
      <c r="N858" s="897"/>
      <c r="O858" s="897"/>
      <c r="P858" s="897"/>
      <c r="Q858" s="897"/>
    </row>
    <row r="859" ht="25.15" customHeight="true" x14ac:dyDescent="0.2">
      <c r="C859" s="897"/>
      <c r="D859" s="897"/>
      <c r="E859" s="897"/>
      <c r="F859" s="897"/>
      <c r="G859" s="897"/>
      <c r="H859" s="897"/>
      <c r="I859" s="897"/>
      <c r="J859" s="897"/>
      <c r="K859" s="897"/>
      <c r="L859" s="897"/>
      <c r="M859" s="897"/>
      <c r="N859" s="897"/>
      <c r="O859" s="897"/>
      <c r="P859" s="897"/>
      <c r="Q859" s="897"/>
    </row>
    <row r="860" ht="25.15" customHeight="true" x14ac:dyDescent="0.2">
      <c r="C860" s="897"/>
      <c r="D860" s="897"/>
      <c r="E860" s="897"/>
      <c r="F860" s="897"/>
      <c r="G860" s="897"/>
      <c r="H860" s="897"/>
      <c r="I860" s="897"/>
      <c r="J860" s="897"/>
      <c r="K860" s="897"/>
      <c r="L860" s="897"/>
      <c r="M860" s="897"/>
      <c r="N860" s="897"/>
      <c r="O860" s="897"/>
      <c r="P860" s="897"/>
      <c r="Q860" s="897"/>
    </row>
    <row r="861" ht="25.15" customHeight="true" x14ac:dyDescent="0.2">
      <c r="C861" s="897"/>
      <c r="D861" s="897"/>
      <c r="E861" s="897"/>
      <c r="F861" s="897"/>
      <c r="G861" s="897"/>
      <c r="H861" s="897"/>
      <c r="I861" s="897"/>
      <c r="J861" s="897"/>
      <c r="K861" s="897"/>
      <c r="L861" s="897"/>
      <c r="M861" s="897"/>
      <c r="N861" s="897"/>
      <c r="O861" s="897"/>
      <c r="P861" s="897"/>
      <c r="Q861" s="897"/>
    </row>
    <row r="862" ht="25.15" customHeight="true" x14ac:dyDescent="0.2">
      <c r="C862" s="897"/>
      <c r="D862" s="897"/>
      <c r="E862" s="897"/>
      <c r="F862" s="897"/>
      <c r="G862" s="897"/>
      <c r="H862" s="897"/>
      <c r="I862" s="897"/>
      <c r="J862" s="897"/>
      <c r="K862" s="897"/>
      <c r="L862" s="897"/>
      <c r="M862" s="897"/>
      <c r="N862" s="897"/>
      <c r="O862" s="897"/>
      <c r="P862" s="897"/>
      <c r="Q862" s="897"/>
    </row>
    <row r="863" ht="25.15" customHeight="true" x14ac:dyDescent="0.2">
      <c r="C863" s="897"/>
      <c r="D863" s="897"/>
      <c r="E863" s="897"/>
      <c r="F863" s="897"/>
      <c r="G863" s="897"/>
      <c r="H863" s="897"/>
      <c r="I863" s="897"/>
      <c r="J863" s="897"/>
      <c r="K863" s="897"/>
      <c r="L863" s="897"/>
      <c r="M863" s="897"/>
      <c r="N863" s="897"/>
      <c r="O863" s="897"/>
      <c r="P863" s="897"/>
      <c r="Q863" s="897"/>
    </row>
    <row r="864" ht="25.15" customHeight="true" x14ac:dyDescent="0.2">
      <c r="C864" s="897"/>
      <c r="D864" s="897"/>
      <c r="E864" s="897"/>
      <c r="F864" s="897"/>
      <c r="G864" s="897"/>
      <c r="H864" s="897"/>
      <c r="I864" s="897"/>
      <c r="J864" s="897"/>
      <c r="K864" s="897"/>
      <c r="L864" s="897"/>
      <c r="M864" s="897"/>
      <c r="N864" s="897"/>
      <c r="O864" s="897"/>
      <c r="P864" s="897"/>
      <c r="Q864" s="897"/>
    </row>
    <row r="865" ht="25.15" customHeight="true" x14ac:dyDescent="0.2">
      <c r="C865" s="897"/>
      <c r="D865" s="897"/>
      <c r="E865" s="897"/>
      <c r="F865" s="897"/>
      <c r="G865" s="897"/>
      <c r="H865" s="897"/>
      <c r="I865" s="897"/>
      <c r="J865" s="897"/>
      <c r="K865" s="897"/>
      <c r="L865" s="897"/>
      <c r="M865" s="897"/>
      <c r="N865" s="897"/>
      <c r="O865" s="897"/>
      <c r="P865" s="897"/>
      <c r="Q865" s="897"/>
    </row>
    <row r="866" ht="25.15" customHeight="true" x14ac:dyDescent="0.2">
      <c r="C866" s="897"/>
      <c r="D866" s="897"/>
      <c r="E866" s="897"/>
      <c r="F866" s="897"/>
      <c r="G866" s="897"/>
      <c r="H866" s="897"/>
      <c r="I866" s="897"/>
      <c r="J866" s="897"/>
      <c r="K866" s="897"/>
      <c r="L866" s="897"/>
      <c r="M866" s="897"/>
      <c r="N866" s="897"/>
      <c r="O866" s="897"/>
      <c r="P866" s="897"/>
      <c r="Q866" s="897"/>
    </row>
    <row r="867" ht="25.15" customHeight="true" x14ac:dyDescent="0.2">
      <c r="C867" s="897"/>
      <c r="D867" s="897"/>
      <c r="E867" s="897"/>
      <c r="F867" s="897"/>
      <c r="G867" s="897"/>
      <c r="H867" s="897"/>
      <c r="I867" s="897"/>
      <c r="J867" s="897"/>
      <c r="K867" s="897"/>
      <c r="L867" s="897"/>
      <c r="M867" s="897"/>
      <c r="N867" s="897"/>
      <c r="O867" s="897"/>
      <c r="P867" s="897"/>
      <c r="Q867" s="897"/>
    </row>
    <row r="868" ht="25.15" customHeight="true" x14ac:dyDescent="0.2">
      <c r="C868" s="897"/>
      <c r="D868" s="897"/>
      <c r="E868" s="897"/>
      <c r="F868" s="897"/>
      <c r="G868" s="897"/>
      <c r="H868" s="897"/>
      <c r="I868" s="897"/>
      <c r="J868" s="897"/>
      <c r="K868" s="897"/>
      <c r="L868" s="897"/>
      <c r="M868" s="897"/>
      <c r="N868" s="897"/>
      <c r="O868" s="897"/>
      <c r="P868" s="897"/>
      <c r="Q868" s="897"/>
    </row>
    <row r="869" ht="25.15" customHeight="true" x14ac:dyDescent="0.2">
      <c r="C869" s="897"/>
      <c r="D869" s="897"/>
      <c r="E869" s="897"/>
      <c r="F869" s="897"/>
      <c r="G869" s="897"/>
      <c r="H869" s="897"/>
      <c r="I869" s="897"/>
      <c r="J869" s="897"/>
      <c r="K869" s="897"/>
      <c r="L869" s="897"/>
      <c r="M869" s="897"/>
      <c r="N869" s="897"/>
      <c r="O869" s="897"/>
      <c r="P869" s="897"/>
      <c r="Q869" s="897"/>
    </row>
    <row r="870" ht="25.15" customHeight="true" x14ac:dyDescent="0.2">
      <c r="C870" s="897"/>
      <c r="D870" s="897"/>
      <c r="E870" s="897"/>
      <c r="F870" s="897"/>
      <c r="G870" s="897"/>
      <c r="H870" s="897"/>
      <c r="I870" s="897"/>
      <c r="J870" s="897"/>
      <c r="K870" s="897"/>
      <c r="L870" s="897"/>
      <c r="M870" s="897"/>
      <c r="N870" s="897"/>
      <c r="O870" s="897"/>
      <c r="P870" s="897"/>
      <c r="Q870" s="897"/>
    </row>
    <row r="871" ht="25.15" customHeight="true" x14ac:dyDescent="0.2">
      <c r="C871" s="897"/>
      <c r="D871" s="897"/>
      <c r="E871" s="897"/>
      <c r="F871" s="897"/>
      <c r="G871" s="897"/>
      <c r="H871" s="897"/>
      <c r="I871" s="897"/>
      <c r="J871" s="897"/>
      <c r="K871" s="897"/>
      <c r="L871" s="897"/>
      <c r="M871" s="897"/>
      <c r="N871" s="897"/>
      <c r="O871" s="897"/>
      <c r="P871" s="897"/>
      <c r="Q871" s="897"/>
    </row>
    <row r="872" ht="25.15" customHeight="true" x14ac:dyDescent="0.2">
      <c r="C872" s="897"/>
      <c r="D872" s="897"/>
      <c r="E872" s="897"/>
      <c r="F872" s="897"/>
      <c r="G872" s="897"/>
      <c r="H872" s="897"/>
      <c r="I872" s="897"/>
      <c r="J872" s="897"/>
      <c r="K872" s="897"/>
      <c r="L872" s="897"/>
      <c r="M872" s="897"/>
      <c r="N872" s="897"/>
      <c r="O872" s="897"/>
      <c r="P872" s="897"/>
      <c r="Q872" s="897"/>
    </row>
    <row r="873" ht="25.15" customHeight="true" x14ac:dyDescent="0.2">
      <c r="C873" s="897"/>
      <c r="D873" s="897"/>
      <c r="E873" s="897"/>
      <c r="F873" s="897"/>
      <c r="G873" s="897"/>
      <c r="H873" s="897"/>
      <c r="I873" s="897"/>
      <c r="J873" s="897"/>
      <c r="K873" s="897"/>
      <c r="L873" s="897"/>
      <c r="M873" s="897"/>
      <c r="N873" s="897"/>
      <c r="O873" s="897"/>
      <c r="P873" s="897"/>
      <c r="Q873" s="897"/>
    </row>
    <row r="874" ht="25.15" customHeight="true" x14ac:dyDescent="0.2">
      <c r="C874" s="897"/>
      <c r="D874" s="897"/>
      <c r="E874" s="897"/>
      <c r="F874" s="897"/>
      <c r="G874" s="897"/>
      <c r="H874" s="897"/>
      <c r="I874" s="897"/>
      <c r="J874" s="897"/>
      <c r="K874" s="897"/>
      <c r="L874" s="897"/>
      <c r="M874" s="897"/>
      <c r="N874" s="897"/>
      <c r="O874" s="897"/>
      <c r="P874" s="897"/>
      <c r="Q874" s="897"/>
    </row>
    <row r="875" ht="25.15" customHeight="true" x14ac:dyDescent="0.2">
      <c r="C875" s="897"/>
      <c r="D875" s="897"/>
      <c r="E875" s="897"/>
      <c r="F875" s="897"/>
      <c r="G875" s="897"/>
      <c r="H875" s="897"/>
      <c r="I875" s="897"/>
      <c r="J875" s="897"/>
      <c r="K875" s="897"/>
      <c r="L875" s="897"/>
      <c r="M875" s="897"/>
      <c r="N875" s="897"/>
      <c r="O875" s="897"/>
      <c r="P875" s="897"/>
      <c r="Q875" s="897"/>
    </row>
    <row r="876" ht="25.15" customHeight="true" x14ac:dyDescent="0.2">
      <c r="C876" s="897"/>
      <c r="D876" s="897"/>
      <c r="E876" s="897"/>
      <c r="F876" s="897"/>
      <c r="G876" s="897"/>
      <c r="H876" s="897"/>
      <c r="I876" s="897"/>
      <c r="J876" s="897"/>
      <c r="K876" s="897"/>
      <c r="L876" s="897"/>
      <c r="M876" s="897"/>
      <c r="N876" s="897"/>
      <c r="O876" s="897"/>
      <c r="P876" s="897"/>
      <c r="Q876" s="897"/>
    </row>
    <row r="877" ht="25.15" customHeight="true" x14ac:dyDescent="0.2">
      <c r="C877" s="897"/>
      <c r="D877" s="897"/>
      <c r="E877" s="897"/>
      <c r="F877" s="897"/>
      <c r="G877" s="897"/>
      <c r="H877" s="897"/>
      <c r="I877" s="897"/>
      <c r="J877" s="897"/>
      <c r="K877" s="897"/>
      <c r="L877" s="897"/>
      <c r="M877" s="897"/>
      <c r="N877" s="897"/>
      <c r="O877" s="897"/>
      <c r="P877" s="897"/>
      <c r="Q877" s="897"/>
    </row>
    <row r="878" ht="25.15" customHeight="true" x14ac:dyDescent="0.2">
      <c r="C878" s="897"/>
      <c r="D878" s="897"/>
      <c r="E878" s="897"/>
      <c r="F878" s="897"/>
      <c r="G878" s="897"/>
      <c r="H878" s="897"/>
      <c r="I878" s="897"/>
      <c r="J878" s="897"/>
      <c r="K878" s="897"/>
      <c r="L878" s="897"/>
      <c r="M878" s="897"/>
      <c r="N878" s="897"/>
      <c r="O878" s="897"/>
      <c r="P878" s="897"/>
      <c r="Q878" s="897"/>
    </row>
    <row r="879" ht="25.15" customHeight="true" x14ac:dyDescent="0.2">
      <c r="C879" s="897"/>
      <c r="D879" s="897"/>
      <c r="E879" s="897"/>
      <c r="F879" s="897"/>
      <c r="G879" s="897"/>
      <c r="H879" s="897"/>
      <c r="I879" s="897"/>
      <c r="J879" s="897"/>
      <c r="K879" s="897"/>
      <c r="L879" s="897"/>
      <c r="M879" s="897"/>
      <c r="N879" s="897"/>
      <c r="O879" s="897"/>
      <c r="P879" s="897"/>
      <c r="Q879" s="897"/>
    </row>
    <row r="880" ht="25.15" customHeight="true" x14ac:dyDescent="0.2">
      <c r="C880" s="897"/>
      <c r="D880" s="897"/>
      <c r="E880" s="897"/>
      <c r="F880" s="897"/>
      <c r="G880" s="897"/>
      <c r="H880" s="897"/>
      <c r="I880" s="897"/>
      <c r="J880" s="897"/>
      <c r="K880" s="897"/>
      <c r="L880" s="897"/>
      <c r="M880" s="897"/>
      <c r="N880" s="897"/>
      <c r="O880" s="897"/>
      <c r="P880" s="897"/>
      <c r="Q880" s="897"/>
    </row>
    <row r="881" ht="25.15" customHeight="true" x14ac:dyDescent="0.2">
      <c r="C881" s="897"/>
      <c r="D881" s="897"/>
      <c r="E881" s="897"/>
      <c r="F881" s="897"/>
      <c r="G881" s="897"/>
      <c r="H881" s="897"/>
      <c r="I881" s="897"/>
      <c r="J881" s="897"/>
      <c r="K881" s="897"/>
      <c r="L881" s="897"/>
      <c r="M881" s="897"/>
      <c r="N881" s="897"/>
      <c r="O881" s="897"/>
      <c r="P881" s="897"/>
      <c r="Q881" s="897"/>
    </row>
    <row r="882" ht="25.15" customHeight="true" x14ac:dyDescent="0.2">
      <c r="C882" s="897"/>
      <c r="D882" s="897"/>
      <c r="E882" s="897"/>
      <c r="F882" s="897"/>
      <c r="G882" s="897"/>
      <c r="H882" s="897"/>
      <c r="I882" s="897"/>
      <c r="J882" s="897"/>
      <c r="K882" s="897"/>
      <c r="L882" s="897"/>
      <c r="M882" s="897"/>
      <c r="N882" s="897"/>
      <c r="O882" s="897"/>
      <c r="P882" s="897"/>
      <c r="Q882" s="897"/>
    </row>
    <row r="883" ht="25.15" customHeight="true" x14ac:dyDescent="0.2">
      <c r="C883" s="897"/>
      <c r="D883" s="897"/>
      <c r="E883" s="897"/>
      <c r="F883" s="897"/>
      <c r="G883" s="897"/>
      <c r="H883" s="897"/>
      <c r="I883" s="897"/>
      <c r="J883" s="897"/>
      <c r="K883" s="897"/>
      <c r="L883" s="897"/>
      <c r="M883" s="897"/>
      <c r="N883" s="897"/>
      <c r="O883" s="897"/>
      <c r="P883" s="897"/>
      <c r="Q883" s="897"/>
    </row>
    <row r="884" ht="25.15" customHeight="true" x14ac:dyDescent="0.2">
      <c r="C884" s="897"/>
      <c r="D884" s="897"/>
      <c r="E884" s="897"/>
      <c r="F884" s="897"/>
      <c r="G884" s="897"/>
      <c r="H884" s="897"/>
      <c r="I884" s="897"/>
      <c r="J884" s="897"/>
      <c r="K884" s="897"/>
      <c r="L884" s="897"/>
      <c r="M884" s="897"/>
      <c r="N884" s="897"/>
      <c r="O884" s="897"/>
      <c r="P884" s="897"/>
      <c r="Q884" s="897"/>
    </row>
    <row r="885" ht="25.15" customHeight="true" x14ac:dyDescent="0.2">
      <c r="C885" s="897"/>
      <c r="D885" s="897"/>
      <c r="E885" s="897"/>
      <c r="F885" s="897"/>
      <c r="G885" s="897"/>
      <c r="H885" s="897"/>
      <c r="I885" s="897"/>
      <c r="J885" s="897"/>
      <c r="K885" s="897"/>
      <c r="L885" s="897"/>
      <c r="M885" s="897"/>
      <c r="N885" s="897"/>
      <c r="O885" s="897"/>
      <c r="P885" s="897"/>
      <c r="Q885" s="897"/>
    </row>
    <row r="886" ht="25.15" customHeight="true" x14ac:dyDescent="0.2">
      <c r="C886" s="897"/>
      <c r="D886" s="897"/>
      <c r="E886" s="897"/>
      <c r="F886" s="897"/>
      <c r="G886" s="897"/>
      <c r="H886" s="897"/>
      <c r="I886" s="897"/>
      <c r="J886" s="897"/>
      <c r="K886" s="897"/>
      <c r="L886" s="897"/>
      <c r="M886" s="897"/>
      <c r="N886" s="897"/>
      <c r="O886" s="897"/>
      <c r="P886" s="897"/>
      <c r="Q886" s="897"/>
    </row>
    <row r="887" ht="25.15" customHeight="true" x14ac:dyDescent="0.2">
      <c r="C887" s="897"/>
      <c r="D887" s="897"/>
      <c r="E887" s="897"/>
      <c r="F887" s="897"/>
      <c r="G887" s="897"/>
      <c r="H887" s="897"/>
      <c r="I887" s="897"/>
      <c r="J887" s="897"/>
      <c r="K887" s="897"/>
      <c r="L887" s="897"/>
      <c r="M887" s="897"/>
      <c r="N887" s="897"/>
      <c r="O887" s="897"/>
      <c r="P887" s="897"/>
      <c r="Q887" s="897"/>
    </row>
    <row r="888" ht="25.15" customHeight="true" x14ac:dyDescent="0.2">
      <c r="C888" s="897"/>
      <c r="D888" s="897"/>
      <c r="E888" s="897"/>
      <c r="F888" s="897"/>
      <c r="G888" s="897"/>
      <c r="H888" s="897"/>
      <c r="I888" s="897"/>
      <c r="J888" s="897"/>
      <c r="K888" s="897"/>
      <c r="L888" s="897"/>
      <c r="M888" s="897"/>
      <c r="N888" s="897"/>
      <c r="O888" s="897"/>
      <c r="P888" s="897"/>
      <c r="Q888" s="897"/>
    </row>
    <row r="889" ht="25.15" customHeight="true" x14ac:dyDescent="0.2">
      <c r="C889" s="897"/>
      <c r="D889" s="897"/>
      <c r="E889" s="897"/>
      <c r="F889" s="897"/>
      <c r="G889" s="897"/>
      <c r="H889" s="897"/>
      <c r="I889" s="897"/>
      <c r="J889" s="897"/>
      <c r="K889" s="897"/>
      <c r="L889" s="897"/>
      <c r="M889" s="897"/>
      <c r="N889" s="897"/>
      <c r="O889" s="897"/>
      <c r="P889" s="897"/>
      <c r="Q889" s="897"/>
    </row>
    <row r="890" ht="25.15" customHeight="true" x14ac:dyDescent="0.2">
      <c r="C890" s="897"/>
      <c r="D890" s="897"/>
      <c r="E890" s="897"/>
      <c r="F890" s="897"/>
      <c r="G890" s="897"/>
      <c r="H890" s="897"/>
      <c r="I890" s="897"/>
      <c r="J890" s="897"/>
      <c r="K890" s="897"/>
      <c r="L890" s="897"/>
      <c r="M890" s="897"/>
      <c r="N890" s="897"/>
      <c r="O890" s="897"/>
      <c r="P890" s="897"/>
      <c r="Q890" s="897"/>
    </row>
    <row r="891" ht="25.15" customHeight="true" x14ac:dyDescent="0.2">
      <c r="C891" s="897"/>
      <c r="D891" s="897"/>
      <c r="E891" s="897"/>
      <c r="F891" s="897"/>
      <c r="G891" s="897"/>
      <c r="H891" s="897"/>
      <c r="I891" s="897"/>
      <c r="J891" s="897"/>
      <c r="K891" s="897"/>
      <c r="L891" s="897"/>
      <c r="M891" s="897"/>
      <c r="N891" s="897"/>
      <c r="O891" s="897"/>
      <c r="P891" s="897"/>
      <c r="Q891" s="897"/>
    </row>
    <row r="892" ht="25.15" customHeight="true" x14ac:dyDescent="0.2">
      <c r="C892" s="897"/>
      <c r="D892" s="897"/>
      <c r="E892" s="897"/>
      <c r="F892" s="897"/>
      <c r="G892" s="897"/>
      <c r="H892" s="897"/>
      <c r="I892" s="897"/>
      <c r="J892" s="897"/>
      <c r="K892" s="897"/>
      <c r="L892" s="897"/>
      <c r="M892" s="897"/>
      <c r="N892" s="897"/>
      <c r="O892" s="897"/>
      <c r="P892" s="897"/>
      <c r="Q892" s="897"/>
    </row>
    <row r="893" ht="25.15" customHeight="true" x14ac:dyDescent="0.2">
      <c r="C893" s="897"/>
      <c r="D893" s="897"/>
      <c r="E893" s="897"/>
      <c r="F893" s="897"/>
      <c r="G893" s="897"/>
      <c r="H893" s="897"/>
      <c r="I893" s="897"/>
      <c r="J893" s="897"/>
      <c r="K893" s="897"/>
      <c r="L893" s="897"/>
      <c r="M893" s="897"/>
      <c r="N893" s="897"/>
      <c r="O893" s="897"/>
      <c r="P893" s="897"/>
      <c r="Q893" s="897"/>
    </row>
    <row r="894" ht="25.15" customHeight="true" x14ac:dyDescent="0.2">
      <c r="C894" s="897"/>
      <c r="D894" s="897"/>
      <c r="E894" s="897"/>
      <c r="F894" s="897"/>
      <c r="G894" s="897"/>
      <c r="H894" s="897"/>
      <c r="I894" s="897"/>
      <c r="J894" s="897"/>
      <c r="K894" s="897"/>
      <c r="L894" s="897"/>
      <c r="M894" s="897"/>
      <c r="N894" s="897"/>
      <c r="O894" s="897"/>
      <c r="P894" s="897"/>
      <c r="Q894" s="897"/>
    </row>
    <row r="895" ht="25.15" customHeight="true" x14ac:dyDescent="0.2">
      <c r="C895" s="897"/>
      <c r="D895" s="897"/>
      <c r="E895" s="897"/>
      <c r="F895" s="897"/>
      <c r="G895" s="897"/>
      <c r="H895" s="897"/>
      <c r="I895" s="897"/>
      <c r="J895" s="897"/>
      <c r="K895" s="897"/>
      <c r="L895" s="897"/>
      <c r="M895" s="897"/>
      <c r="N895" s="897"/>
      <c r="O895" s="897"/>
      <c r="P895" s="897"/>
      <c r="Q895" s="897"/>
    </row>
    <row r="896" ht="25.15" customHeight="true" x14ac:dyDescent="0.2">
      <c r="C896" s="897"/>
      <c r="D896" s="897"/>
      <c r="E896" s="897"/>
      <c r="F896" s="897"/>
      <c r="G896" s="897"/>
      <c r="H896" s="897"/>
      <c r="I896" s="897"/>
      <c r="J896" s="897"/>
      <c r="K896" s="897"/>
      <c r="L896" s="897"/>
      <c r="M896" s="897"/>
      <c r="N896" s="897"/>
      <c r="O896" s="897"/>
      <c r="P896" s="897"/>
      <c r="Q896" s="897"/>
    </row>
    <row r="897" ht="25.15" customHeight="true" x14ac:dyDescent="0.2">
      <c r="C897" s="897"/>
      <c r="D897" s="897"/>
      <c r="E897" s="897"/>
      <c r="F897" s="897"/>
      <c r="G897" s="897"/>
      <c r="H897" s="897"/>
      <c r="I897" s="897"/>
      <c r="J897" s="897"/>
      <c r="K897" s="897"/>
      <c r="L897" s="897"/>
      <c r="M897" s="897"/>
      <c r="N897" s="897"/>
      <c r="O897" s="897"/>
      <c r="P897" s="897"/>
      <c r="Q897" s="897"/>
    </row>
    <row r="898" ht="25.15" customHeight="true" x14ac:dyDescent="0.2">
      <c r="C898" s="897"/>
      <c r="D898" s="897"/>
      <c r="E898" s="897"/>
      <c r="F898" s="897"/>
      <c r="G898" s="897"/>
      <c r="H898" s="897"/>
      <c r="I898" s="897"/>
      <c r="J898" s="897"/>
      <c r="K898" s="897"/>
      <c r="L898" s="897"/>
      <c r="M898" s="897"/>
      <c r="N898" s="897"/>
      <c r="O898" s="897"/>
      <c r="P898" s="897"/>
      <c r="Q898" s="897"/>
    </row>
    <row r="899" ht="25.15" customHeight="true" x14ac:dyDescent="0.2">
      <c r="C899" s="897"/>
      <c r="D899" s="897"/>
      <c r="E899" s="897"/>
      <c r="F899" s="897"/>
      <c r="G899" s="897"/>
      <c r="H899" s="897"/>
      <c r="I899" s="897"/>
      <c r="J899" s="897"/>
      <c r="K899" s="897"/>
      <c r="L899" s="897"/>
      <c r="M899" s="897"/>
      <c r="N899" s="897"/>
      <c r="O899" s="897"/>
      <c r="P899" s="897"/>
      <c r="Q899" s="897"/>
    </row>
    <row r="900" ht="25.15" customHeight="true" x14ac:dyDescent="0.2">
      <c r="C900" s="897"/>
      <c r="D900" s="897"/>
      <c r="E900" s="897"/>
      <c r="F900" s="897"/>
      <c r="G900" s="897"/>
      <c r="H900" s="897"/>
      <c r="I900" s="897"/>
      <c r="J900" s="897"/>
      <c r="K900" s="897"/>
      <c r="L900" s="897"/>
      <c r="M900" s="897"/>
      <c r="N900" s="897"/>
      <c r="O900" s="897"/>
      <c r="P900" s="897"/>
      <c r="Q900" s="897"/>
    </row>
    <row r="901" ht="25.15" customHeight="true" x14ac:dyDescent="0.2">
      <c r="C901" s="897"/>
      <c r="D901" s="897"/>
      <c r="E901" s="897"/>
      <c r="F901" s="897"/>
      <c r="G901" s="897"/>
      <c r="H901" s="897"/>
      <c r="I901" s="897"/>
      <c r="J901" s="897"/>
      <c r="K901" s="897"/>
      <c r="L901" s="897"/>
      <c r="M901" s="897"/>
      <c r="N901" s="897"/>
      <c r="O901" s="897"/>
      <c r="P901" s="897"/>
      <c r="Q901" s="897"/>
    </row>
    <row r="902" ht="25.15" customHeight="true" x14ac:dyDescent="0.2">
      <c r="C902" s="897"/>
      <c r="D902" s="897"/>
      <c r="E902" s="897"/>
      <c r="F902" s="897"/>
      <c r="G902" s="897"/>
      <c r="H902" s="897"/>
      <c r="I902" s="897"/>
      <c r="J902" s="897"/>
      <c r="K902" s="897"/>
      <c r="L902" s="897"/>
      <c r="M902" s="897"/>
      <c r="N902" s="897"/>
      <c r="O902" s="897"/>
      <c r="P902" s="897"/>
      <c r="Q902" s="897"/>
    </row>
    <row r="903" ht="25.15" customHeight="true" x14ac:dyDescent="0.2">
      <c r="C903" s="897"/>
      <c r="D903" s="897"/>
      <c r="E903" s="897"/>
      <c r="F903" s="897"/>
      <c r="G903" s="897"/>
      <c r="H903" s="897"/>
      <c r="I903" s="897"/>
      <c r="J903" s="897"/>
      <c r="K903" s="897"/>
      <c r="L903" s="897"/>
      <c r="M903" s="897"/>
      <c r="N903" s="897"/>
      <c r="O903" s="897"/>
      <c r="P903" s="897"/>
      <c r="Q903" s="897"/>
    </row>
    <row r="904" ht="25.15" customHeight="true" x14ac:dyDescent="0.2">
      <c r="C904" s="897"/>
      <c r="D904" s="897"/>
      <c r="E904" s="897"/>
      <c r="F904" s="897"/>
      <c r="G904" s="897"/>
      <c r="H904" s="897"/>
      <c r="I904" s="897"/>
      <c r="J904" s="897"/>
      <c r="K904" s="897"/>
      <c r="L904" s="897"/>
      <c r="M904" s="897"/>
      <c r="N904" s="897"/>
      <c r="O904" s="897"/>
      <c r="P904" s="897"/>
      <c r="Q904" s="897"/>
    </row>
    <row r="905" ht="25.15" customHeight="true" x14ac:dyDescent="0.2">
      <c r="C905" s="897"/>
      <c r="D905" s="897"/>
      <c r="E905" s="897"/>
      <c r="F905" s="897"/>
      <c r="G905" s="897"/>
      <c r="H905" s="897"/>
      <c r="I905" s="897"/>
      <c r="J905" s="897"/>
      <c r="K905" s="897"/>
      <c r="L905" s="897"/>
      <c r="M905" s="897"/>
      <c r="N905" s="897"/>
      <c r="O905" s="897"/>
      <c r="P905" s="897"/>
      <c r="Q905" s="897"/>
    </row>
    <row r="906" ht="25.15" customHeight="true" x14ac:dyDescent="0.2">
      <c r="C906" s="897"/>
      <c r="D906" s="897"/>
      <c r="E906" s="897"/>
      <c r="F906" s="897"/>
      <c r="G906" s="897"/>
      <c r="H906" s="897"/>
      <c r="I906" s="897"/>
      <c r="J906" s="897"/>
      <c r="K906" s="897"/>
      <c r="L906" s="897"/>
      <c r="M906" s="897"/>
      <c r="N906" s="897"/>
      <c r="O906" s="897"/>
      <c r="P906" s="897"/>
      <c r="Q906" s="897"/>
    </row>
    <row r="907" ht="25.15" customHeight="true" x14ac:dyDescent="0.2">
      <c r="C907" s="897"/>
      <c r="D907" s="897"/>
      <c r="E907" s="897"/>
      <c r="F907" s="897"/>
      <c r="G907" s="897"/>
      <c r="H907" s="897"/>
      <c r="I907" s="897"/>
      <c r="J907" s="897"/>
      <c r="K907" s="897"/>
      <c r="L907" s="897"/>
      <c r="M907" s="897"/>
      <c r="N907" s="897"/>
      <c r="O907" s="897"/>
      <c r="P907" s="897"/>
      <c r="Q907" s="897"/>
    </row>
    <row r="908" ht="25.15" customHeight="true" x14ac:dyDescent="0.2">
      <c r="C908" s="897"/>
      <c r="D908" s="897"/>
      <c r="E908" s="897"/>
      <c r="F908" s="897"/>
      <c r="G908" s="897"/>
      <c r="H908" s="897"/>
      <c r="I908" s="897"/>
      <c r="J908" s="897"/>
      <c r="K908" s="897"/>
      <c r="L908" s="897"/>
      <c r="M908" s="897"/>
      <c r="N908" s="897"/>
      <c r="O908" s="897"/>
      <c r="P908" s="897"/>
      <c r="Q908" s="897"/>
    </row>
    <row r="909" ht="25.15" customHeight="true" x14ac:dyDescent="0.2">
      <c r="C909" s="897"/>
      <c r="D909" s="897"/>
      <c r="E909" s="897"/>
      <c r="F909" s="897"/>
      <c r="G909" s="897"/>
      <c r="H909" s="897"/>
      <c r="I909" s="897"/>
      <c r="J909" s="897"/>
      <c r="K909" s="897"/>
      <c r="L909" s="897"/>
      <c r="M909" s="897"/>
      <c r="N909" s="897"/>
      <c r="O909" s="897"/>
      <c r="P909" s="897"/>
      <c r="Q909" s="897"/>
    </row>
    <row r="910" ht="25.15" customHeight="true" x14ac:dyDescent="0.2">
      <c r="C910" s="897"/>
      <c r="D910" s="897"/>
      <c r="E910" s="897"/>
      <c r="F910" s="897"/>
      <c r="G910" s="897"/>
      <c r="H910" s="897"/>
      <c r="I910" s="897"/>
      <c r="J910" s="897"/>
      <c r="K910" s="897"/>
      <c r="L910" s="897"/>
      <c r="M910" s="897"/>
      <c r="N910" s="897"/>
      <c r="O910" s="897"/>
      <c r="P910" s="897"/>
      <c r="Q910" s="897"/>
    </row>
    <row r="911" ht="25.15" customHeight="true" x14ac:dyDescent="0.2">
      <c r="C911" s="897"/>
      <c r="D911" s="897"/>
      <c r="E911" s="897"/>
      <c r="F911" s="897"/>
      <c r="G911" s="897"/>
      <c r="H911" s="897"/>
      <c r="I911" s="897"/>
      <c r="J911" s="897"/>
      <c r="K911" s="897"/>
      <c r="L911" s="897"/>
      <c r="M911" s="897"/>
      <c r="N911" s="897"/>
      <c r="O911" s="897"/>
      <c r="P911" s="897"/>
      <c r="Q911" s="897"/>
    </row>
    <row r="912" ht="25.15" customHeight="true" x14ac:dyDescent="0.2">
      <c r="C912" s="897"/>
      <c r="D912" s="897"/>
      <c r="E912" s="897"/>
      <c r="F912" s="897"/>
      <c r="G912" s="897"/>
      <c r="H912" s="897"/>
      <c r="I912" s="897"/>
      <c r="J912" s="897"/>
      <c r="K912" s="897"/>
      <c r="L912" s="897"/>
      <c r="M912" s="897"/>
      <c r="N912" s="897"/>
      <c r="O912" s="897"/>
      <c r="P912" s="897"/>
      <c r="Q912" s="897"/>
    </row>
    <row r="913" ht="25.15" customHeight="true" x14ac:dyDescent="0.2">
      <c r="C913" s="897"/>
      <c r="D913" s="897"/>
      <c r="E913" s="897"/>
      <c r="F913" s="897"/>
      <c r="G913" s="897"/>
      <c r="H913" s="897"/>
      <c r="I913" s="897"/>
      <c r="J913" s="897"/>
      <c r="K913" s="897"/>
      <c r="L913" s="897"/>
      <c r="M913" s="897"/>
      <c r="N913" s="897"/>
      <c r="O913" s="897"/>
      <c r="P913" s="897"/>
      <c r="Q913" s="897"/>
    </row>
    <row r="914" ht="25.15" customHeight="true" x14ac:dyDescent="0.2">
      <c r="C914" s="897"/>
      <c r="D914" s="897"/>
      <c r="E914" s="897"/>
      <c r="F914" s="897"/>
      <c r="G914" s="897"/>
      <c r="H914" s="897"/>
      <c r="I914" s="897"/>
      <c r="J914" s="897"/>
      <c r="K914" s="897"/>
      <c r="L914" s="897"/>
      <c r="M914" s="897"/>
      <c r="N914" s="897"/>
      <c r="O914" s="897"/>
      <c r="P914" s="897"/>
      <c r="Q914" s="897"/>
    </row>
    <row r="915" ht="25.15" customHeight="true" x14ac:dyDescent="0.2">
      <c r="C915" s="897"/>
      <c r="D915" s="897"/>
      <c r="E915" s="897"/>
      <c r="F915" s="897"/>
      <c r="G915" s="897"/>
      <c r="H915" s="897"/>
      <c r="I915" s="897"/>
      <c r="J915" s="897"/>
      <c r="K915" s="897"/>
      <c r="L915" s="897"/>
      <c r="M915" s="897"/>
      <c r="N915" s="897"/>
      <c r="O915" s="897"/>
      <c r="P915" s="897"/>
      <c r="Q915" s="897"/>
    </row>
    <row r="916" ht="25.15" customHeight="true" x14ac:dyDescent="0.2">
      <c r="C916" s="897"/>
      <c r="D916" s="897"/>
      <c r="E916" s="897"/>
      <c r="F916" s="897"/>
      <c r="G916" s="897"/>
      <c r="H916" s="897"/>
      <c r="I916" s="897"/>
      <c r="J916" s="897"/>
      <c r="K916" s="897"/>
      <c r="L916" s="897"/>
      <c r="M916" s="897"/>
      <c r="N916" s="897"/>
      <c r="O916" s="897"/>
      <c r="P916" s="897"/>
      <c r="Q916" s="897"/>
    </row>
    <row r="917" ht="25.15" customHeight="true" x14ac:dyDescent="0.2">
      <c r="C917" s="897"/>
      <c r="D917" s="897"/>
      <c r="E917" s="897"/>
      <c r="F917" s="897"/>
      <c r="G917" s="897"/>
      <c r="H917" s="897"/>
      <c r="I917" s="897"/>
      <c r="J917" s="897"/>
      <c r="K917" s="897"/>
      <c r="L917" s="897"/>
      <c r="M917" s="897"/>
      <c r="N917" s="897"/>
      <c r="O917" s="897"/>
      <c r="P917" s="897"/>
      <c r="Q917" s="897"/>
    </row>
    <row r="918" ht="25.15" customHeight="true" x14ac:dyDescent="0.2">
      <c r="C918" s="897"/>
      <c r="D918" s="897"/>
      <c r="E918" s="897"/>
      <c r="F918" s="897"/>
      <c r="G918" s="897"/>
      <c r="H918" s="897"/>
      <c r="I918" s="897"/>
      <c r="J918" s="897"/>
      <c r="K918" s="897"/>
      <c r="L918" s="897"/>
      <c r="M918" s="897"/>
      <c r="N918" s="897"/>
      <c r="O918" s="897"/>
      <c r="P918" s="897"/>
      <c r="Q918" s="897"/>
    </row>
    <row r="919" ht="25.15" customHeight="true" x14ac:dyDescent="0.2">
      <c r="C919" s="897"/>
      <c r="D919" s="897"/>
      <c r="E919" s="897"/>
      <c r="F919" s="897"/>
      <c r="G919" s="897"/>
      <c r="H919" s="897"/>
      <c r="I919" s="897"/>
      <c r="J919" s="897"/>
      <c r="K919" s="897"/>
      <c r="L919" s="897"/>
      <c r="M919" s="897"/>
      <c r="N919" s="897"/>
      <c r="O919" s="897"/>
      <c r="P919" s="897"/>
      <c r="Q919" s="897"/>
    </row>
    <row r="920" ht="25.15" customHeight="true" x14ac:dyDescent="0.2">
      <c r="C920" s="897"/>
      <c r="D920" s="897"/>
      <c r="E920" s="897"/>
      <c r="F920" s="897"/>
      <c r="G920" s="897"/>
      <c r="H920" s="897"/>
      <c r="I920" s="897"/>
      <c r="J920" s="897"/>
      <c r="K920" s="897"/>
      <c r="L920" s="897"/>
      <c r="M920" s="897"/>
      <c r="N920" s="897"/>
      <c r="O920" s="897"/>
      <c r="P920" s="897"/>
      <c r="Q920" s="897"/>
    </row>
    <row r="921" ht="25.15" customHeight="true" x14ac:dyDescent="0.2">
      <c r="C921" s="897"/>
      <c r="D921" s="897"/>
      <c r="E921" s="897"/>
      <c r="F921" s="897"/>
      <c r="G921" s="897"/>
      <c r="H921" s="897"/>
      <c r="I921" s="897"/>
      <c r="J921" s="897"/>
      <c r="K921" s="897"/>
      <c r="L921" s="897"/>
      <c r="M921" s="897"/>
      <c r="N921" s="897"/>
      <c r="O921" s="897"/>
      <c r="P921" s="897"/>
      <c r="Q921" s="897"/>
    </row>
    <row r="922" ht="25.15" customHeight="true" x14ac:dyDescent="0.2">
      <c r="C922" s="897"/>
      <c r="D922" s="897"/>
      <c r="E922" s="897"/>
      <c r="F922" s="897"/>
      <c r="G922" s="897"/>
      <c r="H922" s="897"/>
      <c r="I922" s="897"/>
      <c r="J922" s="897"/>
      <c r="K922" s="897"/>
      <c r="L922" s="897"/>
      <c r="M922" s="897"/>
      <c r="N922" s="897"/>
      <c r="O922" s="897"/>
      <c r="P922" s="897"/>
      <c r="Q922" s="897"/>
    </row>
    <row r="923" ht="25.15" customHeight="true" x14ac:dyDescent="0.2">
      <c r="C923" s="897"/>
      <c r="D923" s="897"/>
      <c r="E923" s="897"/>
      <c r="F923" s="897"/>
      <c r="G923" s="897"/>
      <c r="H923" s="897"/>
      <c r="I923" s="897"/>
      <c r="J923" s="897"/>
      <c r="K923" s="897"/>
      <c r="L923" s="897"/>
      <c r="M923" s="897"/>
      <c r="N923" s="897"/>
      <c r="O923" s="897"/>
      <c r="P923" s="897"/>
      <c r="Q923" s="897"/>
    </row>
    <row r="924" ht="25.15" customHeight="true" x14ac:dyDescent="0.2">
      <c r="C924" s="897"/>
      <c r="D924" s="897"/>
      <c r="E924" s="897"/>
      <c r="F924" s="897"/>
      <c r="G924" s="897"/>
      <c r="H924" s="897"/>
      <c r="I924" s="897"/>
      <c r="J924" s="897"/>
      <c r="K924" s="897"/>
      <c r="L924" s="897"/>
      <c r="M924" s="897"/>
      <c r="N924" s="897"/>
      <c r="O924" s="897"/>
      <c r="P924" s="897"/>
      <c r="Q924" s="897"/>
    </row>
    <row r="925" ht="25.15" customHeight="true" x14ac:dyDescent="0.2">
      <c r="C925" s="897"/>
      <c r="D925" s="897"/>
      <c r="E925" s="897"/>
      <c r="F925" s="897"/>
      <c r="G925" s="897"/>
      <c r="H925" s="897"/>
      <c r="I925" s="897"/>
      <c r="J925" s="897"/>
      <c r="K925" s="897"/>
      <c r="L925" s="897"/>
      <c r="M925" s="897"/>
      <c r="N925" s="897"/>
      <c r="O925" s="897"/>
      <c r="P925" s="897"/>
      <c r="Q925" s="897"/>
    </row>
    <row r="926" ht="25.15" customHeight="true" x14ac:dyDescent="0.2">
      <c r="C926" s="897"/>
      <c r="D926" s="897"/>
      <c r="E926" s="897"/>
      <c r="F926" s="897"/>
      <c r="G926" s="897"/>
      <c r="H926" s="897"/>
      <c r="I926" s="897"/>
      <c r="J926" s="897"/>
      <c r="K926" s="897"/>
      <c r="L926" s="897"/>
      <c r="M926" s="897"/>
      <c r="N926" s="897"/>
      <c r="O926" s="897"/>
      <c r="P926" s="897"/>
      <c r="Q926" s="897"/>
    </row>
    <row r="927" ht="25.15" customHeight="true" x14ac:dyDescent="0.2">
      <c r="C927" s="897"/>
      <c r="D927" s="897"/>
      <c r="E927" s="897"/>
      <c r="F927" s="897"/>
      <c r="G927" s="897"/>
      <c r="H927" s="897"/>
      <c r="I927" s="897"/>
      <c r="J927" s="897"/>
      <c r="K927" s="897"/>
      <c r="L927" s="897"/>
      <c r="M927" s="897"/>
      <c r="N927" s="897"/>
      <c r="O927" s="897"/>
      <c r="P927" s="897"/>
      <c r="Q927" s="897"/>
    </row>
    <row r="928" ht="25.15" customHeight="true" x14ac:dyDescent="0.2">
      <c r="C928" s="897"/>
      <c r="D928" s="897"/>
      <c r="E928" s="897"/>
      <c r="F928" s="897"/>
      <c r="G928" s="897"/>
      <c r="H928" s="897"/>
      <c r="I928" s="897"/>
      <c r="J928" s="897"/>
      <c r="K928" s="897"/>
      <c r="L928" s="897"/>
      <c r="M928" s="897"/>
      <c r="N928" s="897"/>
      <c r="O928" s="897"/>
      <c r="P928" s="897"/>
      <c r="Q928" s="897"/>
    </row>
    <row r="929" ht="25.15" customHeight="true" x14ac:dyDescent="0.2">
      <c r="C929" s="897"/>
      <c r="D929" s="897"/>
      <c r="E929" s="897"/>
      <c r="F929" s="897"/>
      <c r="G929" s="897"/>
      <c r="H929" s="897"/>
      <c r="I929" s="897"/>
      <c r="J929" s="897"/>
      <c r="K929" s="897"/>
      <c r="L929" s="897"/>
      <c r="M929" s="897"/>
      <c r="N929" s="897"/>
      <c r="O929" s="897"/>
      <c r="P929" s="897"/>
      <c r="Q929" s="897"/>
    </row>
    <row r="930" ht="25.15" customHeight="true" x14ac:dyDescent="0.2">
      <c r="C930" s="897"/>
      <c r="D930" s="897"/>
      <c r="E930" s="897"/>
      <c r="F930" s="897"/>
      <c r="G930" s="897"/>
      <c r="H930" s="897"/>
      <c r="I930" s="897"/>
      <c r="J930" s="897"/>
      <c r="K930" s="897"/>
      <c r="L930" s="897"/>
      <c r="M930" s="897"/>
      <c r="N930" s="897"/>
      <c r="O930" s="897"/>
      <c r="P930" s="897"/>
      <c r="Q930" s="897"/>
    </row>
    <row r="931" ht="25.15" customHeight="true" x14ac:dyDescent="0.2">
      <c r="C931" s="897"/>
      <c r="D931" s="897"/>
      <c r="E931" s="897"/>
      <c r="F931" s="897"/>
      <c r="G931" s="897"/>
      <c r="H931" s="897"/>
      <c r="I931" s="897"/>
      <c r="J931" s="897"/>
      <c r="K931" s="897"/>
      <c r="L931" s="897"/>
      <c r="M931" s="897"/>
      <c r="N931" s="897"/>
      <c r="O931" s="897"/>
      <c r="P931" s="897"/>
      <c r="Q931" s="897"/>
    </row>
    <row r="932" ht="25.15" customHeight="true" x14ac:dyDescent="0.2">
      <c r="C932" s="897"/>
      <c r="D932" s="897"/>
      <c r="E932" s="897"/>
      <c r="F932" s="897"/>
      <c r="G932" s="897"/>
      <c r="H932" s="897"/>
      <c r="I932" s="897"/>
      <c r="J932" s="897"/>
      <c r="K932" s="897"/>
      <c r="L932" s="897"/>
      <c r="M932" s="897"/>
      <c r="N932" s="897"/>
      <c r="O932" s="897"/>
      <c r="P932" s="897"/>
      <c r="Q932" s="897"/>
    </row>
    <row r="933" ht="25.15" customHeight="true" x14ac:dyDescent="0.2">
      <c r="C933" s="897"/>
      <c r="D933" s="897"/>
      <c r="E933" s="897"/>
      <c r="F933" s="897"/>
      <c r="G933" s="897"/>
      <c r="H933" s="897"/>
      <c r="I933" s="897"/>
      <c r="J933" s="897"/>
      <c r="K933" s="897"/>
      <c r="L933" s="897"/>
      <c r="M933" s="897"/>
      <c r="N933" s="897"/>
      <c r="O933" s="897"/>
      <c r="P933" s="897"/>
      <c r="Q933" s="897"/>
    </row>
    <row r="934" ht="25.15" customHeight="true" x14ac:dyDescent="0.2">
      <c r="C934" s="897"/>
      <c r="D934" s="897"/>
      <c r="E934" s="897"/>
      <c r="F934" s="897"/>
      <c r="G934" s="897"/>
      <c r="H934" s="897"/>
      <c r="I934" s="897"/>
      <c r="J934" s="897"/>
      <c r="K934" s="897"/>
      <c r="L934" s="897"/>
      <c r="M934" s="897"/>
      <c r="N934" s="897"/>
      <c r="O934" s="897"/>
      <c r="P934" s="897"/>
      <c r="Q934" s="897"/>
    </row>
    <row r="935" ht="25.15" customHeight="true" x14ac:dyDescent="0.2">
      <c r="C935" s="897"/>
      <c r="D935" s="897"/>
      <c r="E935" s="897"/>
      <c r="F935" s="897"/>
      <c r="G935" s="897"/>
      <c r="H935" s="897"/>
      <c r="I935" s="897"/>
      <c r="J935" s="897"/>
      <c r="K935" s="897"/>
      <c r="L935" s="897"/>
      <c r="M935" s="897"/>
      <c r="N935" s="897"/>
      <c r="O935" s="897"/>
      <c r="P935" s="897"/>
      <c r="Q935" s="897"/>
    </row>
    <row r="936" ht="25.15" customHeight="true" x14ac:dyDescent="0.2">
      <c r="C936" s="897"/>
      <c r="D936" s="897"/>
      <c r="E936" s="897"/>
      <c r="F936" s="897"/>
      <c r="G936" s="897"/>
      <c r="H936" s="897"/>
      <c r="I936" s="897"/>
      <c r="J936" s="897"/>
      <c r="K936" s="897"/>
      <c r="L936" s="897"/>
      <c r="M936" s="897"/>
      <c r="N936" s="897"/>
      <c r="O936" s="897"/>
      <c r="P936" s="897"/>
      <c r="Q936" s="897"/>
    </row>
    <row r="937" ht="25.15" customHeight="true" x14ac:dyDescent="0.2">
      <c r="C937" s="897"/>
      <c r="D937" s="897"/>
      <c r="E937" s="897"/>
      <c r="F937" s="897"/>
      <c r="G937" s="897"/>
      <c r="H937" s="897"/>
      <c r="I937" s="897"/>
      <c r="J937" s="897"/>
      <c r="K937" s="897"/>
      <c r="L937" s="897"/>
      <c r="M937" s="897"/>
      <c r="N937" s="897"/>
      <c r="O937" s="897"/>
      <c r="P937" s="897"/>
      <c r="Q937" s="897"/>
    </row>
    <row r="938" ht="25.15" customHeight="true" x14ac:dyDescent="0.2">
      <c r="C938" s="897"/>
      <c r="D938" s="897"/>
      <c r="E938" s="897"/>
      <c r="F938" s="897"/>
      <c r="G938" s="897"/>
      <c r="H938" s="897"/>
      <c r="I938" s="897"/>
      <c r="J938" s="897"/>
      <c r="K938" s="897"/>
      <c r="L938" s="897"/>
      <c r="M938" s="897"/>
      <c r="N938" s="897"/>
      <c r="O938" s="897"/>
      <c r="P938" s="897"/>
      <c r="Q938" s="897"/>
    </row>
    <row r="939" ht="25.15" customHeight="true" x14ac:dyDescent="0.2">
      <c r="C939" s="897"/>
      <c r="D939" s="897"/>
      <c r="E939" s="897"/>
      <c r="F939" s="897"/>
      <c r="G939" s="897"/>
      <c r="H939" s="897"/>
      <c r="I939" s="897"/>
      <c r="J939" s="897"/>
      <c r="K939" s="897"/>
      <c r="L939" s="897"/>
      <c r="M939" s="897"/>
      <c r="N939" s="897"/>
      <c r="O939" s="897"/>
      <c r="P939" s="897"/>
      <c r="Q939" s="897"/>
    </row>
    <row r="940" ht="25.15" customHeight="true" x14ac:dyDescent="0.2">
      <c r="C940" s="897"/>
      <c r="D940" s="897"/>
      <c r="E940" s="897"/>
      <c r="F940" s="897"/>
      <c r="G940" s="897"/>
      <c r="H940" s="897"/>
      <c r="I940" s="897"/>
      <c r="J940" s="897"/>
      <c r="K940" s="897"/>
      <c r="L940" s="897"/>
      <c r="M940" s="897"/>
      <c r="N940" s="897"/>
      <c r="O940" s="897"/>
      <c r="P940" s="897"/>
      <c r="Q940" s="897"/>
    </row>
    <row r="941" ht="25.15" customHeight="true" x14ac:dyDescent="0.2">
      <c r="C941" s="897"/>
      <c r="D941" s="897"/>
      <c r="E941" s="897"/>
      <c r="F941" s="897"/>
      <c r="G941" s="897"/>
      <c r="H941" s="897"/>
      <c r="I941" s="897"/>
      <c r="J941" s="897"/>
      <c r="K941" s="897"/>
      <c r="L941" s="897"/>
      <c r="M941" s="897"/>
      <c r="N941" s="897"/>
      <c r="O941" s="897"/>
      <c r="P941" s="897"/>
      <c r="Q941" s="897"/>
    </row>
    <row r="942" ht="25.15" customHeight="true" x14ac:dyDescent="0.2">
      <c r="C942" s="897"/>
      <c r="D942" s="897"/>
      <c r="E942" s="897"/>
      <c r="F942" s="897"/>
      <c r="G942" s="897"/>
      <c r="H942" s="897"/>
      <c r="I942" s="897"/>
      <c r="J942" s="897"/>
      <c r="K942" s="897"/>
      <c r="L942" s="897"/>
      <c r="M942" s="897"/>
      <c r="N942" s="897"/>
      <c r="O942" s="897"/>
      <c r="P942" s="897"/>
      <c r="Q942" s="897"/>
    </row>
    <row r="943" ht="25.15" customHeight="true" x14ac:dyDescent="0.2">
      <c r="C943" s="897"/>
      <c r="D943" s="897"/>
      <c r="E943" s="897"/>
      <c r="F943" s="897"/>
      <c r="G943" s="897"/>
      <c r="H943" s="897"/>
      <c r="I943" s="897"/>
      <c r="J943" s="897"/>
      <c r="K943" s="897"/>
      <c r="L943" s="897"/>
      <c r="M943" s="897"/>
      <c r="N943" s="897"/>
      <c r="O943" s="897"/>
      <c r="P943" s="897"/>
      <c r="Q943" s="897"/>
    </row>
    <row r="944" ht="25.15" customHeight="true" x14ac:dyDescent="0.2">
      <c r="C944" s="897"/>
      <c r="D944" s="897"/>
      <c r="E944" s="897"/>
      <c r="F944" s="897"/>
      <c r="G944" s="897"/>
      <c r="H944" s="897"/>
      <c r="I944" s="897"/>
      <c r="J944" s="897"/>
      <c r="K944" s="897"/>
      <c r="L944" s="897"/>
      <c r="M944" s="897"/>
      <c r="N944" s="897"/>
      <c r="O944" s="897"/>
      <c r="P944" s="897"/>
      <c r="Q944" s="897"/>
    </row>
    <row r="945" ht="25.15" customHeight="true" x14ac:dyDescent="0.2">
      <c r="C945" s="897"/>
      <c r="D945" s="897"/>
      <c r="E945" s="897"/>
      <c r="F945" s="897"/>
      <c r="G945" s="897"/>
      <c r="H945" s="897"/>
      <c r="I945" s="897"/>
      <c r="J945" s="897"/>
      <c r="K945" s="897"/>
      <c r="L945" s="897"/>
      <c r="M945" s="897"/>
      <c r="N945" s="897"/>
      <c r="O945" s="897"/>
      <c r="P945" s="897"/>
      <c r="Q945" s="897"/>
    </row>
    <row r="946" ht="25.15" customHeight="true" x14ac:dyDescent="0.2">
      <c r="C946" s="897"/>
      <c r="D946" s="897"/>
      <c r="E946" s="897"/>
      <c r="F946" s="897"/>
      <c r="G946" s="897"/>
      <c r="H946" s="897"/>
      <c r="I946" s="897"/>
      <c r="J946" s="897"/>
      <c r="K946" s="897"/>
      <c r="L946" s="897"/>
      <c r="M946" s="897"/>
      <c r="N946" s="897"/>
      <c r="O946" s="897"/>
      <c r="P946" s="897"/>
      <c r="Q946" s="897"/>
    </row>
    <row r="947" ht="25.15" customHeight="true" x14ac:dyDescent="0.2">
      <c r="C947" s="897"/>
      <c r="D947" s="897"/>
      <c r="E947" s="897"/>
      <c r="F947" s="897"/>
      <c r="G947" s="897"/>
      <c r="H947" s="897"/>
      <c r="I947" s="897"/>
      <c r="J947" s="897"/>
      <c r="K947" s="897"/>
      <c r="L947" s="897"/>
      <c r="M947" s="897"/>
      <c r="N947" s="897"/>
      <c r="O947" s="897"/>
      <c r="P947" s="897"/>
      <c r="Q947" s="897"/>
    </row>
    <row r="948" ht="25.15" customHeight="true" x14ac:dyDescent="0.2">
      <c r="C948" s="897"/>
      <c r="D948" s="897"/>
      <c r="E948" s="897"/>
      <c r="F948" s="897"/>
      <c r="G948" s="897"/>
      <c r="H948" s="897"/>
      <c r="I948" s="897"/>
      <c r="J948" s="897"/>
      <c r="K948" s="897"/>
      <c r="L948" s="897"/>
      <c r="M948" s="897"/>
      <c r="N948" s="897"/>
      <c r="O948" s="897"/>
      <c r="P948" s="897"/>
      <c r="Q948" s="897"/>
    </row>
    <row r="949" ht="25.15" customHeight="true" x14ac:dyDescent="0.2">
      <c r="C949" s="897"/>
      <c r="D949" s="897"/>
      <c r="E949" s="897"/>
      <c r="F949" s="897"/>
      <c r="G949" s="897"/>
      <c r="H949" s="897"/>
      <c r="I949" s="897"/>
      <c r="J949" s="897"/>
      <c r="K949" s="897"/>
      <c r="L949" s="897"/>
      <c r="M949" s="897"/>
      <c r="N949" s="897"/>
      <c r="O949" s="897"/>
      <c r="P949" s="897"/>
      <c r="Q949" s="897"/>
    </row>
    <row r="950" ht="25.15" customHeight="true" x14ac:dyDescent="0.2">
      <c r="C950" s="897"/>
      <c r="D950" s="897"/>
      <c r="E950" s="897"/>
      <c r="F950" s="897"/>
      <c r="G950" s="897"/>
      <c r="H950" s="897"/>
      <c r="I950" s="897"/>
      <c r="J950" s="897"/>
      <c r="K950" s="897"/>
      <c r="L950" s="897"/>
      <c r="M950" s="897"/>
      <c r="N950" s="897"/>
      <c r="O950" s="897"/>
      <c r="P950" s="897"/>
      <c r="Q950" s="897"/>
    </row>
    <row r="951" ht="25.15" customHeight="true" x14ac:dyDescent="0.2">
      <c r="C951" s="897"/>
      <c r="D951" s="897"/>
      <c r="E951" s="897"/>
      <c r="F951" s="897"/>
      <c r="G951" s="897"/>
      <c r="H951" s="897"/>
      <c r="I951" s="897"/>
      <c r="J951" s="897"/>
      <c r="K951" s="897"/>
      <c r="L951" s="897"/>
      <c r="M951" s="897"/>
      <c r="N951" s="897"/>
      <c r="O951" s="897"/>
      <c r="P951" s="897"/>
      <c r="Q951" s="897"/>
    </row>
    <row r="952" ht="25.15" customHeight="true" x14ac:dyDescent="0.2">
      <c r="C952" s="897"/>
      <c r="D952" s="897"/>
      <c r="E952" s="897"/>
      <c r="F952" s="897"/>
      <c r="G952" s="897"/>
      <c r="H952" s="897"/>
      <c r="I952" s="897"/>
      <c r="J952" s="897"/>
      <c r="K952" s="897"/>
      <c r="L952" s="897"/>
      <c r="M952" s="897"/>
      <c r="N952" s="897"/>
      <c r="O952" s="897"/>
      <c r="P952" s="897"/>
      <c r="Q952" s="897"/>
    </row>
    <row r="953" ht="25.15" customHeight="true" x14ac:dyDescent="0.2">
      <c r="C953" s="897"/>
      <c r="D953" s="897"/>
      <c r="E953" s="897"/>
      <c r="F953" s="897"/>
      <c r="G953" s="897"/>
      <c r="H953" s="897"/>
      <c r="I953" s="897"/>
      <c r="J953" s="897"/>
      <c r="K953" s="897"/>
      <c r="L953" s="897"/>
      <c r="M953" s="897"/>
      <c r="N953" s="897"/>
      <c r="O953" s="897"/>
      <c r="P953" s="897"/>
      <c r="Q953" s="897"/>
    </row>
    <row r="954" ht="25.15" customHeight="true" x14ac:dyDescent="0.2">
      <c r="C954" s="897"/>
      <c r="D954" s="897"/>
      <c r="E954" s="897"/>
      <c r="F954" s="897"/>
      <c r="G954" s="897"/>
      <c r="H954" s="897"/>
      <c r="I954" s="897"/>
      <c r="J954" s="897"/>
      <c r="K954" s="897"/>
      <c r="L954" s="897"/>
      <c r="M954" s="897"/>
      <c r="N954" s="897"/>
      <c r="O954" s="897"/>
      <c r="P954" s="897"/>
      <c r="Q954" s="897"/>
    </row>
    <row r="955" ht="25.15" customHeight="true" x14ac:dyDescent="0.2">
      <c r="C955" s="897"/>
      <c r="D955" s="897"/>
      <c r="E955" s="897"/>
      <c r="F955" s="897"/>
      <c r="G955" s="897"/>
      <c r="H955" s="897"/>
      <c r="I955" s="897"/>
      <c r="J955" s="897"/>
      <c r="K955" s="897"/>
      <c r="L955" s="897"/>
      <c r="M955" s="897"/>
      <c r="N955" s="897"/>
      <c r="O955" s="897"/>
      <c r="P955" s="897"/>
      <c r="Q955" s="897"/>
    </row>
    <row r="956" ht="25.15" customHeight="true" x14ac:dyDescent="0.2">
      <c r="C956" s="897"/>
      <c r="D956" s="897"/>
      <c r="E956" s="897"/>
      <c r="F956" s="897"/>
      <c r="G956" s="897"/>
      <c r="H956" s="897"/>
      <c r="I956" s="897"/>
      <c r="J956" s="897"/>
      <c r="K956" s="897"/>
      <c r="L956" s="897"/>
      <c r="M956" s="897"/>
      <c r="N956" s="897"/>
      <c r="O956" s="897"/>
      <c r="P956" s="897"/>
      <c r="Q956" s="897"/>
    </row>
    <row r="957" ht="25.15" customHeight="true" x14ac:dyDescent="0.2">
      <c r="C957" s="897"/>
      <c r="D957" s="897"/>
      <c r="E957" s="897"/>
      <c r="F957" s="897"/>
      <c r="G957" s="897"/>
      <c r="H957" s="897"/>
      <c r="I957" s="897"/>
      <c r="J957" s="897"/>
      <c r="K957" s="897"/>
      <c r="L957" s="897"/>
      <c r="M957" s="897"/>
      <c r="N957" s="897"/>
      <c r="O957" s="897"/>
      <c r="P957" s="897"/>
      <c r="Q957" s="897"/>
    </row>
    <row r="958" ht="25.15" customHeight="true" x14ac:dyDescent="0.2">
      <c r="C958" s="897"/>
      <c r="D958" s="897"/>
      <c r="E958" s="897"/>
      <c r="F958" s="897"/>
      <c r="G958" s="897"/>
      <c r="H958" s="897"/>
      <c r="I958" s="897"/>
      <c r="J958" s="897"/>
      <c r="K958" s="897"/>
      <c r="L958" s="897"/>
      <c r="M958" s="897"/>
      <c r="N958" s="897"/>
      <c r="O958" s="897"/>
      <c r="P958" s="897"/>
      <c r="Q958" s="897"/>
    </row>
    <row r="959" ht="25.15" customHeight="true" x14ac:dyDescent="0.2">
      <c r="C959" s="897"/>
      <c r="D959" s="897"/>
      <c r="E959" s="897"/>
      <c r="F959" s="897"/>
      <c r="G959" s="897"/>
      <c r="H959" s="897"/>
      <c r="I959" s="897"/>
      <c r="J959" s="897"/>
      <c r="K959" s="897"/>
      <c r="L959" s="897"/>
      <c r="M959" s="897"/>
      <c r="N959" s="897"/>
      <c r="O959" s="897"/>
      <c r="P959" s="897"/>
      <c r="Q959" s="897"/>
    </row>
    <row r="960" ht="25.15" customHeight="true" x14ac:dyDescent="0.2">
      <c r="C960" s="897"/>
      <c r="D960" s="897"/>
      <c r="E960" s="897"/>
      <c r="F960" s="897"/>
      <c r="G960" s="897"/>
      <c r="H960" s="897"/>
      <c r="I960" s="897"/>
      <c r="J960" s="897"/>
      <c r="K960" s="897"/>
      <c r="L960" s="897"/>
      <c r="M960" s="897"/>
      <c r="N960" s="897"/>
      <c r="O960" s="897"/>
      <c r="P960" s="897"/>
      <c r="Q960" s="897"/>
    </row>
    <row r="961" ht="25.15" customHeight="true" x14ac:dyDescent="0.2">
      <c r="C961" s="897"/>
      <c r="D961" s="897"/>
      <c r="E961" s="897"/>
      <c r="F961" s="897"/>
      <c r="G961" s="897"/>
      <c r="H961" s="897"/>
      <c r="I961" s="897"/>
      <c r="J961" s="897"/>
      <c r="K961" s="897"/>
      <c r="L961" s="897"/>
      <c r="M961" s="897"/>
      <c r="N961" s="897"/>
      <c r="O961" s="897"/>
      <c r="P961" s="897"/>
      <c r="Q961" s="897"/>
    </row>
    <row r="962" ht="25.15" customHeight="true" x14ac:dyDescent="0.2">
      <c r="C962" s="897"/>
      <c r="D962" s="897"/>
      <c r="E962" s="897"/>
      <c r="F962" s="897"/>
      <c r="G962" s="897"/>
      <c r="H962" s="897"/>
      <c r="I962" s="897"/>
      <c r="J962" s="897"/>
      <c r="K962" s="897"/>
      <c r="L962" s="897"/>
      <c r="M962" s="897"/>
      <c r="N962" s="897"/>
      <c r="O962" s="897"/>
      <c r="P962" s="897"/>
      <c r="Q962" s="897"/>
    </row>
    <row r="963" ht="25.15" customHeight="true" x14ac:dyDescent="0.2">
      <c r="C963" s="897"/>
      <c r="D963" s="897"/>
      <c r="E963" s="897"/>
      <c r="F963" s="897"/>
      <c r="G963" s="897"/>
      <c r="H963" s="897"/>
      <c r="I963" s="897"/>
      <c r="J963" s="897"/>
      <c r="K963" s="897"/>
      <c r="L963" s="897"/>
      <c r="M963" s="897"/>
      <c r="N963" s="897"/>
      <c r="O963" s="897"/>
      <c r="P963" s="897"/>
      <c r="Q963" s="897"/>
    </row>
    <row r="964" ht="25.15" customHeight="true" x14ac:dyDescent="0.2">
      <c r="C964" s="897"/>
      <c r="D964" s="897"/>
      <c r="E964" s="897"/>
      <c r="F964" s="897"/>
      <c r="G964" s="897"/>
      <c r="H964" s="897"/>
      <c r="I964" s="897"/>
      <c r="J964" s="897"/>
      <c r="K964" s="897"/>
      <c r="L964" s="897"/>
      <c r="M964" s="897"/>
      <c r="N964" s="897"/>
      <c r="O964" s="897"/>
      <c r="P964" s="897"/>
      <c r="Q964" s="897"/>
    </row>
    <row r="965" ht="25.15" customHeight="true" x14ac:dyDescent="0.2">
      <c r="C965" s="897"/>
      <c r="D965" s="897"/>
      <c r="E965" s="897"/>
      <c r="F965" s="897"/>
      <c r="G965" s="897"/>
      <c r="H965" s="897"/>
      <c r="I965" s="897"/>
      <c r="J965" s="897"/>
      <c r="K965" s="897"/>
      <c r="L965" s="897"/>
      <c r="M965" s="897"/>
      <c r="N965" s="897"/>
      <c r="O965" s="897"/>
      <c r="P965" s="897"/>
      <c r="Q965" s="897"/>
    </row>
    <row r="966" ht="25.15" customHeight="true" x14ac:dyDescent="0.2">
      <c r="C966" s="897"/>
      <c r="D966" s="897"/>
      <c r="E966" s="897"/>
      <c r="F966" s="897"/>
      <c r="G966" s="897"/>
      <c r="H966" s="897"/>
      <c r="I966" s="897"/>
      <c r="J966" s="897"/>
      <c r="K966" s="897"/>
      <c r="L966" s="897"/>
      <c r="M966" s="897"/>
      <c r="N966" s="897"/>
      <c r="O966" s="897"/>
      <c r="P966" s="897"/>
      <c r="Q966" s="897"/>
    </row>
    <row r="967" ht="25.15" customHeight="true" x14ac:dyDescent="0.2">
      <c r="C967" s="897"/>
      <c r="D967" s="897"/>
      <c r="E967" s="897"/>
      <c r="F967" s="897"/>
      <c r="G967" s="897"/>
      <c r="H967" s="897"/>
      <c r="I967" s="897"/>
      <c r="J967" s="897"/>
      <c r="K967" s="897"/>
      <c r="L967" s="897"/>
      <c r="M967" s="897"/>
      <c r="N967" s="897"/>
      <c r="O967" s="897"/>
      <c r="P967" s="897"/>
      <c r="Q967" s="897"/>
    </row>
    <row r="968" ht="25.15" customHeight="true" x14ac:dyDescent="0.2">
      <c r="C968" s="897"/>
      <c r="D968" s="897"/>
      <c r="E968" s="897"/>
      <c r="F968" s="897"/>
      <c r="G968" s="897"/>
      <c r="H968" s="897"/>
      <c r="I968" s="897"/>
      <c r="J968" s="897"/>
      <c r="K968" s="897"/>
      <c r="L968" s="897"/>
      <c r="M968" s="897"/>
      <c r="N968" s="897"/>
      <c r="O968" s="897"/>
      <c r="P968" s="897"/>
      <c r="Q968" s="897"/>
    </row>
    <row r="969" ht="25.15" customHeight="true" x14ac:dyDescent="0.2">
      <c r="C969" s="897"/>
      <c r="D969" s="897"/>
      <c r="E969" s="897"/>
      <c r="F969" s="897"/>
      <c r="G969" s="897"/>
      <c r="H969" s="897"/>
      <c r="I969" s="897"/>
      <c r="J969" s="897"/>
      <c r="K969" s="897"/>
      <c r="L969" s="897"/>
      <c r="M969" s="897"/>
      <c r="N969" s="897"/>
      <c r="O969" s="897"/>
      <c r="P969" s="897"/>
      <c r="Q969" s="897"/>
    </row>
    <row r="970" ht="25.15" customHeight="true" x14ac:dyDescent="0.2">
      <c r="C970" s="897"/>
      <c r="D970" s="897"/>
      <c r="E970" s="897"/>
      <c r="F970" s="897"/>
      <c r="G970" s="897"/>
      <c r="H970" s="897"/>
      <c r="I970" s="897"/>
      <c r="J970" s="897"/>
      <c r="K970" s="897"/>
      <c r="L970" s="897"/>
      <c r="M970" s="897"/>
      <c r="N970" s="897"/>
      <c r="O970" s="897"/>
      <c r="P970" s="897"/>
      <c r="Q970" s="897"/>
    </row>
    <row r="971" ht="25.15" customHeight="true" x14ac:dyDescent="0.2">
      <c r="C971" s="897"/>
      <c r="D971" s="897"/>
      <c r="E971" s="897"/>
      <c r="F971" s="897"/>
      <c r="G971" s="897"/>
      <c r="H971" s="897"/>
      <c r="I971" s="897"/>
      <c r="J971" s="897"/>
      <c r="K971" s="897"/>
      <c r="L971" s="897"/>
      <c r="M971" s="897"/>
      <c r="N971" s="897"/>
      <c r="O971" s="897"/>
      <c r="P971" s="897"/>
      <c r="Q971" s="897"/>
    </row>
    <row r="972" ht="25.15" customHeight="true" x14ac:dyDescent="0.2">
      <c r="C972" s="897"/>
      <c r="D972" s="897"/>
      <c r="E972" s="897"/>
      <c r="F972" s="897"/>
      <c r="G972" s="897"/>
      <c r="H972" s="897"/>
      <c r="I972" s="897"/>
      <c r="J972" s="897"/>
      <c r="K972" s="897"/>
      <c r="L972" s="897"/>
      <c r="M972" s="897"/>
      <c r="N972" s="897"/>
      <c r="O972" s="897"/>
      <c r="P972" s="897"/>
      <c r="Q972" s="897"/>
    </row>
    <row r="973" ht="25.15" customHeight="true" x14ac:dyDescent="0.2">
      <c r="C973" s="897"/>
      <c r="D973" s="897"/>
      <c r="E973" s="897"/>
      <c r="F973" s="897"/>
      <c r="G973" s="897"/>
      <c r="H973" s="897"/>
      <c r="I973" s="897"/>
      <c r="J973" s="897"/>
      <c r="K973" s="897"/>
      <c r="L973" s="897"/>
      <c r="M973" s="897"/>
      <c r="N973" s="897"/>
      <c r="O973" s="897"/>
      <c r="P973" s="897"/>
      <c r="Q973" s="897"/>
    </row>
    <row r="974" ht="25.15" customHeight="true" x14ac:dyDescent="0.2">
      <c r="C974" s="897"/>
      <c r="D974" s="897"/>
      <c r="E974" s="897"/>
      <c r="F974" s="897"/>
      <c r="G974" s="897"/>
      <c r="H974" s="897"/>
      <c r="I974" s="897"/>
      <c r="J974" s="897"/>
      <c r="K974" s="897"/>
      <c r="L974" s="897"/>
      <c r="M974" s="897"/>
      <c r="N974" s="897"/>
      <c r="O974" s="897"/>
      <c r="P974" s="897"/>
      <c r="Q974" s="897"/>
    </row>
    <row r="975" ht="25.15" customHeight="true" x14ac:dyDescent="0.2">
      <c r="C975" s="897"/>
      <c r="D975" s="897"/>
      <c r="E975" s="897"/>
      <c r="F975" s="897"/>
      <c r="G975" s="897"/>
      <c r="H975" s="897"/>
      <c r="I975" s="897"/>
      <c r="J975" s="897"/>
      <c r="K975" s="897"/>
      <c r="L975" s="897"/>
      <c r="M975" s="897"/>
      <c r="N975" s="897"/>
      <c r="O975" s="897"/>
      <c r="P975" s="897"/>
      <c r="Q975" s="897"/>
    </row>
    <row r="976" ht="25.15" customHeight="true" x14ac:dyDescent="0.2">
      <c r="C976" s="897"/>
      <c r="D976" s="897"/>
      <c r="E976" s="897"/>
      <c r="F976" s="897"/>
      <c r="G976" s="897"/>
      <c r="H976" s="897"/>
      <c r="I976" s="897"/>
      <c r="J976" s="897"/>
      <c r="K976" s="897"/>
      <c r="L976" s="897"/>
      <c r="M976" s="897"/>
      <c r="N976" s="897"/>
      <c r="O976" s="897"/>
      <c r="P976" s="897"/>
      <c r="Q976" s="897"/>
    </row>
    <row r="977" ht="25.15" customHeight="true" x14ac:dyDescent="0.2">
      <c r="C977" s="897"/>
      <c r="D977" s="897"/>
      <c r="E977" s="897"/>
      <c r="F977" s="897"/>
      <c r="G977" s="897"/>
      <c r="H977" s="897"/>
      <c r="I977" s="897"/>
      <c r="J977" s="897"/>
      <c r="K977" s="897"/>
      <c r="L977" s="897"/>
      <c r="M977" s="897"/>
      <c r="N977" s="897"/>
      <c r="O977" s="897"/>
      <c r="P977" s="897"/>
      <c r="Q977" s="897"/>
    </row>
    <row r="978" ht="25.15" customHeight="true" x14ac:dyDescent="0.2">
      <c r="C978" s="897"/>
      <c r="D978" s="897"/>
      <c r="E978" s="897"/>
      <c r="F978" s="897"/>
      <c r="G978" s="897"/>
      <c r="H978" s="897"/>
      <c r="I978" s="897"/>
      <c r="J978" s="897"/>
      <c r="K978" s="897"/>
      <c r="L978" s="897"/>
      <c r="M978" s="897"/>
      <c r="N978" s="897"/>
      <c r="O978" s="897"/>
      <c r="P978" s="897"/>
      <c r="Q978" s="897"/>
    </row>
    <row r="979" ht="25.15" customHeight="true" x14ac:dyDescent="0.2">
      <c r="C979" s="897"/>
      <c r="D979" s="897"/>
      <c r="E979" s="897"/>
      <c r="F979" s="897"/>
      <c r="G979" s="897"/>
      <c r="H979" s="897"/>
      <c r="I979" s="897"/>
      <c r="J979" s="897"/>
      <c r="K979" s="897"/>
      <c r="L979" s="897"/>
      <c r="M979" s="897"/>
      <c r="N979" s="897"/>
      <c r="O979" s="897"/>
      <c r="P979" s="897"/>
      <c r="Q979" s="897"/>
    </row>
    <row r="980" ht="25.15" customHeight="true" x14ac:dyDescent="0.2">
      <c r="C980" s="897"/>
      <c r="D980" s="897"/>
      <c r="E980" s="897"/>
      <c r="F980" s="897"/>
      <c r="G980" s="897"/>
      <c r="H980" s="897"/>
      <c r="I980" s="897"/>
      <c r="J980" s="897"/>
      <c r="K980" s="897"/>
      <c r="L980" s="897"/>
      <c r="M980" s="897"/>
      <c r="N980" s="897"/>
      <c r="O980" s="897"/>
      <c r="P980" s="897"/>
      <c r="Q980" s="897"/>
    </row>
    <row r="981" ht="25.15" customHeight="true" x14ac:dyDescent="0.2">
      <c r="C981" s="897"/>
      <c r="D981" s="897"/>
      <c r="E981" s="897"/>
      <c r="F981" s="897"/>
      <c r="G981" s="897"/>
      <c r="H981" s="897"/>
      <c r="I981" s="897"/>
      <c r="J981" s="897"/>
      <c r="K981" s="897"/>
      <c r="L981" s="897"/>
      <c r="M981" s="897"/>
      <c r="N981" s="897"/>
      <c r="O981" s="897"/>
      <c r="P981" s="897"/>
      <c r="Q981" s="897"/>
    </row>
    <row r="982" ht="25.15" customHeight="true" x14ac:dyDescent="0.2">
      <c r="C982" s="897"/>
      <c r="D982" s="897"/>
      <c r="E982" s="897"/>
      <c r="F982" s="897"/>
      <c r="G982" s="897"/>
      <c r="H982" s="897"/>
      <c r="I982" s="897"/>
      <c r="J982" s="897"/>
      <c r="K982" s="897"/>
      <c r="L982" s="897"/>
      <c r="M982" s="897"/>
      <c r="N982" s="897"/>
      <c r="O982" s="897"/>
      <c r="P982" s="897"/>
      <c r="Q982" s="897"/>
    </row>
    <row r="983" ht="25.15" customHeight="true" x14ac:dyDescent="0.2">
      <c r="C983" s="897"/>
      <c r="D983" s="897"/>
      <c r="E983" s="897"/>
      <c r="F983" s="897"/>
      <c r="G983" s="897"/>
      <c r="H983" s="897"/>
      <c r="I983" s="897"/>
      <c r="J983" s="897"/>
      <c r="K983" s="897"/>
      <c r="L983" s="897"/>
      <c r="M983" s="897"/>
      <c r="N983" s="897"/>
      <c r="O983" s="897"/>
      <c r="P983" s="897"/>
      <c r="Q983" s="897"/>
    </row>
    <row r="984" ht="25.15" customHeight="true" x14ac:dyDescent="0.2">
      <c r="C984" s="897"/>
      <c r="D984" s="897"/>
      <c r="E984" s="897"/>
      <c r="F984" s="897"/>
      <c r="G984" s="897"/>
      <c r="H984" s="897"/>
      <c r="I984" s="897"/>
      <c r="J984" s="897"/>
      <c r="K984" s="897"/>
      <c r="L984" s="897"/>
      <c r="M984" s="897"/>
      <c r="N984" s="897"/>
      <c r="O984" s="897"/>
      <c r="P984" s="897"/>
      <c r="Q984" s="897"/>
    </row>
    <row r="985" ht="25.15" customHeight="true" x14ac:dyDescent="0.2">
      <c r="C985" s="897"/>
      <c r="D985" s="897"/>
      <c r="E985" s="897"/>
      <c r="F985" s="897"/>
      <c r="G985" s="897"/>
      <c r="H985" s="897"/>
      <c r="I985" s="897"/>
      <c r="J985" s="897"/>
      <c r="K985" s="897"/>
      <c r="L985" s="897"/>
      <c r="M985" s="897"/>
      <c r="N985" s="897"/>
      <c r="O985" s="897"/>
      <c r="P985" s="897"/>
      <c r="Q985" s="897"/>
    </row>
    <row r="986" ht="25.15" customHeight="true" x14ac:dyDescent="0.2">
      <c r="C986" s="897"/>
      <c r="D986" s="897"/>
      <c r="E986" s="897"/>
      <c r="F986" s="897"/>
      <c r="G986" s="897"/>
      <c r="H986" s="897"/>
      <c r="I986" s="897"/>
      <c r="J986" s="897"/>
      <c r="K986" s="897"/>
      <c r="L986" s="897"/>
      <c r="M986" s="897"/>
      <c r="N986" s="897"/>
      <c r="O986" s="897"/>
      <c r="P986" s="897"/>
      <c r="Q986" s="897"/>
    </row>
    <row r="987" ht="25.15" customHeight="true" x14ac:dyDescent="0.2">
      <c r="C987" s="897"/>
      <c r="D987" s="897"/>
      <c r="E987" s="897"/>
      <c r="F987" s="897"/>
      <c r="G987" s="897"/>
      <c r="H987" s="897"/>
      <c r="I987" s="897"/>
      <c r="J987" s="897"/>
      <c r="K987" s="897"/>
      <c r="L987" s="897"/>
      <c r="M987" s="897"/>
      <c r="N987" s="897"/>
      <c r="O987" s="897"/>
      <c r="P987" s="897"/>
      <c r="Q987" s="897"/>
    </row>
    <row r="988" ht="25.15" customHeight="true" x14ac:dyDescent="0.2">
      <c r="C988" s="897"/>
      <c r="D988" s="897"/>
      <c r="E988" s="897"/>
      <c r="F988" s="897"/>
      <c r="G988" s="897"/>
      <c r="H988" s="897"/>
      <c r="I988" s="897"/>
      <c r="J988" s="897"/>
      <c r="K988" s="897"/>
      <c r="L988" s="897"/>
      <c r="M988" s="897"/>
      <c r="N988" s="897"/>
      <c r="O988" s="897"/>
      <c r="P988" s="897"/>
      <c r="Q988" s="897"/>
    </row>
    <row r="989" ht="25.15" customHeight="true" x14ac:dyDescent="0.2">
      <c r="C989" s="897"/>
      <c r="D989" s="897"/>
      <c r="E989" s="897"/>
      <c r="F989" s="897"/>
      <c r="G989" s="897"/>
      <c r="H989" s="897"/>
      <c r="I989" s="897"/>
      <c r="J989" s="897"/>
      <c r="K989" s="897"/>
      <c r="L989" s="897"/>
      <c r="M989" s="897"/>
      <c r="N989" s="897"/>
      <c r="O989" s="897"/>
      <c r="P989" s="897"/>
      <c r="Q989" s="897"/>
    </row>
    <row r="990" ht="25.15" customHeight="true" x14ac:dyDescent="0.2">
      <c r="C990" s="897"/>
      <c r="D990" s="897"/>
      <c r="E990" s="897"/>
      <c r="F990" s="897"/>
      <c r="G990" s="897"/>
      <c r="H990" s="897"/>
      <c r="I990" s="897"/>
      <c r="J990" s="897"/>
      <c r="K990" s="897"/>
      <c r="L990" s="897"/>
      <c r="M990" s="897"/>
      <c r="N990" s="897"/>
      <c r="O990" s="897"/>
      <c r="P990" s="897"/>
      <c r="Q990" s="897"/>
    </row>
    <row r="991" ht="25.15" customHeight="true" x14ac:dyDescent="0.2">
      <c r="C991" s="897"/>
      <c r="D991" s="897"/>
      <c r="E991" s="897"/>
      <c r="F991" s="897"/>
      <c r="G991" s="897"/>
      <c r="H991" s="897"/>
      <c r="I991" s="897"/>
      <c r="J991" s="897"/>
      <c r="K991" s="897"/>
      <c r="L991" s="897"/>
      <c r="M991" s="897"/>
      <c r="N991" s="897"/>
      <c r="O991" s="897"/>
      <c r="P991" s="897"/>
      <c r="Q991" s="897"/>
    </row>
    <row r="992" ht="25.15" customHeight="true" x14ac:dyDescent="0.2">
      <c r="C992" s="897"/>
      <c r="D992" s="897"/>
      <c r="E992" s="897"/>
      <c r="F992" s="897"/>
      <c r="G992" s="897"/>
      <c r="H992" s="897"/>
      <c r="I992" s="897"/>
      <c r="J992" s="897"/>
      <c r="K992" s="897"/>
      <c r="L992" s="897"/>
      <c r="M992" s="897"/>
      <c r="N992" s="897"/>
      <c r="O992" s="897"/>
      <c r="P992" s="897"/>
      <c r="Q992" s="897"/>
    </row>
    <row r="993" ht="25.15" customHeight="true" x14ac:dyDescent="0.2">
      <c r="C993" s="897"/>
      <c r="D993" s="897"/>
      <c r="E993" s="897"/>
      <c r="F993" s="897"/>
      <c r="G993" s="897"/>
      <c r="H993" s="897"/>
      <c r="I993" s="897"/>
      <c r="J993" s="897"/>
      <c r="K993" s="897"/>
      <c r="L993" s="897"/>
      <c r="M993" s="897"/>
      <c r="N993" s="897"/>
      <c r="O993" s="897"/>
      <c r="P993" s="897"/>
      <c r="Q993" s="897"/>
    </row>
    <row r="994" ht="25.15" customHeight="true" x14ac:dyDescent="0.2">
      <c r="C994" s="897"/>
      <c r="D994" s="897"/>
      <c r="E994" s="897"/>
      <c r="F994" s="897"/>
      <c r="G994" s="897"/>
      <c r="H994" s="897"/>
      <c r="I994" s="897"/>
      <c r="J994" s="897"/>
      <c r="K994" s="897"/>
      <c r="L994" s="897"/>
      <c r="M994" s="897"/>
      <c r="N994" s="897"/>
      <c r="O994" s="897"/>
      <c r="P994" s="897"/>
      <c r="Q994" s="897"/>
    </row>
    <row r="995" ht="25.15" customHeight="true" x14ac:dyDescent="0.2">
      <c r="C995" s="897"/>
      <c r="D995" s="897"/>
      <c r="E995" s="897"/>
      <c r="F995" s="897"/>
      <c r="G995" s="897"/>
      <c r="H995" s="897"/>
      <c r="I995" s="897"/>
      <c r="J995" s="897"/>
      <c r="K995" s="897"/>
      <c r="L995" s="897"/>
      <c r="M995" s="897"/>
      <c r="N995" s="897"/>
      <c r="O995" s="897"/>
      <c r="P995" s="897"/>
      <c r="Q995" s="897"/>
    </row>
    <row r="996" ht="25.15" customHeight="true" x14ac:dyDescent="0.2">
      <c r="C996" s="897"/>
      <c r="D996" s="897"/>
      <c r="E996" s="897"/>
      <c r="F996" s="897"/>
      <c r="G996" s="897"/>
      <c r="H996" s="897"/>
      <c r="I996" s="897"/>
      <c r="J996" s="897"/>
      <c r="K996" s="897"/>
      <c r="L996" s="897"/>
      <c r="M996" s="897"/>
      <c r="N996" s="897"/>
      <c r="O996" s="897"/>
      <c r="P996" s="897"/>
      <c r="Q996" s="897"/>
    </row>
    <row r="997" ht="25.15" customHeight="true" x14ac:dyDescent="0.2">
      <c r="C997" s="897"/>
      <c r="D997" s="897"/>
      <c r="E997" s="897"/>
      <c r="F997" s="897"/>
      <c r="G997" s="897"/>
      <c r="H997" s="897"/>
      <c r="I997" s="897"/>
      <c r="J997" s="897"/>
      <c r="K997" s="897"/>
      <c r="L997" s="897"/>
      <c r="M997" s="897"/>
      <c r="N997" s="897"/>
      <c r="O997" s="897"/>
      <c r="P997" s="897"/>
      <c r="Q997" s="897"/>
    </row>
    <row r="998" ht="25.15" customHeight="true" x14ac:dyDescent="0.2">
      <c r="C998" s="897"/>
      <c r="D998" s="897"/>
      <c r="E998" s="897"/>
      <c r="F998" s="897"/>
      <c r="G998" s="897"/>
      <c r="H998" s="897"/>
      <c r="I998" s="897"/>
      <c r="J998" s="897"/>
      <c r="K998" s="897"/>
      <c r="L998" s="897"/>
      <c r="M998" s="897"/>
      <c r="N998" s="897"/>
      <c r="O998" s="897"/>
      <c r="P998" s="897"/>
      <c r="Q998" s="897"/>
    </row>
    <row r="999" ht="25.15" customHeight="true" x14ac:dyDescent="0.2">
      <c r="C999" s="897"/>
      <c r="D999" s="897"/>
      <c r="E999" s="897"/>
      <c r="F999" s="897"/>
      <c r="G999" s="897"/>
      <c r="H999" s="897"/>
      <c r="I999" s="897"/>
      <c r="J999" s="897"/>
      <c r="K999" s="897"/>
      <c r="L999" s="897"/>
      <c r="M999" s="897"/>
      <c r="N999" s="897"/>
      <c r="O999" s="897"/>
      <c r="P999" s="897"/>
      <c r="Q999" s="897"/>
    </row>
    <row r="1000" ht="25.15" customHeight="true" x14ac:dyDescent="0.2">
      <c r="C1000" s="897"/>
      <c r="D1000" s="897"/>
      <c r="E1000" s="897"/>
      <c r="F1000" s="897"/>
      <c r="G1000" s="897"/>
      <c r="H1000" s="897"/>
      <c r="I1000" s="897"/>
      <c r="J1000" s="897"/>
      <c r="K1000" s="897"/>
      <c r="L1000" s="897"/>
      <c r="M1000" s="897"/>
      <c r="N1000" s="897"/>
      <c r="O1000" s="897"/>
      <c r="P1000" s="897"/>
      <c r="Q1000" s="897"/>
    </row>
    <row r="1001" ht="25.15" customHeight="true" x14ac:dyDescent="0.2">
      <c r="C1001" s="897"/>
      <c r="D1001" s="897"/>
      <c r="E1001" s="897"/>
      <c r="F1001" s="897"/>
      <c r="G1001" s="897"/>
      <c r="H1001" s="897"/>
      <c r="I1001" s="897"/>
      <c r="J1001" s="897"/>
      <c r="K1001" s="897"/>
      <c r="L1001" s="897"/>
      <c r="M1001" s="897"/>
      <c r="N1001" s="897"/>
      <c r="O1001" s="897"/>
      <c r="P1001" s="897"/>
      <c r="Q1001" s="897"/>
    </row>
    <row r="1002" ht="25.15" customHeight="true" x14ac:dyDescent="0.2">
      <c r="C1002" s="897"/>
      <c r="D1002" s="897"/>
      <c r="E1002" s="897"/>
      <c r="F1002" s="897"/>
      <c r="G1002" s="897"/>
      <c r="H1002" s="897"/>
      <c r="I1002" s="897"/>
      <c r="J1002" s="897"/>
      <c r="K1002" s="897"/>
      <c r="L1002" s="897"/>
      <c r="M1002" s="897"/>
      <c r="N1002" s="897"/>
      <c r="O1002" s="897"/>
      <c r="P1002" s="897"/>
      <c r="Q1002" s="897"/>
    </row>
    <row r="1003" ht="25.15" customHeight="true" x14ac:dyDescent="0.2">
      <c r="C1003" s="897"/>
      <c r="D1003" s="897"/>
      <c r="E1003" s="897"/>
      <c r="F1003" s="897"/>
      <c r="G1003" s="897"/>
      <c r="H1003" s="897"/>
      <c r="I1003" s="897"/>
      <c r="J1003" s="897"/>
      <c r="K1003" s="897"/>
      <c r="L1003" s="897"/>
      <c r="M1003" s="897"/>
      <c r="N1003" s="897"/>
      <c r="O1003" s="897"/>
      <c r="P1003" s="897"/>
      <c r="Q1003" s="897"/>
    </row>
    <row r="1004" ht="25.15" customHeight="true" x14ac:dyDescent="0.2">
      <c r="C1004" s="897"/>
      <c r="D1004" s="897"/>
      <c r="E1004" s="897"/>
      <c r="F1004" s="897"/>
      <c r="G1004" s="897"/>
      <c r="H1004" s="897"/>
      <c r="I1004" s="897"/>
      <c r="J1004" s="897"/>
      <c r="K1004" s="897"/>
      <c r="L1004" s="897"/>
      <c r="M1004" s="897"/>
      <c r="N1004" s="897"/>
      <c r="O1004" s="897"/>
      <c r="P1004" s="897"/>
      <c r="Q1004" s="897"/>
    </row>
    <row r="1005" ht="25.15" customHeight="true" x14ac:dyDescent="0.2">
      <c r="C1005" s="897"/>
      <c r="D1005" s="897"/>
      <c r="E1005" s="897"/>
      <c r="F1005" s="897"/>
      <c r="G1005" s="897"/>
      <c r="H1005" s="897"/>
      <c r="I1005" s="897"/>
      <c r="J1005" s="897"/>
      <c r="K1005" s="897"/>
      <c r="L1005" s="897"/>
      <c r="M1005" s="897"/>
      <c r="N1005" s="897"/>
      <c r="O1005" s="897"/>
      <c r="P1005" s="897"/>
      <c r="Q1005" s="897"/>
    </row>
    <row r="1006" ht="25.15" customHeight="true" x14ac:dyDescent="0.2">
      <c r="C1006" s="897"/>
      <c r="D1006" s="897"/>
      <c r="E1006" s="897"/>
      <c r="F1006" s="897"/>
      <c r="G1006" s="897"/>
      <c r="H1006" s="897"/>
      <c r="I1006" s="897"/>
      <c r="J1006" s="897"/>
      <c r="K1006" s="897"/>
      <c r="L1006" s="897"/>
      <c r="M1006" s="897"/>
      <c r="N1006" s="897"/>
      <c r="O1006" s="897"/>
      <c r="P1006" s="897"/>
      <c r="Q1006" s="897"/>
    </row>
    <row r="1007" ht="25.15" customHeight="true" x14ac:dyDescent="0.2">
      <c r="C1007" s="897"/>
      <c r="D1007" s="897"/>
      <c r="E1007" s="897"/>
      <c r="F1007" s="897"/>
      <c r="G1007" s="897"/>
      <c r="H1007" s="897"/>
      <c r="I1007" s="897"/>
      <c r="J1007" s="897"/>
      <c r="K1007" s="897"/>
      <c r="L1007" s="897"/>
      <c r="M1007" s="897"/>
      <c r="N1007" s="897"/>
      <c r="O1007" s="897"/>
      <c r="P1007" s="897"/>
      <c r="Q1007" s="897"/>
    </row>
    <row r="1008" ht="25.15" customHeight="true" x14ac:dyDescent="0.2">
      <c r="C1008" s="897"/>
      <c r="D1008" s="897"/>
      <c r="E1008" s="897"/>
      <c r="F1008" s="897"/>
      <c r="G1008" s="897"/>
      <c r="H1008" s="897"/>
      <c r="I1008" s="897"/>
      <c r="J1008" s="897"/>
      <c r="K1008" s="897"/>
      <c r="L1008" s="897"/>
      <c r="M1008" s="897"/>
      <c r="N1008" s="897"/>
      <c r="O1008" s="897"/>
      <c r="P1008" s="897"/>
      <c r="Q1008" s="897"/>
    </row>
    <row r="1009" ht="25.15" customHeight="true" x14ac:dyDescent="0.2">
      <c r="C1009" s="897"/>
      <c r="D1009" s="897"/>
      <c r="E1009" s="897"/>
      <c r="F1009" s="897"/>
      <c r="G1009" s="897"/>
      <c r="H1009" s="897"/>
      <c r="I1009" s="897"/>
      <c r="J1009" s="897"/>
      <c r="K1009" s="897"/>
      <c r="L1009" s="897"/>
      <c r="M1009" s="897"/>
      <c r="N1009" s="897"/>
      <c r="O1009" s="897"/>
      <c r="P1009" s="897"/>
      <c r="Q1009" s="897"/>
    </row>
    <row r="1010" ht="25.15" customHeight="true" x14ac:dyDescent="0.2">
      <c r="C1010" s="897"/>
      <c r="D1010" s="897"/>
      <c r="E1010" s="897"/>
      <c r="F1010" s="897"/>
      <c r="G1010" s="897"/>
      <c r="H1010" s="897"/>
      <c r="I1010" s="897"/>
      <c r="J1010" s="897"/>
      <c r="K1010" s="897"/>
      <c r="L1010" s="897"/>
      <c r="M1010" s="897"/>
      <c r="N1010" s="897"/>
      <c r="O1010" s="897"/>
      <c r="P1010" s="897"/>
      <c r="Q1010" s="897"/>
    </row>
    <row r="1011" ht="25.15" customHeight="true" x14ac:dyDescent="0.2">
      <c r="C1011" s="897"/>
      <c r="D1011" s="897"/>
      <c r="E1011" s="897"/>
      <c r="F1011" s="897"/>
      <c r="G1011" s="897"/>
      <c r="H1011" s="897"/>
      <c r="I1011" s="897"/>
      <c r="J1011" s="897"/>
      <c r="K1011" s="897"/>
      <c r="L1011" s="897"/>
      <c r="M1011" s="897"/>
      <c r="N1011" s="897"/>
      <c r="O1011" s="897"/>
      <c r="P1011" s="897"/>
      <c r="Q1011" s="897"/>
    </row>
    <row r="1012" ht="25.15" customHeight="true" x14ac:dyDescent="0.2">
      <c r="C1012" s="897"/>
      <c r="D1012" s="897"/>
      <c r="E1012" s="897"/>
      <c r="F1012" s="897"/>
      <c r="G1012" s="897"/>
      <c r="H1012" s="897"/>
      <c r="I1012" s="897"/>
      <c r="J1012" s="897"/>
      <c r="K1012" s="897"/>
      <c r="L1012" s="897"/>
      <c r="M1012" s="897"/>
      <c r="N1012" s="897"/>
      <c r="O1012" s="897"/>
      <c r="P1012" s="897"/>
      <c r="Q1012" s="897"/>
    </row>
    <row r="1013" ht="25.15" customHeight="true" x14ac:dyDescent="0.2">
      <c r="C1013" s="897"/>
      <c r="D1013" s="897"/>
      <c r="E1013" s="897"/>
      <c r="F1013" s="897"/>
      <c r="G1013" s="897"/>
      <c r="H1013" s="897"/>
      <c r="I1013" s="897"/>
      <c r="J1013" s="897"/>
      <c r="K1013" s="897"/>
      <c r="L1013" s="897"/>
      <c r="M1013" s="897"/>
      <c r="N1013" s="897"/>
      <c r="O1013" s="897"/>
      <c r="P1013" s="897"/>
      <c r="Q1013" s="897"/>
    </row>
    <row r="1014" ht="25.15" customHeight="true" x14ac:dyDescent="0.2">
      <c r="C1014" s="897"/>
      <c r="D1014" s="897"/>
      <c r="E1014" s="897"/>
      <c r="F1014" s="897"/>
      <c r="G1014" s="897"/>
      <c r="H1014" s="897"/>
      <c r="I1014" s="897"/>
      <c r="J1014" s="897"/>
      <c r="K1014" s="897"/>
      <c r="L1014" s="897"/>
      <c r="M1014" s="897"/>
      <c r="N1014" s="897"/>
      <c r="O1014" s="897"/>
      <c r="P1014" s="897"/>
      <c r="Q1014" s="897"/>
    </row>
    <row r="1015" ht="25.15" customHeight="true" x14ac:dyDescent="0.2">
      <c r="C1015" s="897"/>
      <c r="D1015" s="897"/>
      <c r="E1015" s="897"/>
      <c r="F1015" s="897"/>
      <c r="G1015" s="897"/>
      <c r="H1015" s="897"/>
      <c r="I1015" s="897"/>
      <c r="J1015" s="897"/>
      <c r="K1015" s="897"/>
      <c r="L1015" s="897"/>
      <c r="M1015" s="897"/>
      <c r="N1015" s="897"/>
      <c r="O1015" s="897"/>
      <c r="P1015" s="897"/>
      <c r="Q1015" s="897"/>
    </row>
    <row r="1016" ht="25.15" customHeight="true" x14ac:dyDescent="0.2">
      <c r="C1016" s="897"/>
      <c r="D1016" s="897"/>
      <c r="E1016" s="897"/>
      <c r="F1016" s="897"/>
      <c r="G1016" s="897"/>
      <c r="H1016" s="897"/>
      <c r="I1016" s="897"/>
      <c r="J1016" s="897"/>
      <c r="K1016" s="897"/>
      <c r="L1016" s="897"/>
      <c r="M1016" s="897"/>
      <c r="N1016" s="897"/>
      <c r="O1016" s="897"/>
      <c r="P1016" s="897"/>
      <c r="Q1016" s="897"/>
    </row>
    <row r="1017" ht="25.15" customHeight="true" x14ac:dyDescent="0.2">
      <c r="C1017" s="897"/>
      <c r="D1017" s="897"/>
      <c r="E1017" s="897"/>
      <c r="F1017" s="897"/>
      <c r="G1017" s="897"/>
      <c r="H1017" s="897"/>
      <c r="I1017" s="897"/>
      <c r="J1017" s="897"/>
      <c r="K1017" s="897"/>
      <c r="L1017" s="897"/>
      <c r="M1017" s="897"/>
      <c r="N1017" s="897"/>
      <c r="O1017" s="897"/>
      <c r="P1017" s="897"/>
      <c r="Q1017" s="897"/>
    </row>
    <row r="1018" ht="25.15" customHeight="true" x14ac:dyDescent="0.2">
      <c r="C1018" s="897"/>
      <c r="D1018" s="897"/>
      <c r="E1018" s="897"/>
      <c r="F1018" s="897"/>
      <c r="G1018" s="897"/>
      <c r="H1018" s="897"/>
      <c r="I1018" s="897"/>
      <c r="J1018" s="897"/>
      <c r="K1018" s="897"/>
      <c r="L1018" s="897"/>
      <c r="M1018" s="897"/>
      <c r="N1018" s="897"/>
      <c r="O1018" s="897"/>
      <c r="P1018" s="897"/>
      <c r="Q1018" s="897"/>
    </row>
    <row r="1019" ht="25.15" customHeight="true" x14ac:dyDescent="0.2">
      <c r="C1019" s="897"/>
      <c r="D1019" s="897"/>
      <c r="E1019" s="897"/>
      <c r="F1019" s="897"/>
      <c r="G1019" s="897"/>
      <c r="H1019" s="897"/>
      <c r="I1019" s="897"/>
      <c r="J1019" s="897"/>
      <c r="K1019" s="897"/>
      <c r="L1019" s="897"/>
      <c r="M1019" s="897"/>
      <c r="N1019" s="897"/>
      <c r="O1019" s="897"/>
      <c r="P1019" s="897"/>
      <c r="Q1019" s="897"/>
    </row>
    <row r="1020" ht="25.15" customHeight="true" x14ac:dyDescent="0.2">
      <c r="C1020" s="897"/>
      <c r="D1020" s="897"/>
      <c r="E1020" s="897"/>
      <c r="F1020" s="897"/>
      <c r="G1020" s="897"/>
      <c r="H1020" s="897"/>
      <c r="I1020" s="897"/>
      <c r="J1020" s="897"/>
      <c r="K1020" s="897"/>
      <c r="L1020" s="897"/>
      <c r="M1020" s="897"/>
      <c r="N1020" s="897"/>
      <c r="O1020" s="897"/>
      <c r="P1020" s="897"/>
      <c r="Q1020" s="897"/>
    </row>
    <row r="1021" ht="25.15" customHeight="true" x14ac:dyDescent="0.2">
      <c r="C1021" s="897"/>
      <c r="D1021" s="897"/>
      <c r="E1021" s="897"/>
      <c r="F1021" s="897"/>
      <c r="G1021" s="897"/>
      <c r="H1021" s="897"/>
      <c r="I1021" s="897"/>
      <c r="J1021" s="897"/>
      <c r="K1021" s="897"/>
      <c r="L1021" s="897"/>
      <c r="M1021" s="897"/>
      <c r="N1021" s="897"/>
      <c r="O1021" s="897"/>
      <c r="P1021" s="897"/>
      <c r="Q1021" s="897"/>
    </row>
    <row r="1022" ht="25.15" customHeight="true" x14ac:dyDescent="0.2">
      <c r="C1022" s="897"/>
      <c r="D1022" s="897"/>
      <c r="E1022" s="897"/>
      <c r="F1022" s="897"/>
      <c r="G1022" s="897"/>
      <c r="H1022" s="897"/>
      <c r="I1022" s="897"/>
      <c r="J1022" s="897"/>
      <c r="K1022" s="897"/>
      <c r="L1022" s="897"/>
      <c r="M1022" s="897"/>
      <c r="N1022" s="897"/>
      <c r="O1022" s="897"/>
      <c r="P1022" s="897"/>
      <c r="Q1022" s="897"/>
    </row>
    <row r="1023" ht="25.15" customHeight="true" x14ac:dyDescent="0.2">
      <c r="C1023" s="897"/>
      <c r="D1023" s="897"/>
      <c r="E1023" s="897"/>
      <c r="F1023" s="897"/>
      <c r="G1023" s="897"/>
      <c r="H1023" s="897"/>
      <c r="I1023" s="897"/>
      <c r="J1023" s="897"/>
      <c r="K1023" s="897"/>
      <c r="L1023" s="897"/>
      <c r="M1023" s="897"/>
      <c r="N1023" s="897"/>
      <c r="O1023" s="897"/>
      <c r="P1023" s="897"/>
      <c r="Q1023" s="897"/>
    </row>
    <row r="1024" ht="25.15" customHeight="true" x14ac:dyDescent="0.2">
      <c r="C1024" s="897"/>
      <c r="D1024" s="897"/>
      <c r="E1024" s="897"/>
      <c r="F1024" s="897"/>
      <c r="G1024" s="897"/>
      <c r="H1024" s="897"/>
      <c r="I1024" s="897"/>
      <c r="J1024" s="897"/>
      <c r="K1024" s="897"/>
      <c r="L1024" s="897"/>
      <c r="M1024" s="897"/>
      <c r="N1024" s="897"/>
      <c r="O1024" s="897"/>
      <c r="P1024" s="897"/>
      <c r="Q1024" s="897"/>
    </row>
    <row r="1025" s="797" customFormat="true" ht="21" customHeight="true" x14ac:dyDescent="0.2">
      <c r="A1025" s="3139" t="s">
        <v>35</v>
      </c>
      <c r="B1025" s="3140"/>
      <c r="C1025" s="3141"/>
      <c r="AA1025" s="1107"/>
      <c r="AB1025" s="1107"/>
      <c r="AC1025" s="1107"/>
      <c r="AD1025" s="1107"/>
      <c r="AE1025" s="1107"/>
      <c r="AF1025" s="1107"/>
      <c r="AG1025" s="1107"/>
      <c r="AH1025" s="1107"/>
      <c r="AI1025" s="1107"/>
      <c r="AJ1025" s="1107"/>
      <c r="AK1025" s="1107"/>
      <c r="AL1025" s="1107"/>
      <c r="AM1025" s="1107"/>
      <c r="AN1025" s="1107"/>
      <c r="AO1025" s="1107"/>
      <c r="AP1025" s="1107"/>
      <c r="AQ1025" s="1107"/>
      <c r="AR1025" s="1107"/>
      <c r="AS1025" s="1107"/>
      <c r="AT1025" s="1107"/>
      <c r="AU1025" s="1107"/>
      <c r="AV1025" s="1107"/>
      <c r="AW1025" s="1107"/>
      <c r="AX1025" s="1107"/>
      <c r="AY1025" s="1107"/>
      <c r="AZ1025" s="1107"/>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97" customFormat="true" ht="15.95" customHeight="true" x14ac:dyDescent="0.2">
      <c r="A1026" s="3142" t="s">
        <v>194</v>
      </c>
      <c r="B1026" s="3143"/>
      <c r="C1026" s="822" t="s">
        <v>195</v>
      </c>
      <c r="AA1026" s="1107"/>
      <c r="AB1026" s="1107"/>
      <c r="AC1026" s="1107"/>
      <c r="AD1026" s="1107"/>
      <c r="AE1026" s="1107"/>
      <c r="AF1026" s="1107"/>
      <c r="AG1026" s="1107"/>
      <c r="AH1026" s="1107"/>
      <c r="AI1026" s="1107"/>
      <c r="AJ1026" s="1107"/>
      <c r="AK1026" s="1107"/>
      <c r="AL1026" s="1107"/>
      <c r="AM1026" s="1107"/>
      <c r="AN1026" s="1107"/>
      <c r="AO1026" s="1107"/>
      <c r="AP1026" s="1107"/>
      <c r="AQ1026" s="1107"/>
      <c r="AR1026" s="1107"/>
      <c r="AS1026" s="1107"/>
      <c r="AT1026" s="1107"/>
      <c r="AU1026" s="1107"/>
      <c r="AV1026" s="1107"/>
      <c r="AW1026" s="1107"/>
      <c r="AX1026" s="1107"/>
      <c r="AY1026" s="1107"/>
      <c r="AZ1026" s="1107"/>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97" customFormat="true" ht="17.1" hidden="true" customHeight="true" x14ac:dyDescent="0.2">
      <c r="A1027" s="823" t="s">
        <v>196</v>
      </c>
      <c r="B1027" s="824" t="s">
        <v>197</v>
      </c>
      <c r="C1027" s="825">
        <v>5305</v>
      </c>
      <c r="AA1027" s="1107"/>
      <c r="AB1027" s="1107"/>
      <c r="AC1027" s="1107"/>
      <c r="AD1027" s="1107"/>
      <c r="AE1027" s="1107"/>
      <c r="AF1027" s="1107"/>
      <c r="AG1027" s="1107"/>
      <c r="AH1027" s="1107"/>
      <c r="AI1027" s="1107"/>
      <c r="AJ1027" s="1107"/>
      <c r="AK1027" s="1107"/>
      <c r="AL1027" s="1107"/>
      <c r="AM1027" s="1107"/>
      <c r="AN1027" s="1107"/>
      <c r="AO1027" s="1107"/>
      <c r="AP1027" s="1107"/>
      <c r="AQ1027" s="1107"/>
      <c r="AR1027" s="1107"/>
      <c r="AS1027" s="1107"/>
      <c r="AT1027" s="1107"/>
      <c r="AU1027" s="1107"/>
      <c r="AV1027" s="1107"/>
      <c r="AW1027" s="1107"/>
      <c r="AX1027" s="1107"/>
      <c r="AY1027" s="1107"/>
      <c r="AZ1027" s="1107"/>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97" customFormat="true" ht="17.1" hidden="true" customHeight="true" x14ac:dyDescent="0.2">
      <c r="A1028" s="826" t="s">
        <v>198</v>
      </c>
      <c r="B1028" s="827" t="s">
        <v>197</v>
      </c>
      <c r="C1028" s="828">
        <v>5305</v>
      </c>
      <c r="AA1028" s="1107"/>
      <c r="AB1028" s="1107"/>
      <c r="AC1028" s="1107"/>
      <c r="AD1028" s="1107"/>
      <c r="AE1028" s="1107"/>
      <c r="AF1028" s="1107"/>
      <c r="AG1028" s="1107"/>
      <c r="AH1028" s="1107"/>
      <c r="AI1028" s="1107"/>
      <c r="AJ1028" s="1107"/>
      <c r="AK1028" s="1107"/>
      <c r="AL1028" s="1107"/>
      <c r="AM1028" s="1107"/>
      <c r="AN1028" s="1107"/>
      <c r="AO1028" s="1107"/>
      <c r="AP1028" s="1107"/>
      <c r="AQ1028" s="1107"/>
      <c r="AR1028" s="1107"/>
      <c r="AS1028" s="1107"/>
      <c r="AT1028" s="1107"/>
      <c r="AU1028" s="1107"/>
      <c r="AV1028" s="1107"/>
      <c r="AW1028" s="1107"/>
      <c r="AX1028" s="1107"/>
      <c r="AY1028" s="1107"/>
      <c r="AZ1028" s="1107"/>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97" customFormat="true" ht="17.1" hidden="true" customHeight="true" x14ac:dyDescent="0.2">
      <c r="A1029" s="826" t="s">
        <v>199</v>
      </c>
      <c r="B1029" s="827" t="s">
        <v>197</v>
      </c>
      <c r="C1029" s="828">
        <v>5305</v>
      </c>
      <c r="AA1029" s="1107"/>
      <c r="AB1029" s="1107"/>
      <c r="AC1029" s="1107"/>
      <c r="AD1029" s="1107"/>
      <c r="AE1029" s="1107"/>
      <c r="AF1029" s="1107"/>
      <c r="AG1029" s="1107"/>
      <c r="AH1029" s="1107"/>
      <c r="AI1029" s="1107"/>
      <c r="AJ1029" s="1107"/>
      <c r="AK1029" s="1107"/>
      <c r="AL1029" s="1107"/>
      <c r="AM1029" s="1107"/>
      <c r="AN1029" s="1107"/>
      <c r="AO1029" s="1107"/>
      <c r="AP1029" s="1107"/>
      <c r="AQ1029" s="1107"/>
      <c r="AR1029" s="1107"/>
      <c r="AS1029" s="1107"/>
      <c r="AT1029" s="1107"/>
      <c r="AU1029" s="1107"/>
      <c r="AV1029" s="1107"/>
      <c r="AW1029" s="1107"/>
      <c r="AX1029" s="1107"/>
      <c r="AY1029" s="1107"/>
      <c r="AZ1029" s="1107"/>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97" customFormat="true" ht="17.1" hidden="true" customHeight="true" x14ac:dyDescent="0.2">
      <c r="A1030" s="826" t="s">
        <v>201</v>
      </c>
      <c r="B1030" s="827" t="s">
        <v>197</v>
      </c>
      <c r="C1030" s="828">
        <v>5305</v>
      </c>
      <c r="AA1030" s="1107"/>
      <c r="AB1030" s="1107"/>
      <c r="AC1030" s="1107"/>
      <c r="AD1030" s="1107"/>
      <c r="AE1030" s="1107"/>
      <c r="AF1030" s="1107"/>
      <c r="AG1030" s="1107"/>
      <c r="AH1030" s="1107"/>
      <c r="AI1030" s="1107"/>
      <c r="AJ1030" s="1107"/>
      <c r="AK1030" s="1107"/>
      <c r="AL1030" s="1107"/>
      <c r="AM1030" s="1107"/>
      <c r="AN1030" s="1107"/>
      <c r="AO1030" s="1107"/>
      <c r="AP1030" s="1107"/>
      <c r="AQ1030" s="1107"/>
      <c r="AR1030" s="1107"/>
      <c r="AS1030" s="1107"/>
      <c r="AT1030" s="1107"/>
      <c r="AU1030" s="1107"/>
      <c r="AV1030" s="1107"/>
      <c r="AW1030" s="1107"/>
      <c r="AX1030" s="1107"/>
      <c r="AY1030" s="1107"/>
      <c r="AZ1030" s="1107"/>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97" customFormat="true" ht="17.1" customHeight="true" x14ac:dyDescent="0.2">
      <c r="A1031" s="3144" t="s">
        <v>203</v>
      </c>
      <c r="B1031" s="827" t="s">
        <v>204</v>
      </c>
      <c r="C1031" s="828">
        <v>2310</v>
      </c>
      <c r="AA1031" s="1107"/>
      <c r="AB1031" s="1107"/>
      <c r="AC1031" s="1107"/>
      <c r="AD1031" s="1107"/>
      <c r="AE1031" s="1107"/>
      <c r="AF1031" s="1107"/>
      <c r="AG1031" s="1107"/>
      <c r="AH1031" s="1107"/>
      <c r="AI1031" s="1107"/>
      <c r="AJ1031" s="1107"/>
      <c r="AK1031" s="1107"/>
      <c r="AL1031" s="1107"/>
      <c r="AM1031" s="1107"/>
      <c r="AN1031" s="1107"/>
      <c r="AO1031" s="1107"/>
      <c r="AP1031" s="1107"/>
      <c r="AQ1031" s="1107"/>
      <c r="AR1031" s="1107"/>
      <c r="AS1031" s="1107"/>
      <c r="AT1031" s="1107"/>
      <c r="AU1031" s="1107"/>
      <c r="AV1031" s="1107"/>
      <c r="AW1031" s="1107"/>
      <c r="AX1031" s="1107"/>
      <c r="AY1031" s="1107"/>
      <c r="AZ1031" s="1107"/>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97" customFormat="true" ht="17.1" customHeight="true" x14ac:dyDescent="0.2">
      <c r="A1032" s="3144"/>
      <c r="B1032" s="827" t="s">
        <v>205</v>
      </c>
      <c r="C1032" s="828">
        <v>2995</v>
      </c>
      <c r="AA1032" s="1107"/>
      <c r="AB1032" s="1107"/>
      <c r="AC1032" s="1107"/>
      <c r="AD1032" s="1107"/>
      <c r="AE1032" s="1107"/>
      <c r="AF1032" s="1107"/>
      <c r="AG1032" s="1107"/>
      <c r="AH1032" s="1107"/>
      <c r="AI1032" s="1107"/>
      <c r="AJ1032" s="1107"/>
      <c r="AK1032" s="1107"/>
      <c r="AL1032" s="1107"/>
      <c r="AM1032" s="1107"/>
      <c r="AN1032" s="1107"/>
      <c r="AO1032" s="1107"/>
      <c r="AP1032" s="1107"/>
      <c r="AQ1032" s="1107"/>
      <c r="AR1032" s="1107"/>
      <c r="AS1032" s="1107"/>
      <c r="AT1032" s="1107"/>
      <c r="AU1032" s="1107"/>
      <c r="AV1032" s="1107"/>
      <c r="AW1032" s="1107"/>
      <c r="AX1032" s="1107"/>
      <c r="AY1032" s="1107"/>
      <c r="AZ1032" s="1107"/>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97" customFormat="true" ht="17.1" customHeight="true" x14ac:dyDescent="0.2">
      <c r="A1033" s="3145"/>
      <c r="B1033" s="829" t="s">
        <v>206</v>
      </c>
      <c r="C1033" s="830">
        <v>0</v>
      </c>
      <c r="AA1033" s="1107"/>
      <c r="AB1033" s="1107"/>
      <c r="AC1033" s="1107"/>
      <c r="AD1033" s="1107"/>
      <c r="AE1033" s="1107"/>
      <c r="AF1033" s="1107"/>
      <c r="AG1033" s="1107"/>
      <c r="AH1033" s="1107"/>
      <c r="AI1033" s="1107"/>
      <c r="AJ1033" s="1107"/>
      <c r="AK1033" s="1107"/>
      <c r="AL1033" s="1107"/>
      <c r="AM1033" s="1107"/>
      <c r="AN1033" s="1107"/>
      <c r="AO1033" s="1107"/>
      <c r="AP1033" s="1107"/>
      <c r="AQ1033" s="1107"/>
      <c r="AR1033" s="1107"/>
      <c r="AS1033" s="1107"/>
      <c r="AT1033" s="1107"/>
      <c r="AU1033" s="1107"/>
      <c r="AV1033" s="1107"/>
      <c r="AW1033" s="1107"/>
      <c r="AX1033" s="1107"/>
      <c r="AY1033" s="1107"/>
      <c r="AZ1033" s="1107"/>
      <c r="BA1033" s="876"/>
      <c r="BB1033" s="136"/>
      <c r="BC1033" s="876"/>
      <c r="BD1033" s="876"/>
      <c r="BE1033" s="876"/>
      <c r="BF1033" s="876"/>
      <c r="BG1033" s="876"/>
      <c r="BH1033" s="876"/>
      <c r="BI1033" s="876"/>
      <c r="BJ1033" s="876"/>
      <c r="BK1033" s="876"/>
      <c r="BL1033" s="876"/>
      <c r="BM1033" s="876"/>
      <c r="BN1033" s="876"/>
      <c r="BO1033" s="876"/>
      <c r="BP1033" s="876"/>
      <c r="BQ1033" s="876"/>
      <c r="BR1033" s="876"/>
      <c r="BS1033" s="876"/>
      <c r="BT1033" s="876"/>
      <c r="BU1033" s="876"/>
      <c r="BV1033" s="876"/>
      <c r="BW1033" s="876"/>
      <c r="BX1033" s="876"/>
      <c r="BY1033" s="87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97" customFormat="true" ht="12.95" customHeight="true" x14ac:dyDescent="0.2">
      <c r="A1034" s="3146" t="s">
        <v>277</v>
      </c>
      <c r="B1034" s="3147"/>
      <c r="C1034" s="3148"/>
      <c r="AA1034" s="1107"/>
      <c r="AB1034" s="1107"/>
      <c r="AC1034" s="1107"/>
      <c r="AD1034" s="1107"/>
      <c r="AE1034" s="1107"/>
      <c r="AF1034" s="1107"/>
      <c r="AG1034" s="1107"/>
      <c r="AH1034" s="1107"/>
      <c r="AI1034" s="1107"/>
      <c r="AJ1034" s="1107"/>
      <c r="AK1034" s="1107"/>
      <c r="AL1034" s="1107"/>
      <c r="AM1034" s="1107"/>
      <c r="AN1034" s="1107"/>
      <c r="AO1034" s="1107"/>
      <c r="AP1034" s="1107"/>
      <c r="AQ1034" s="1107"/>
      <c r="AR1034" s="1107"/>
      <c r="AS1034" s="1107"/>
      <c r="AT1034" s="1107"/>
      <c r="AU1034" s="1107"/>
      <c r="AV1034" s="1107"/>
      <c r="AW1034" s="1107"/>
      <c r="AX1034" s="1107"/>
      <c r="AY1034" s="1107"/>
      <c r="AZ1034" s="1107"/>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98"/>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75"/>
      <c r="BB1035" s="268"/>
      <c r="BC1035" s="875"/>
      <c r="BD1035" s="875"/>
      <c r="BE1035" s="875"/>
      <c r="BF1035" s="875"/>
      <c r="BG1035" s="875"/>
      <c r="BH1035" s="875"/>
      <c r="BI1035" s="875"/>
      <c r="BJ1035" s="875"/>
      <c r="BK1035" s="875"/>
      <c r="BL1035" s="875"/>
      <c r="BM1035" s="875"/>
      <c r="BN1035" s="875"/>
      <c r="BO1035" s="875"/>
      <c r="BP1035" s="875"/>
      <c r="BQ1035" s="875"/>
      <c r="BR1035" s="875"/>
      <c r="BS1035" s="875"/>
      <c r="BT1035" s="875"/>
      <c r="BU1035" s="875"/>
      <c r="BV1035" s="875"/>
      <c r="BW1035" s="875"/>
      <c r="BX1035" s="875"/>
      <c r="BY1035" s="87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Bafata</v>
      </c>
      <c r="B1037" s="429">
        <f>BR122+BR123</f>
        <v>4855.6954711970302</v>
      </c>
    </row>
    <row r="1038" ht="15" customHeight="true" x14ac:dyDescent="0.2">
      <c r="A1038" s="429" t="str">
        <f>S15</f>
        <v>Biombo</v>
      </c>
      <c r="B1038" s="429">
        <f>BS122+BS123</f>
        <v>2986.7239658334634</v>
      </c>
    </row>
    <row r="1039" ht="15" customHeight="true" x14ac:dyDescent="0.2">
      <c r="A1039" s="429" t="str">
        <f>T15</f>
        <v>Bolama</v>
      </c>
      <c r="B1039" s="429">
        <f>BT122+BT123</f>
        <v>1384.536315680361</v>
      </c>
    </row>
    <row r="1040" ht="15" customHeight="true" x14ac:dyDescent="0.2">
      <c r="A1040" s="429" t="str">
        <f>U15</f>
        <v>Cacheu</v>
      </c>
      <c r="B1040" s="429">
        <f>BU122+BU123</f>
        <v>6525.8197494833039</v>
      </c>
    </row>
    <row r="1041" ht="15" customHeight="true" x14ac:dyDescent="0.2">
      <c r="A1041" s="429" t="str">
        <f>V15</f>
        <v>Gabu</v>
      </c>
      <c r="B1041" s="429">
        <f>BV122+BV123</f>
        <v>5237.7391891295374</v>
      </c>
    </row>
    <row r="1042" ht="15" customHeight="true" x14ac:dyDescent="0.2">
      <c r="A1042" s="429" t="str">
        <f>W15</f>
        <v>Oio</v>
      </c>
      <c r="B1042" s="429">
        <f>BW122+BW123</f>
        <v>7183.9258571406817</v>
      </c>
    </row>
    <row r="1043" ht="15" customHeight="true" x14ac:dyDescent="0.2">
      <c r="A1043" s="429" t="str">
        <f>X15</f>
        <v>Quinara</v>
      </c>
      <c r="B1043" s="429">
        <f>BX122+XR123</f>
        <v>40.625957694092122</v>
      </c>
    </row>
    <row r="1044" ht="15" customHeight="true" x14ac:dyDescent="0.2">
      <c r="A1044" s="429" t="str">
        <f>Y15</f>
        <v>SAB</v>
      </c>
      <c r="B1044" s="429">
        <f>BY122+BY123</f>
        <v>10038.933969543094</v>
      </c>
    </row>
    <row r="1045" ht="15" customHeight="true" x14ac:dyDescent="0.2">
      <c r="A1045" s="429" t="str">
        <f>Z15</f>
        <v>Tombali</v>
      </c>
      <c r="B1045" s="429">
        <f>BZ122+BZ123</f>
        <v>1978.2192766728099</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9</v>
      </c>
      <c r="B1072" s="268" t="s">
        <v>142</v>
      </c>
    </row>
    <row r="1100" s="1070" customFormat="true" ht="17.1" customHeight="true" x14ac:dyDescent="0.2">
      <c r="A1100" s="1079"/>
      <c r="B1100" s="1074"/>
      <c r="BA1100" s="875"/>
      <c r="BB1100" s="268"/>
      <c r="BC1100" s="875"/>
      <c r="BD1100" s="875"/>
      <c r="BE1100" s="875"/>
      <c r="BF1100" s="875"/>
      <c r="BG1100" s="875"/>
      <c r="BH1100" s="875"/>
      <c r="BI1100" s="875"/>
      <c r="BJ1100" s="875"/>
      <c r="BK1100" s="875"/>
      <c r="BL1100" s="875"/>
      <c r="BM1100" s="875"/>
      <c r="BN1100" s="875"/>
      <c r="BO1100" s="875"/>
      <c r="BP1100" s="875"/>
      <c r="BQ1100" s="875"/>
      <c r="BR1100" s="875"/>
      <c r="BS1100" s="875"/>
      <c r="BT1100" s="875"/>
      <c r="BU1100" s="875"/>
      <c r="BV1100" s="875"/>
      <c r="BW1100" s="875"/>
      <c r="BX1100" s="875"/>
      <c r="BY1100" s="875"/>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70" customFormat="true" ht="17.1" customHeight="true" x14ac:dyDescent="0.2">
      <c r="A1101" s="1080"/>
      <c r="B1101" s="1075"/>
      <c r="BA1101" s="875"/>
      <c r="BB1101" s="268"/>
      <c r="BC1101" s="875"/>
      <c r="BD1101" s="875"/>
      <c r="BE1101" s="875"/>
      <c r="BF1101" s="875"/>
      <c r="BG1101" s="875"/>
      <c r="BH1101" s="875"/>
      <c r="BI1101" s="875"/>
      <c r="BJ1101" s="875"/>
      <c r="BK1101" s="875"/>
      <c r="BL1101" s="875"/>
      <c r="BM1101" s="875"/>
      <c r="BN1101" s="875"/>
      <c r="BO1101" s="875"/>
      <c r="BP1101" s="875"/>
      <c r="BQ1101" s="875"/>
      <c r="BR1101" s="875"/>
      <c r="BS1101" s="875"/>
      <c r="BT1101" s="875"/>
      <c r="BU1101" s="875"/>
      <c r="BV1101" s="875"/>
      <c r="BW1101" s="875"/>
      <c r="BX1101" s="875"/>
      <c r="BY1101" s="875"/>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875"/>
      <c r="BB1102" s="268"/>
      <c r="BC1102" s="875"/>
      <c r="BD1102" s="875"/>
      <c r="BE1102" s="875"/>
      <c r="BF1102" s="875"/>
      <c r="BG1102" s="875"/>
      <c r="BH1102" s="875"/>
      <c r="BI1102" s="875"/>
      <c r="BJ1102" s="875"/>
      <c r="BK1102" s="875"/>
      <c r="BL1102" s="875"/>
      <c r="BM1102" s="875"/>
      <c r="BN1102" s="875"/>
      <c r="BO1102" s="875"/>
      <c r="BP1102" s="875"/>
      <c r="BQ1102" s="875"/>
      <c r="BR1102" s="875"/>
      <c r="BS1102" s="875"/>
      <c r="BT1102" s="875"/>
      <c r="BU1102" s="875"/>
      <c r="BV1102" s="875"/>
      <c r="BW1102" s="875"/>
      <c r="BX1102" s="875"/>
      <c r="BY1102" s="875"/>
    </row>
    <row r="1103" s="235" customFormat="true" ht="15" customHeight="true" x14ac:dyDescent="0.2">
      <c r="BA1103" s="875"/>
      <c r="BB1103" s="268"/>
      <c r="BC1103" s="875"/>
      <c r="BD1103" s="875"/>
      <c r="BE1103" s="875"/>
      <c r="BF1103" s="875"/>
      <c r="BG1103" s="875"/>
      <c r="BH1103" s="875"/>
      <c r="BI1103" s="875"/>
      <c r="BJ1103" s="875"/>
      <c r="BK1103" s="875"/>
      <c r="BL1103" s="875"/>
      <c r="BM1103" s="875"/>
      <c r="BN1103" s="875"/>
      <c r="BO1103" s="875"/>
      <c r="BP1103" s="875"/>
      <c r="BQ1103" s="875"/>
      <c r="BR1103" s="875"/>
      <c r="BS1103" s="875"/>
      <c r="BT1103" s="875"/>
      <c r="BU1103" s="875"/>
      <c r="BV1103" s="875"/>
      <c r="BW1103" s="875"/>
      <c r="BX1103" s="875"/>
      <c r="BY1103" s="875"/>
    </row>
    <row r="1104" s="235" customFormat="true" ht="15" customHeight="true" x14ac:dyDescent="0.2">
      <c r="BA1104" s="875"/>
      <c r="BB1104" s="268"/>
      <c r="BC1104" s="875"/>
      <c r="BD1104" s="875"/>
      <c r="BE1104" s="875"/>
      <c r="BF1104" s="875"/>
      <c r="BG1104" s="875"/>
      <c r="BH1104" s="875"/>
      <c r="BI1104" s="875"/>
      <c r="BJ1104" s="875"/>
      <c r="BK1104" s="875"/>
      <c r="BL1104" s="875"/>
      <c r="BM1104" s="875"/>
      <c r="BN1104" s="875"/>
      <c r="BO1104" s="875"/>
      <c r="BP1104" s="875"/>
      <c r="BQ1104" s="875"/>
      <c r="BR1104" s="875"/>
      <c r="BS1104" s="875"/>
      <c r="BT1104" s="875"/>
      <c r="BU1104" s="875"/>
      <c r="BV1104" s="875"/>
      <c r="BW1104" s="875"/>
      <c r="BX1104" s="875"/>
      <c r="BY1104" s="875"/>
    </row>
    <row r="1105" s="235" customFormat="true" ht="15" customHeight="true" x14ac:dyDescent="0.2">
      <c r="BA1105" s="875"/>
      <c r="BB1105" s="268"/>
      <c r="BC1105" s="875"/>
      <c r="BD1105" s="875"/>
      <c r="BE1105" s="875"/>
      <c r="BF1105" s="875"/>
      <c r="BG1105" s="875"/>
      <c r="BH1105" s="875"/>
      <c r="BI1105" s="875"/>
      <c r="BJ1105" s="875"/>
      <c r="BK1105" s="875"/>
      <c r="BL1105" s="875"/>
      <c r="BM1105" s="875"/>
      <c r="BN1105" s="875"/>
      <c r="BO1105" s="875"/>
      <c r="BP1105" s="875"/>
      <c r="BQ1105" s="875"/>
      <c r="BR1105" s="875"/>
      <c r="BS1105" s="875"/>
      <c r="BT1105" s="875"/>
      <c r="BU1105" s="875"/>
      <c r="BV1105" s="875"/>
      <c r="BW1105" s="875"/>
      <c r="BX1105" s="875"/>
      <c r="BY1105" s="875"/>
    </row>
    <row r="1106" s="235" customFormat="true" ht="15" customHeight="true" x14ac:dyDescent="0.2">
      <c r="BA1106" s="875"/>
      <c r="BB1106" s="268"/>
      <c r="BC1106" s="875"/>
      <c r="BD1106" s="875"/>
      <c r="BE1106" s="875"/>
      <c r="BF1106" s="875"/>
      <c r="BG1106" s="875"/>
      <c r="BH1106" s="875"/>
      <c r="BI1106" s="875"/>
      <c r="BJ1106" s="875"/>
      <c r="BK1106" s="875"/>
      <c r="BL1106" s="875"/>
      <c r="BM1106" s="875"/>
      <c r="BN1106" s="875"/>
      <c r="BO1106" s="875"/>
      <c r="BP1106" s="875"/>
      <c r="BQ1106" s="875"/>
      <c r="BR1106" s="875"/>
      <c r="BS1106" s="875"/>
      <c r="BT1106" s="875"/>
      <c r="BU1106" s="875"/>
      <c r="BV1106" s="875"/>
      <c r="BW1106" s="875"/>
      <c r="BX1106" s="875"/>
      <c r="BY1106" s="875"/>
    </row>
    <row r="1107" s="235" customFormat="true" ht="15" customHeight="true" x14ac:dyDescent="0.2">
      <c r="BA1107" s="875"/>
      <c r="BB1107" s="268"/>
      <c r="BC1107" s="875"/>
      <c r="BD1107" s="875"/>
      <c r="BE1107" s="875"/>
      <c r="BF1107" s="875"/>
      <c r="BG1107" s="875"/>
      <c r="BH1107" s="875"/>
      <c r="BI1107" s="875"/>
      <c r="BJ1107" s="875"/>
      <c r="BK1107" s="875"/>
      <c r="BL1107" s="875"/>
      <c r="BM1107" s="875"/>
      <c r="BN1107" s="875"/>
      <c r="BO1107" s="875"/>
      <c r="BP1107" s="875"/>
      <c r="BQ1107" s="875"/>
      <c r="BR1107" s="875"/>
      <c r="BS1107" s="875"/>
      <c r="BT1107" s="875"/>
      <c r="BU1107" s="875"/>
      <c r="BV1107" s="875"/>
      <c r="BW1107" s="875"/>
      <c r="BX1107" s="875"/>
      <c r="BY1107" s="875"/>
    </row>
    <row r="1108" s="235" customFormat="true" ht="15" customHeight="true" x14ac:dyDescent="0.2">
      <c r="BA1108" s="875"/>
      <c r="BB1108" s="268"/>
      <c r="BC1108" s="875"/>
      <c r="BD1108" s="875"/>
      <c r="BE1108" s="875"/>
      <c r="BF1108" s="875"/>
      <c r="BG1108" s="875"/>
      <c r="BH1108" s="875"/>
      <c r="BI1108" s="875"/>
      <c r="BJ1108" s="875"/>
      <c r="BK1108" s="875"/>
      <c r="BL1108" s="875"/>
      <c r="BM1108" s="875"/>
      <c r="BN1108" s="875"/>
      <c r="BO1108" s="875"/>
      <c r="BP1108" s="875"/>
      <c r="BQ1108" s="875"/>
      <c r="BR1108" s="875"/>
      <c r="BS1108" s="875"/>
      <c r="BT1108" s="875"/>
      <c r="BU1108" s="875"/>
      <c r="BV1108" s="875"/>
      <c r="BW1108" s="875"/>
      <c r="BX1108" s="875"/>
      <c r="BY1108" s="875"/>
    </row>
    <row r="1109" s="235" customFormat="true" ht="15" customHeight="true" x14ac:dyDescent="0.2">
      <c r="BA1109" s="875"/>
      <c r="BB1109" s="268"/>
      <c r="BC1109" s="875"/>
      <c r="BD1109" s="875"/>
      <c r="BE1109" s="875"/>
      <c r="BF1109" s="875"/>
      <c r="BG1109" s="875"/>
      <c r="BH1109" s="875"/>
      <c r="BI1109" s="875"/>
      <c r="BJ1109" s="875"/>
      <c r="BK1109" s="875"/>
      <c r="BL1109" s="875"/>
      <c r="BM1109" s="875"/>
      <c r="BN1109" s="875"/>
      <c r="BO1109" s="875"/>
      <c r="BP1109" s="875"/>
      <c r="BQ1109" s="875"/>
      <c r="BR1109" s="875"/>
      <c r="BS1109" s="875"/>
      <c r="BT1109" s="875"/>
      <c r="BU1109" s="875"/>
      <c r="BV1109" s="875"/>
      <c r="BW1109" s="875"/>
      <c r="BX1109" s="875"/>
      <c r="BY1109" s="875"/>
    </row>
    <row r="1110" s="235" customFormat="true" ht="15" customHeight="true" x14ac:dyDescent="0.2">
      <c r="BA1110" s="875"/>
      <c r="BB1110" s="268"/>
      <c r="BC1110" s="875"/>
      <c r="BD1110" s="875"/>
      <c r="BE1110" s="875"/>
      <c r="BF1110" s="875"/>
      <c r="BG1110" s="875"/>
      <c r="BH1110" s="875"/>
      <c r="BI1110" s="875"/>
      <c r="BJ1110" s="875"/>
      <c r="BK1110" s="875"/>
      <c r="BL1110" s="875"/>
      <c r="BM1110" s="875"/>
      <c r="BN1110" s="875"/>
      <c r="BO1110" s="875"/>
      <c r="BP1110" s="875"/>
      <c r="BQ1110" s="875"/>
      <c r="BR1110" s="875"/>
      <c r="BS1110" s="875"/>
      <c r="BT1110" s="875"/>
      <c r="BU1110" s="875"/>
      <c r="BV1110" s="875"/>
      <c r="BW1110" s="875"/>
      <c r="BX1110" s="875"/>
      <c r="BY1110" s="875"/>
    </row>
    <row r="1111" s="235" customFormat="true" ht="15" customHeight="true" x14ac:dyDescent="0.2">
      <c r="BA1111" s="875"/>
      <c r="BB1111" s="268"/>
      <c r="BC1111" s="875"/>
      <c r="BD1111" s="875"/>
      <c r="BE1111" s="875"/>
      <c r="BF1111" s="875"/>
      <c r="BG1111" s="875"/>
      <c r="BH1111" s="875"/>
      <c r="BI1111" s="875"/>
      <c r="BJ1111" s="875"/>
      <c r="BK1111" s="875"/>
      <c r="BL1111" s="875"/>
      <c r="BM1111" s="875"/>
      <c r="BN1111" s="875"/>
      <c r="BO1111" s="875"/>
      <c r="BP1111" s="875"/>
      <c r="BQ1111" s="875"/>
      <c r="BR1111" s="875"/>
      <c r="BS1111" s="875"/>
      <c r="BT1111" s="875"/>
      <c r="BU1111" s="875"/>
      <c r="BV1111" s="875"/>
      <c r="BW1111" s="875"/>
      <c r="BX1111" s="875"/>
      <c r="BY1111" s="875"/>
    </row>
    <row r="1112" s="235" customFormat="true" ht="15" customHeight="true" x14ac:dyDescent="0.2">
      <c r="BA1112" s="875"/>
      <c r="BB1112" s="268"/>
      <c r="BC1112" s="875"/>
      <c r="BD1112" s="875"/>
      <c r="BE1112" s="875"/>
      <c r="BF1112" s="875"/>
      <c r="BG1112" s="875"/>
      <c r="BH1112" s="875"/>
      <c r="BI1112" s="875"/>
      <c r="BJ1112" s="875"/>
      <c r="BK1112" s="875"/>
      <c r="BL1112" s="875"/>
      <c r="BM1112" s="875"/>
      <c r="BN1112" s="875"/>
      <c r="BO1112" s="875"/>
      <c r="BP1112" s="875"/>
      <c r="BQ1112" s="875"/>
      <c r="BR1112" s="875"/>
      <c r="BS1112" s="875"/>
      <c r="BT1112" s="875"/>
      <c r="BU1112" s="875"/>
      <c r="BV1112" s="875"/>
      <c r="BW1112" s="875"/>
      <c r="BX1112" s="875"/>
      <c r="BY1112" s="875"/>
    </row>
    <row r="1113" s="235" customFormat="true" ht="15" customHeight="true" x14ac:dyDescent="0.2">
      <c r="BA1113" s="875"/>
      <c r="BB1113" s="268"/>
      <c r="BC1113" s="875"/>
      <c r="BD1113" s="875"/>
      <c r="BE1113" s="875"/>
      <c r="BF1113" s="875"/>
      <c r="BG1113" s="875"/>
      <c r="BH1113" s="875"/>
      <c r="BI1113" s="875"/>
      <c r="BJ1113" s="875"/>
      <c r="BK1113" s="875"/>
      <c r="BL1113" s="875"/>
      <c r="BM1113" s="875"/>
      <c r="BN1113" s="875"/>
      <c r="BO1113" s="875"/>
      <c r="BP1113" s="875"/>
      <c r="BQ1113" s="875"/>
      <c r="BR1113" s="875"/>
      <c r="BS1113" s="875"/>
      <c r="BT1113" s="875"/>
      <c r="BU1113" s="875"/>
      <c r="BV1113" s="875"/>
      <c r="BW1113" s="875"/>
      <c r="BX1113" s="875"/>
      <c r="BY1113" s="875"/>
    </row>
    <row r="1114" s="1070" customFormat="true" ht="17.1" customHeight="true" x14ac:dyDescent="0.2">
      <c r="A1114" s="1080"/>
      <c r="B1114" s="1075"/>
      <c r="C1114" s="1076"/>
      <c r="D1114" s="1076"/>
      <c r="E1114" s="1076"/>
      <c r="F1114" s="1076"/>
      <c r="G1114" s="1076"/>
      <c r="H1114" s="1076"/>
      <c r="I1114" s="1076"/>
      <c r="J1114" s="1076"/>
      <c r="K1114" s="1076"/>
      <c r="L1114" s="1076"/>
      <c r="M1114" s="1076"/>
      <c r="N1114" s="1076"/>
      <c r="O1114" s="1076"/>
      <c r="P1114" s="1076"/>
      <c r="Q1114" s="1076"/>
      <c r="R1114" s="1076"/>
      <c r="S1114" s="1076"/>
      <c r="T1114" s="1076"/>
      <c r="U1114" s="1076"/>
      <c r="V1114" s="1076"/>
      <c r="W1114" s="1076"/>
      <c r="X1114" s="1076"/>
      <c r="Y1114" s="1076"/>
      <c r="Z1114" s="1076"/>
      <c r="BA1114" s="875"/>
      <c r="BB1114" s="268"/>
      <c r="BC1114" s="875"/>
      <c r="BD1114" s="875"/>
      <c r="BE1114" s="875"/>
      <c r="BF1114" s="875"/>
      <c r="BG1114" s="875"/>
      <c r="BH1114" s="875"/>
      <c r="BI1114" s="875"/>
      <c r="BJ1114" s="875"/>
      <c r="BK1114" s="875"/>
      <c r="BL1114" s="875"/>
      <c r="BM1114" s="875"/>
      <c r="BN1114" s="875"/>
      <c r="BO1114" s="875"/>
      <c r="BP1114" s="875"/>
      <c r="BQ1114" s="875"/>
      <c r="BR1114" s="875"/>
      <c r="BS1114" s="875"/>
      <c r="BT1114" s="875"/>
      <c r="BU1114" s="875"/>
      <c r="BV1114" s="875"/>
      <c r="BW1114" s="875"/>
      <c r="BX1114" s="875"/>
      <c r="BY1114" s="875"/>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70" customFormat="true" ht="17.1" customHeight="true" x14ac:dyDescent="0.2">
      <c r="A1115" s="1080"/>
      <c r="B1115" s="1075"/>
      <c r="C1115" s="1076"/>
      <c r="D1115" s="1076"/>
      <c r="E1115" s="1076"/>
      <c r="F1115" s="1076"/>
      <c r="G1115" s="1076"/>
      <c r="H1115" s="1076"/>
      <c r="I1115" s="1076"/>
      <c r="J1115" s="1076"/>
      <c r="K1115" s="1076"/>
      <c r="L1115" s="1076"/>
      <c r="M1115" s="1076"/>
      <c r="N1115" s="1076"/>
      <c r="O1115" s="1076"/>
      <c r="P1115" s="1076"/>
      <c r="Q1115" s="1076"/>
      <c r="R1115" s="1076"/>
      <c r="S1115" s="1076"/>
      <c r="T1115" s="1076"/>
      <c r="U1115" s="1076"/>
      <c r="V1115" s="1076"/>
      <c r="W1115" s="1076"/>
      <c r="X1115" s="1076"/>
      <c r="Y1115" s="1076"/>
      <c r="Z1115" s="1076"/>
      <c r="BA1115" s="875"/>
      <c r="BB1115" s="268"/>
      <c r="BC1115" s="875"/>
      <c r="BD1115" s="875"/>
      <c r="BE1115" s="875"/>
      <c r="BF1115" s="875"/>
      <c r="BG1115" s="875"/>
      <c r="BH1115" s="875"/>
      <c r="BI1115" s="875"/>
      <c r="BJ1115" s="875"/>
      <c r="BK1115" s="875"/>
      <c r="BL1115" s="875"/>
      <c r="BM1115" s="875"/>
      <c r="BN1115" s="875"/>
      <c r="BO1115" s="875"/>
      <c r="BP1115" s="875"/>
      <c r="BQ1115" s="875"/>
      <c r="BR1115" s="875"/>
      <c r="BS1115" s="875"/>
      <c r="BT1115" s="875"/>
      <c r="BU1115" s="875"/>
      <c r="BV1115" s="875"/>
      <c r="BW1115" s="875"/>
      <c r="BX1115" s="875"/>
      <c r="BY1115" s="875"/>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70" customFormat="true" ht="17.1" customHeight="true" x14ac:dyDescent="0.2">
      <c r="A1116" s="1080"/>
      <c r="B1116" s="1075"/>
      <c r="C1116" s="1076"/>
      <c r="D1116" s="1076"/>
      <c r="E1116" s="1076"/>
      <c r="F1116" s="1076"/>
      <c r="G1116" s="1076"/>
      <c r="H1116" s="1076"/>
      <c r="I1116" s="1076"/>
      <c r="J1116" s="1076"/>
      <c r="K1116" s="1076"/>
      <c r="L1116" s="1076"/>
      <c r="M1116" s="1076"/>
      <c r="N1116" s="1076"/>
      <c r="O1116" s="1076"/>
      <c r="P1116" s="1076"/>
      <c r="Q1116" s="1076"/>
      <c r="R1116" s="1076"/>
      <c r="S1116" s="1076"/>
      <c r="T1116" s="1076"/>
      <c r="U1116" s="1076"/>
      <c r="V1116" s="1076"/>
      <c r="W1116" s="1076"/>
      <c r="X1116" s="1076"/>
      <c r="Y1116" s="1076"/>
      <c r="Z1116" s="1076"/>
      <c r="BA1116" s="875"/>
      <c r="BB1116" s="268"/>
      <c r="BC1116" s="875"/>
      <c r="BD1116" s="875"/>
      <c r="BE1116" s="875"/>
      <c r="BF1116" s="875"/>
      <c r="BG1116" s="875"/>
      <c r="BH1116" s="875"/>
      <c r="BI1116" s="875"/>
      <c r="BJ1116" s="875"/>
      <c r="BK1116" s="875"/>
      <c r="BL1116" s="875"/>
      <c r="BM1116" s="875"/>
      <c r="BN1116" s="875"/>
      <c r="BO1116" s="875"/>
      <c r="BP1116" s="875"/>
      <c r="BQ1116" s="875"/>
      <c r="BR1116" s="875"/>
      <c r="BS1116" s="875"/>
      <c r="BT1116" s="875"/>
      <c r="BU1116" s="875"/>
      <c r="BV1116" s="875"/>
      <c r="BW1116" s="875"/>
      <c r="BX1116" s="875"/>
      <c r="BY1116" s="875"/>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70" customFormat="true" ht="17.1" customHeight="true" x14ac:dyDescent="0.2">
      <c r="A1117" s="1081"/>
      <c r="B1117" s="1077"/>
      <c r="C1117" s="1078"/>
      <c r="D1117" s="1078"/>
      <c r="E1117" s="1078"/>
      <c r="F1117" s="1078"/>
      <c r="G1117" s="1078"/>
      <c r="H1117" s="1078"/>
      <c r="I1117" s="1078"/>
      <c r="J1117" s="1078"/>
      <c r="K1117" s="1078"/>
      <c r="L1117" s="1078"/>
      <c r="M1117" s="1078"/>
      <c r="N1117" s="1078"/>
      <c r="O1117" s="1078"/>
      <c r="P1117" s="1078"/>
      <c r="Q1117" s="1078"/>
      <c r="R1117" s="1078"/>
      <c r="S1117" s="1078"/>
      <c r="T1117" s="1078"/>
      <c r="U1117" s="1078"/>
      <c r="V1117" s="1078"/>
      <c r="W1117" s="1078"/>
      <c r="X1117" s="1078"/>
      <c r="Y1117" s="1078"/>
      <c r="Z1117" s="1078"/>
      <c r="BA1117" s="875"/>
      <c r="BB1117" s="268"/>
      <c r="BC1117" s="875"/>
      <c r="BD1117" s="875"/>
      <c r="BE1117" s="875"/>
      <c r="BF1117" s="875"/>
      <c r="BG1117" s="875"/>
      <c r="BH1117" s="875"/>
      <c r="BI1117" s="875"/>
      <c r="BJ1117" s="875"/>
      <c r="BK1117" s="875"/>
      <c r="BL1117" s="875"/>
      <c r="BM1117" s="875"/>
      <c r="BN1117" s="875"/>
      <c r="BO1117" s="875"/>
      <c r="BP1117" s="875"/>
      <c r="BQ1117" s="875"/>
      <c r="BR1117" s="875"/>
      <c r="BS1117" s="875"/>
      <c r="BT1117" s="875"/>
      <c r="BU1117" s="875"/>
      <c r="BV1117" s="875"/>
      <c r="BW1117" s="875"/>
      <c r="BX1117" s="875"/>
      <c r="BY1117" s="875"/>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875"/>
      <c r="BB1118" s="268"/>
      <c r="BC1118" s="875"/>
      <c r="BD1118" s="875"/>
      <c r="BE1118" s="875"/>
      <c r="BF1118" s="875"/>
      <c r="BG1118" s="875"/>
      <c r="BH1118" s="875"/>
      <c r="BI1118" s="875"/>
      <c r="BJ1118" s="875"/>
      <c r="BK1118" s="875"/>
      <c r="BL1118" s="875"/>
      <c r="BM1118" s="875"/>
      <c r="BN1118" s="875"/>
      <c r="BO1118" s="875"/>
      <c r="BP1118" s="875"/>
      <c r="BQ1118" s="875"/>
      <c r="BR1118" s="875"/>
      <c r="BS1118" s="875"/>
      <c r="BT1118" s="875"/>
      <c r="BU1118" s="875"/>
      <c r="BV1118" s="875"/>
      <c r="BW1118" s="875"/>
      <c r="BX1118" s="875"/>
      <c r="BY1118" s="875"/>
    </row>
    <row r="1119" s="235" customFormat="true" ht="15" customHeight="true" x14ac:dyDescent="0.2">
      <c r="BA1119" s="875"/>
      <c r="BB1119" s="268"/>
      <c r="BC1119" s="875"/>
      <c r="BD1119" s="875"/>
      <c r="BE1119" s="875"/>
      <c r="BF1119" s="875"/>
      <c r="BG1119" s="875"/>
      <c r="BH1119" s="875"/>
      <c r="BI1119" s="875"/>
      <c r="BJ1119" s="875"/>
      <c r="BK1119" s="875"/>
      <c r="BL1119" s="875"/>
      <c r="BM1119" s="875"/>
      <c r="BN1119" s="875"/>
      <c r="BO1119" s="875"/>
      <c r="BP1119" s="875"/>
      <c r="BQ1119" s="875"/>
      <c r="BR1119" s="875"/>
      <c r="BS1119" s="875"/>
      <c r="BT1119" s="875"/>
      <c r="BU1119" s="875"/>
      <c r="BV1119" s="875"/>
      <c r="BW1119" s="875"/>
      <c r="BX1119" s="875"/>
      <c r="BY1119" s="875"/>
    </row>
    <row r="1120" s="235" customFormat="true" ht="15" customHeight="true" x14ac:dyDescent="0.2">
      <c r="BA1120" s="875"/>
      <c r="BB1120" s="268"/>
      <c r="BC1120" s="875"/>
      <c r="BD1120" s="875"/>
      <c r="BE1120" s="875"/>
      <c r="BF1120" s="875"/>
      <c r="BG1120" s="875"/>
      <c r="BH1120" s="875"/>
      <c r="BI1120" s="875"/>
      <c r="BJ1120" s="875"/>
      <c r="BK1120" s="875"/>
      <c r="BL1120" s="875"/>
      <c r="BM1120" s="875"/>
      <c r="BN1120" s="875"/>
      <c r="BO1120" s="875"/>
      <c r="BP1120" s="875"/>
      <c r="BQ1120" s="875"/>
      <c r="BR1120" s="875"/>
      <c r="BS1120" s="875"/>
      <c r="BT1120" s="875"/>
      <c r="BU1120" s="875"/>
      <c r="BV1120" s="875"/>
      <c r="BW1120" s="875"/>
      <c r="BX1120" s="875"/>
      <c r="BY1120" s="875"/>
    </row>
    <row r="1121" s="235" customFormat="true" ht="15" customHeight="true" x14ac:dyDescent="0.2">
      <c r="BA1121" s="875"/>
      <c r="BB1121" s="268"/>
      <c r="BC1121" s="875"/>
      <c r="BD1121" s="875"/>
      <c r="BE1121" s="875"/>
      <c r="BF1121" s="875"/>
      <c r="BG1121" s="875"/>
      <c r="BH1121" s="875"/>
      <c r="BI1121" s="875"/>
      <c r="BJ1121" s="875"/>
      <c r="BK1121" s="875"/>
      <c r="BL1121" s="875"/>
      <c r="BM1121" s="875"/>
      <c r="BN1121" s="875"/>
      <c r="BO1121" s="875"/>
      <c r="BP1121" s="875"/>
      <c r="BQ1121" s="875"/>
      <c r="BR1121" s="875"/>
      <c r="BS1121" s="875"/>
      <c r="BT1121" s="875"/>
      <c r="BU1121" s="875"/>
      <c r="BV1121" s="875"/>
      <c r="BW1121" s="875"/>
      <c r="BX1121" s="875"/>
      <c r="BY1121" s="875"/>
    </row>
    <row r="1122" s="235" customFormat="true" ht="15" customHeight="true" x14ac:dyDescent="0.2">
      <c r="BA1122" s="875"/>
      <c r="BB1122" s="268"/>
      <c r="BC1122" s="875"/>
      <c r="BD1122" s="875"/>
      <c r="BE1122" s="875"/>
      <c r="BF1122" s="875"/>
      <c r="BG1122" s="875"/>
      <c r="BH1122" s="875"/>
      <c r="BI1122" s="875"/>
      <c r="BJ1122" s="875"/>
      <c r="BK1122" s="875"/>
      <c r="BL1122" s="875"/>
      <c r="BM1122" s="875"/>
      <c r="BN1122" s="875"/>
      <c r="BO1122" s="875"/>
      <c r="BP1122" s="875"/>
      <c r="BQ1122" s="875"/>
      <c r="BR1122" s="875"/>
      <c r="BS1122" s="875"/>
      <c r="BT1122" s="875"/>
      <c r="BU1122" s="875"/>
      <c r="BV1122" s="875"/>
      <c r="BW1122" s="875"/>
      <c r="BX1122" s="875"/>
      <c r="BY1122" s="875"/>
    </row>
    <row r="1123" s="235" customFormat="true" ht="15" customHeight="true" x14ac:dyDescent="0.2">
      <c r="BA1123" s="875"/>
      <c r="BB1123" s="268"/>
      <c r="BC1123" s="875"/>
      <c r="BD1123" s="875"/>
      <c r="BE1123" s="875"/>
      <c r="BF1123" s="875"/>
      <c r="BG1123" s="875"/>
      <c r="BH1123" s="875"/>
      <c r="BI1123" s="875"/>
      <c r="BJ1123" s="875"/>
      <c r="BK1123" s="875"/>
      <c r="BL1123" s="875"/>
      <c r="BM1123" s="875"/>
      <c r="BN1123" s="875"/>
      <c r="BO1123" s="875"/>
      <c r="BP1123" s="875"/>
      <c r="BQ1123" s="875"/>
      <c r="BR1123" s="875"/>
      <c r="BS1123" s="875"/>
      <c r="BT1123" s="875"/>
      <c r="BU1123" s="875"/>
      <c r="BV1123" s="875"/>
      <c r="BW1123" s="875"/>
      <c r="BX1123" s="875"/>
      <c r="BY1123" s="875"/>
    </row>
    <row r="1124" s="235" customFormat="true" ht="15" customHeight="true" x14ac:dyDescent="0.2">
      <c r="BA1124" s="875"/>
      <c r="BB1124" s="268"/>
      <c r="BC1124" s="875"/>
      <c r="BD1124" s="875"/>
      <c r="BE1124" s="875"/>
      <c r="BF1124" s="875"/>
      <c r="BG1124" s="875"/>
      <c r="BH1124" s="875"/>
      <c r="BI1124" s="875"/>
      <c r="BJ1124" s="875"/>
      <c r="BK1124" s="875"/>
      <c r="BL1124" s="875"/>
      <c r="BM1124" s="875"/>
      <c r="BN1124" s="875"/>
      <c r="BO1124" s="875"/>
      <c r="BP1124" s="875"/>
      <c r="BQ1124" s="875"/>
      <c r="BR1124" s="875"/>
      <c r="BS1124" s="875"/>
      <c r="BT1124" s="875"/>
      <c r="BU1124" s="875"/>
      <c r="BV1124" s="875"/>
      <c r="BW1124" s="875"/>
      <c r="BX1124" s="875"/>
      <c r="BY1124" s="875"/>
    </row>
    <row r="1125" s="235" customFormat="true" ht="15" customHeight="true" x14ac:dyDescent="0.2">
      <c r="BA1125" s="875"/>
      <c r="BB1125" s="268"/>
      <c r="BC1125" s="875"/>
      <c r="BD1125" s="875"/>
      <c r="BE1125" s="875"/>
      <c r="BF1125" s="875"/>
      <c r="BG1125" s="875"/>
      <c r="BH1125" s="875"/>
      <c r="BI1125" s="875"/>
      <c r="BJ1125" s="875"/>
      <c r="BK1125" s="875"/>
      <c r="BL1125" s="875"/>
      <c r="BM1125" s="875"/>
      <c r="BN1125" s="875"/>
      <c r="BO1125" s="875"/>
      <c r="BP1125" s="875"/>
      <c r="BQ1125" s="875"/>
      <c r="BR1125" s="875"/>
      <c r="BS1125" s="875"/>
      <c r="BT1125" s="875"/>
      <c r="BU1125" s="875"/>
      <c r="BV1125" s="875"/>
      <c r="BW1125" s="875"/>
      <c r="BX1125" s="875"/>
      <c r="BY1125" s="875"/>
    </row>
    <row r="1126" s="235" customFormat="true" ht="15" customHeight="true" x14ac:dyDescent="0.2">
      <c r="BA1126" s="875"/>
      <c r="BB1126" s="268"/>
      <c r="BC1126" s="875"/>
      <c r="BD1126" s="875"/>
      <c r="BE1126" s="875"/>
      <c r="BF1126" s="875"/>
      <c r="BG1126" s="875"/>
      <c r="BH1126" s="875"/>
      <c r="BI1126" s="875"/>
      <c r="BJ1126" s="875"/>
      <c r="BK1126" s="875"/>
      <c r="BL1126" s="875"/>
      <c r="BM1126" s="875"/>
      <c r="BN1126" s="875"/>
      <c r="BO1126" s="875"/>
      <c r="BP1126" s="875"/>
      <c r="BQ1126" s="875"/>
      <c r="BR1126" s="875"/>
      <c r="BS1126" s="875"/>
      <c r="BT1126" s="875"/>
      <c r="BU1126" s="875"/>
      <c r="BV1126" s="875"/>
      <c r="BW1126" s="875"/>
      <c r="BX1126" s="875"/>
      <c r="BY1126" s="875"/>
    </row>
    <row r="1127" s="235" customFormat="true" ht="15" customHeight="true" x14ac:dyDescent="0.2">
      <c r="BA1127" s="875"/>
      <c r="BB1127" s="268"/>
      <c r="BC1127" s="875"/>
      <c r="BD1127" s="875"/>
      <c r="BE1127" s="875"/>
      <c r="BF1127" s="875"/>
      <c r="BG1127" s="875"/>
      <c r="BH1127" s="875"/>
      <c r="BI1127" s="875"/>
      <c r="BJ1127" s="875"/>
      <c r="BK1127" s="875"/>
      <c r="BL1127" s="875"/>
      <c r="BM1127" s="875"/>
      <c r="BN1127" s="875"/>
      <c r="BO1127" s="875"/>
      <c r="BP1127" s="875"/>
      <c r="BQ1127" s="875"/>
      <c r="BR1127" s="875"/>
      <c r="BS1127" s="875"/>
      <c r="BT1127" s="875"/>
      <c r="BU1127" s="875"/>
      <c r="BV1127" s="875"/>
      <c r="BW1127" s="875"/>
      <c r="BX1127" s="875"/>
      <c r="BY1127" s="875"/>
    </row>
    <row r="1128" s="235" customFormat="true" ht="15" customHeight="true" x14ac:dyDescent="0.2">
      <c r="BA1128" s="875"/>
      <c r="BB1128" s="268"/>
      <c r="BC1128" s="875"/>
      <c r="BD1128" s="875"/>
      <c r="BE1128" s="875"/>
      <c r="BF1128" s="875"/>
      <c r="BG1128" s="875"/>
      <c r="BH1128" s="875"/>
      <c r="BI1128" s="875"/>
      <c r="BJ1128" s="875"/>
      <c r="BK1128" s="875"/>
      <c r="BL1128" s="875"/>
      <c r="BM1128" s="875"/>
      <c r="BN1128" s="875"/>
      <c r="BO1128" s="875"/>
      <c r="BP1128" s="875"/>
      <c r="BQ1128" s="875"/>
      <c r="BR1128" s="875"/>
      <c r="BS1128" s="875"/>
      <c r="BT1128" s="875"/>
      <c r="BU1128" s="875"/>
      <c r="BV1128" s="875"/>
      <c r="BW1128" s="875"/>
      <c r="BX1128" s="875"/>
      <c r="BY1128" s="875"/>
    </row>
    <row r="1129" s="235" customFormat="true" ht="15" customHeight="true" x14ac:dyDescent="0.2">
      <c r="BA1129" s="875"/>
      <c r="BB1129" s="268"/>
      <c r="BC1129" s="875"/>
      <c r="BD1129" s="875"/>
      <c r="BE1129" s="875"/>
      <c r="BF1129" s="875"/>
      <c r="BG1129" s="875"/>
      <c r="BH1129" s="875"/>
      <c r="BI1129" s="875"/>
      <c r="BJ1129" s="875"/>
      <c r="BK1129" s="875"/>
      <c r="BL1129" s="875"/>
      <c r="BM1129" s="875"/>
      <c r="BN1129" s="875"/>
      <c r="BO1129" s="875"/>
      <c r="BP1129" s="875"/>
      <c r="BQ1129" s="875"/>
      <c r="BR1129" s="875"/>
      <c r="BS1129" s="875"/>
      <c r="BT1129" s="875"/>
      <c r="BU1129" s="875"/>
      <c r="BV1129" s="875"/>
      <c r="BW1129" s="875"/>
      <c r="BX1129" s="875"/>
      <c r="BY1129" s="875"/>
    </row>
    <row r="1130" s="235" customFormat="true" ht="15" customHeight="true" x14ac:dyDescent="0.2">
      <c r="BA1130" s="875"/>
      <c r="BB1130" s="268"/>
      <c r="BC1130" s="875"/>
      <c r="BD1130" s="875"/>
      <c r="BE1130" s="875"/>
      <c r="BF1130" s="875"/>
      <c r="BG1130" s="875"/>
      <c r="BH1130" s="875"/>
      <c r="BI1130" s="875"/>
      <c r="BJ1130" s="875"/>
      <c r="BK1130" s="875"/>
      <c r="BL1130" s="875"/>
      <c r="BM1130" s="875"/>
      <c r="BN1130" s="875"/>
      <c r="BO1130" s="875"/>
      <c r="BP1130" s="875"/>
      <c r="BQ1130" s="875"/>
      <c r="BR1130" s="875"/>
      <c r="BS1130" s="875"/>
      <c r="BT1130" s="875"/>
      <c r="BU1130" s="875"/>
      <c r="BV1130" s="875"/>
      <c r="BW1130" s="875"/>
      <c r="BX1130" s="875"/>
      <c r="BY1130" s="875"/>
    </row>
    <row r="1131" s="235" customFormat="true" ht="15" customHeight="true" x14ac:dyDescent="0.2">
      <c r="BA1131" s="875"/>
      <c r="BB1131" s="268"/>
      <c r="BC1131" s="875"/>
      <c r="BD1131" s="875"/>
      <c r="BE1131" s="875"/>
      <c r="BF1131" s="875"/>
      <c r="BG1131" s="875"/>
      <c r="BH1131" s="875"/>
      <c r="BI1131" s="875"/>
      <c r="BJ1131" s="875"/>
      <c r="BK1131" s="875"/>
      <c r="BL1131" s="875"/>
      <c r="BM1131" s="875"/>
      <c r="BN1131" s="875"/>
      <c r="BO1131" s="875"/>
      <c r="BP1131" s="875"/>
      <c r="BQ1131" s="875"/>
      <c r="BR1131" s="875"/>
      <c r="BS1131" s="875"/>
      <c r="BT1131" s="875"/>
      <c r="BU1131" s="875"/>
      <c r="BV1131" s="875"/>
      <c r="BW1131" s="875"/>
      <c r="BX1131" s="875"/>
      <c r="BY1131" s="875"/>
    </row>
    <row r="1132" s="235" customFormat="true" ht="15" customHeight="true" x14ac:dyDescent="0.2">
      <c r="BA1132" s="875"/>
      <c r="BB1132" s="268"/>
      <c r="BC1132" s="875"/>
      <c r="BD1132" s="875"/>
      <c r="BE1132" s="875"/>
      <c r="BF1132" s="875"/>
      <c r="BG1132" s="875"/>
      <c r="BH1132" s="875"/>
      <c r="BI1132" s="875"/>
      <c r="BJ1132" s="875"/>
      <c r="BK1132" s="875"/>
      <c r="BL1132" s="875"/>
      <c r="BM1132" s="875"/>
      <c r="BN1132" s="875"/>
      <c r="BO1132" s="875"/>
      <c r="BP1132" s="875"/>
      <c r="BQ1132" s="875"/>
      <c r="BR1132" s="875"/>
      <c r="BS1132" s="875"/>
      <c r="BT1132" s="875"/>
      <c r="BU1132" s="875"/>
      <c r="BV1132" s="875"/>
      <c r="BW1132" s="875"/>
      <c r="BX1132" s="875"/>
      <c r="BY1132" s="875"/>
    </row>
    <row r="1133" s="235" customFormat="true" ht="15" customHeight="true" x14ac:dyDescent="0.2">
      <c r="BA1133" s="875"/>
      <c r="BB1133" s="268"/>
      <c r="BC1133" s="875"/>
      <c r="BD1133" s="875"/>
      <c r="BE1133" s="875"/>
      <c r="BF1133" s="875"/>
      <c r="BG1133" s="875"/>
      <c r="BH1133" s="875"/>
      <c r="BI1133" s="875"/>
      <c r="BJ1133" s="875"/>
      <c r="BK1133" s="875"/>
      <c r="BL1133" s="875"/>
      <c r="BM1133" s="875"/>
      <c r="BN1133" s="875"/>
      <c r="BO1133" s="875"/>
      <c r="BP1133" s="875"/>
      <c r="BQ1133" s="875"/>
      <c r="BR1133" s="875"/>
      <c r="BS1133" s="875"/>
      <c r="BT1133" s="875"/>
      <c r="BU1133" s="875"/>
      <c r="BV1133" s="875"/>
      <c r="BW1133" s="875"/>
      <c r="BX1133" s="875"/>
      <c r="BY1133" s="875"/>
    </row>
    <row r="1134" s="235" customFormat="true" ht="15" customHeight="true" x14ac:dyDescent="0.2">
      <c r="BA1134" s="875"/>
      <c r="BB1134" s="268"/>
      <c r="BC1134" s="875"/>
      <c r="BD1134" s="875"/>
      <c r="BE1134" s="875"/>
      <c r="BF1134" s="875"/>
      <c r="BG1134" s="875"/>
      <c r="BH1134" s="875"/>
      <c r="BI1134" s="875"/>
      <c r="BJ1134" s="875"/>
      <c r="BK1134" s="875"/>
      <c r="BL1134" s="875"/>
      <c r="BM1134" s="875"/>
      <c r="BN1134" s="875"/>
      <c r="BO1134" s="875"/>
      <c r="BP1134" s="875"/>
      <c r="BQ1134" s="875"/>
      <c r="BR1134" s="875"/>
      <c r="BS1134" s="875"/>
      <c r="BT1134" s="875"/>
      <c r="BU1134" s="875"/>
      <c r="BV1134" s="875"/>
      <c r="BW1134" s="875"/>
      <c r="BX1134" s="875"/>
      <c r="BY1134" s="875"/>
    </row>
    <row r="1135" s="235" customFormat="true" ht="15" customHeight="true" x14ac:dyDescent="0.2">
      <c r="BA1135" s="875"/>
      <c r="BB1135" s="268"/>
      <c r="BC1135" s="875"/>
      <c r="BD1135" s="875"/>
      <c r="BE1135" s="875"/>
      <c r="BF1135" s="875"/>
      <c r="BG1135" s="875"/>
      <c r="BH1135" s="875"/>
      <c r="BI1135" s="875"/>
      <c r="BJ1135" s="875"/>
      <c r="BK1135" s="875"/>
      <c r="BL1135" s="875"/>
      <c r="BM1135" s="875"/>
      <c r="BN1135" s="875"/>
      <c r="BO1135" s="875"/>
      <c r="BP1135" s="875"/>
      <c r="BQ1135" s="875"/>
      <c r="BR1135" s="875"/>
      <c r="BS1135" s="875"/>
      <c r="BT1135" s="875"/>
      <c r="BU1135" s="875"/>
      <c r="BV1135" s="875"/>
      <c r="BW1135" s="875"/>
      <c r="BX1135" s="875"/>
      <c r="BY1135" s="875"/>
    </row>
    <row r="1136" s="235" customFormat="true" ht="15" customHeight="true" x14ac:dyDescent="0.2">
      <c r="BA1136" s="875"/>
      <c r="BB1136" s="268"/>
      <c r="BC1136" s="875"/>
      <c r="BD1136" s="875"/>
      <c r="BE1136" s="875"/>
      <c r="BF1136" s="875"/>
      <c r="BG1136" s="875"/>
      <c r="BH1136" s="875"/>
      <c r="BI1136" s="875"/>
      <c r="BJ1136" s="875"/>
      <c r="BK1136" s="875"/>
      <c r="BL1136" s="875"/>
      <c r="BM1136" s="875"/>
      <c r="BN1136" s="875"/>
      <c r="BO1136" s="875"/>
      <c r="BP1136" s="875"/>
      <c r="BQ1136" s="875"/>
      <c r="BR1136" s="875"/>
      <c r="BS1136" s="875"/>
      <c r="BT1136" s="875"/>
      <c r="BU1136" s="875"/>
      <c r="BV1136" s="875"/>
      <c r="BW1136" s="875"/>
      <c r="BX1136" s="875"/>
      <c r="BY1136" s="875"/>
    </row>
    <row r="1137" s="235" customFormat="true" ht="15" customHeight="true" x14ac:dyDescent="0.2">
      <c r="BA1137" s="875"/>
      <c r="BB1137" s="268"/>
      <c r="BC1137" s="875"/>
      <c r="BD1137" s="875"/>
      <c r="BE1137" s="875"/>
      <c r="BF1137" s="875"/>
      <c r="BG1137" s="875"/>
      <c r="BH1137" s="875"/>
      <c r="BI1137" s="875"/>
      <c r="BJ1137" s="875"/>
      <c r="BK1137" s="875"/>
      <c r="BL1137" s="875"/>
      <c r="BM1137" s="875"/>
      <c r="BN1137" s="875"/>
      <c r="BO1137" s="875"/>
      <c r="BP1137" s="875"/>
      <c r="BQ1137" s="875"/>
      <c r="BR1137" s="875"/>
      <c r="BS1137" s="875"/>
      <c r="BT1137" s="875"/>
      <c r="BU1137" s="875"/>
      <c r="BV1137" s="875"/>
      <c r="BW1137" s="875"/>
      <c r="BX1137" s="875"/>
      <c r="BY1137" s="875"/>
    </row>
    <row r="1138" s="235" customFormat="true" ht="15" customHeight="true" x14ac:dyDescent="0.2">
      <c r="BA1138" s="875"/>
      <c r="BB1138" s="268"/>
      <c r="BC1138" s="875"/>
      <c r="BD1138" s="875"/>
      <c r="BE1138" s="875"/>
      <c r="BF1138" s="875"/>
      <c r="BG1138" s="875"/>
      <c r="BH1138" s="875"/>
      <c r="BI1138" s="875"/>
      <c r="BJ1138" s="875"/>
      <c r="BK1138" s="875"/>
      <c r="BL1138" s="875"/>
      <c r="BM1138" s="875"/>
      <c r="BN1138" s="875"/>
      <c r="BO1138" s="875"/>
      <c r="BP1138" s="875"/>
      <c r="BQ1138" s="875"/>
      <c r="BR1138" s="875"/>
      <c r="BS1138" s="875"/>
      <c r="BT1138" s="875"/>
      <c r="BU1138" s="875"/>
      <c r="BV1138" s="875"/>
      <c r="BW1138" s="875"/>
      <c r="BX1138" s="875"/>
      <c r="BY1138" s="875"/>
    </row>
    <row r="1139" s="235" customFormat="true" ht="15" customHeight="true" x14ac:dyDescent="0.2">
      <c r="BA1139" s="875"/>
      <c r="BB1139" s="268"/>
      <c r="BC1139" s="875"/>
      <c r="BD1139" s="875"/>
      <c r="BE1139" s="875"/>
      <c r="BF1139" s="875"/>
      <c r="BG1139" s="875"/>
      <c r="BH1139" s="875"/>
      <c r="BI1139" s="875"/>
      <c r="BJ1139" s="875"/>
      <c r="BK1139" s="875"/>
      <c r="BL1139" s="875"/>
      <c r="BM1139" s="875"/>
      <c r="BN1139" s="875"/>
      <c r="BO1139" s="875"/>
      <c r="BP1139" s="875"/>
      <c r="BQ1139" s="875"/>
      <c r="BR1139" s="875"/>
      <c r="BS1139" s="875"/>
      <c r="BT1139" s="875"/>
      <c r="BU1139" s="875"/>
      <c r="BV1139" s="875"/>
      <c r="BW1139" s="875"/>
      <c r="BX1139" s="875"/>
      <c r="BY1139" s="875"/>
    </row>
    <row r="1140" s="235" customFormat="true" ht="15" customHeight="true" x14ac:dyDescent="0.2">
      <c r="BA1140" s="875"/>
      <c r="BB1140" s="268"/>
      <c r="BC1140" s="875"/>
      <c r="BD1140" s="875"/>
      <c r="BE1140" s="875"/>
      <c r="BF1140" s="875"/>
      <c r="BG1140" s="875"/>
      <c r="BH1140" s="875"/>
      <c r="BI1140" s="875"/>
      <c r="BJ1140" s="875"/>
      <c r="BK1140" s="875"/>
      <c r="BL1140" s="875"/>
      <c r="BM1140" s="875"/>
      <c r="BN1140" s="875"/>
      <c r="BO1140" s="875"/>
      <c r="BP1140" s="875"/>
      <c r="BQ1140" s="875"/>
      <c r="BR1140" s="875"/>
      <c r="BS1140" s="875"/>
      <c r="BT1140" s="875"/>
      <c r="BU1140" s="875"/>
      <c r="BV1140" s="875"/>
      <c r="BW1140" s="875"/>
      <c r="BX1140" s="875"/>
      <c r="BY1140" s="875"/>
    </row>
    <row r="1141" s="235" customFormat="true" ht="15" customHeight="true" x14ac:dyDescent="0.2">
      <c r="BA1141" s="875"/>
      <c r="BB1141" s="268"/>
      <c r="BC1141" s="875"/>
      <c r="BD1141" s="875"/>
      <c r="BE1141" s="875"/>
      <c r="BF1141" s="875"/>
      <c r="BG1141" s="875"/>
      <c r="BH1141" s="875"/>
      <c r="BI1141" s="875"/>
      <c r="BJ1141" s="875"/>
      <c r="BK1141" s="875"/>
      <c r="BL1141" s="875"/>
      <c r="BM1141" s="875"/>
      <c r="BN1141" s="875"/>
      <c r="BO1141" s="875"/>
      <c r="BP1141" s="875"/>
      <c r="BQ1141" s="875"/>
      <c r="BR1141" s="875"/>
      <c r="BS1141" s="875"/>
      <c r="BT1141" s="875"/>
      <c r="BU1141" s="875"/>
      <c r="BV1141" s="875"/>
      <c r="BW1141" s="875"/>
      <c r="BX1141" s="875"/>
      <c r="BY1141" s="875"/>
    </row>
    <row r="1142" s="235" customFormat="true" ht="15" customHeight="true" x14ac:dyDescent="0.2">
      <c r="BA1142" s="875"/>
      <c r="BB1142" s="268"/>
      <c r="BC1142" s="875"/>
      <c r="BD1142" s="875"/>
      <c r="BE1142" s="875"/>
      <c r="BF1142" s="875"/>
      <c r="BG1142" s="875"/>
      <c r="BH1142" s="875"/>
      <c r="BI1142" s="875"/>
      <c r="BJ1142" s="875"/>
      <c r="BK1142" s="875"/>
      <c r="BL1142" s="875"/>
      <c r="BM1142" s="875"/>
      <c r="BN1142" s="875"/>
      <c r="BO1142" s="875"/>
      <c r="BP1142" s="875"/>
      <c r="BQ1142" s="875"/>
      <c r="BR1142" s="875"/>
      <c r="BS1142" s="875"/>
      <c r="BT1142" s="875"/>
      <c r="BU1142" s="875"/>
      <c r="BV1142" s="875"/>
      <c r="BW1142" s="875"/>
      <c r="BX1142" s="875"/>
      <c r="BY1142" s="875"/>
    </row>
    <row r="1143" s="235" customFormat="true" ht="15" customHeight="true" x14ac:dyDescent="0.2">
      <c r="BA1143" s="875"/>
      <c r="BB1143" s="268"/>
      <c r="BC1143" s="875"/>
      <c r="BD1143" s="875"/>
      <c r="BE1143" s="875"/>
      <c r="BF1143" s="875"/>
      <c r="BG1143" s="875"/>
      <c r="BH1143" s="875"/>
      <c r="BI1143" s="875"/>
      <c r="BJ1143" s="875"/>
      <c r="BK1143" s="875"/>
      <c r="BL1143" s="875"/>
      <c r="BM1143" s="875"/>
      <c r="BN1143" s="875"/>
      <c r="BO1143" s="875"/>
      <c r="BP1143" s="875"/>
      <c r="BQ1143" s="875"/>
      <c r="BR1143" s="875"/>
      <c r="BS1143" s="875"/>
      <c r="BT1143" s="875"/>
      <c r="BU1143" s="875"/>
      <c r="BV1143" s="875"/>
      <c r="BW1143" s="875"/>
      <c r="BX1143" s="875"/>
      <c r="BY1143" s="875"/>
    </row>
    <row r="1144" s="235" customFormat="true" ht="15" customHeight="true" x14ac:dyDescent="0.2">
      <c r="BA1144" s="875"/>
      <c r="BB1144" s="268"/>
      <c r="BC1144" s="875"/>
      <c r="BD1144" s="875"/>
      <c r="BE1144" s="875"/>
      <c r="BF1144" s="875"/>
      <c r="BG1144" s="875"/>
      <c r="BH1144" s="875"/>
      <c r="BI1144" s="875"/>
      <c r="BJ1144" s="875"/>
      <c r="BK1144" s="875"/>
      <c r="BL1144" s="875"/>
      <c r="BM1144" s="875"/>
      <c r="BN1144" s="875"/>
      <c r="BO1144" s="875"/>
      <c r="BP1144" s="875"/>
      <c r="BQ1144" s="875"/>
      <c r="BR1144" s="875"/>
      <c r="BS1144" s="875"/>
      <c r="BT1144" s="875"/>
      <c r="BU1144" s="875"/>
      <c r="BV1144" s="875"/>
      <c r="BW1144" s="875"/>
      <c r="BX1144" s="875"/>
      <c r="BY1144" s="875"/>
    </row>
    <row r="1145" s="235" customFormat="true" ht="15" customHeight="true" x14ac:dyDescent="0.2">
      <c r="BA1145" s="875"/>
      <c r="BB1145" s="268"/>
      <c r="BC1145" s="875"/>
      <c r="BD1145" s="875"/>
      <c r="BE1145" s="875"/>
      <c r="BF1145" s="875"/>
      <c r="BG1145" s="875"/>
      <c r="BH1145" s="875"/>
      <c r="BI1145" s="875"/>
      <c r="BJ1145" s="875"/>
      <c r="BK1145" s="875"/>
      <c r="BL1145" s="875"/>
      <c r="BM1145" s="875"/>
      <c r="BN1145" s="875"/>
      <c r="BO1145" s="875"/>
      <c r="BP1145" s="875"/>
      <c r="BQ1145" s="875"/>
      <c r="BR1145" s="875"/>
      <c r="BS1145" s="875"/>
      <c r="BT1145" s="875"/>
      <c r="BU1145" s="875"/>
      <c r="BV1145" s="875"/>
      <c r="BW1145" s="875"/>
      <c r="BX1145" s="875"/>
      <c r="BY1145" s="875"/>
    </row>
    <row r="1146" s="235" customFormat="true" ht="15" customHeight="true" x14ac:dyDescent="0.2">
      <c r="BA1146" s="875"/>
      <c r="BB1146" s="268"/>
      <c r="BC1146" s="875"/>
      <c r="BD1146" s="875"/>
      <c r="BE1146" s="875"/>
      <c r="BF1146" s="875"/>
      <c r="BG1146" s="875"/>
      <c r="BH1146" s="875"/>
      <c r="BI1146" s="875"/>
      <c r="BJ1146" s="875"/>
      <c r="BK1146" s="875"/>
      <c r="BL1146" s="875"/>
      <c r="BM1146" s="875"/>
      <c r="BN1146" s="875"/>
      <c r="BO1146" s="875"/>
      <c r="BP1146" s="875"/>
      <c r="BQ1146" s="875"/>
      <c r="BR1146" s="875"/>
      <c r="BS1146" s="875"/>
      <c r="BT1146" s="875"/>
      <c r="BU1146" s="875"/>
      <c r="BV1146" s="875"/>
      <c r="BW1146" s="875"/>
      <c r="BX1146" s="875"/>
      <c r="BY1146" s="875"/>
    </row>
    <row r="1147" s="235" customFormat="true" ht="15" customHeight="true" x14ac:dyDescent="0.2">
      <c r="BA1147" s="875"/>
      <c r="BB1147" s="268"/>
      <c r="BC1147" s="875"/>
      <c r="BD1147" s="875"/>
      <c r="BE1147" s="875"/>
      <c r="BF1147" s="875"/>
      <c r="BG1147" s="875"/>
      <c r="BH1147" s="875"/>
      <c r="BI1147" s="875"/>
      <c r="BJ1147" s="875"/>
      <c r="BK1147" s="875"/>
      <c r="BL1147" s="875"/>
      <c r="BM1147" s="875"/>
      <c r="BN1147" s="875"/>
      <c r="BO1147" s="875"/>
      <c r="BP1147" s="875"/>
      <c r="BQ1147" s="875"/>
      <c r="BR1147" s="875"/>
      <c r="BS1147" s="875"/>
      <c r="BT1147" s="875"/>
      <c r="BU1147" s="875"/>
      <c r="BV1147" s="875"/>
      <c r="BW1147" s="875"/>
      <c r="BX1147" s="875"/>
      <c r="BY1147" s="875"/>
    </row>
    <row r="1148" s="235" customFormat="true" ht="15" customHeight="true" x14ac:dyDescent="0.2">
      <c r="BA1148" s="875"/>
      <c r="BB1148" s="268"/>
      <c r="BC1148" s="875"/>
      <c r="BD1148" s="875"/>
      <c r="BE1148" s="875"/>
      <c r="BF1148" s="875"/>
      <c r="BG1148" s="875"/>
      <c r="BH1148" s="875"/>
      <c r="BI1148" s="875"/>
      <c r="BJ1148" s="875"/>
      <c r="BK1148" s="875"/>
      <c r="BL1148" s="875"/>
      <c r="BM1148" s="875"/>
      <c r="BN1148" s="875"/>
      <c r="BO1148" s="875"/>
      <c r="BP1148" s="875"/>
      <c r="BQ1148" s="875"/>
      <c r="BR1148" s="875"/>
      <c r="BS1148" s="875"/>
      <c r="BT1148" s="875"/>
      <c r="BU1148" s="875"/>
      <c r="BV1148" s="875"/>
      <c r="BW1148" s="875"/>
      <c r="BX1148" s="875"/>
      <c r="BY1148" s="875"/>
    </row>
    <row r="1149" s="235" customFormat="true" ht="15" customHeight="true" x14ac:dyDescent="0.2">
      <c r="BA1149" s="875"/>
      <c r="BB1149" s="268"/>
      <c r="BC1149" s="875"/>
      <c r="BD1149" s="875"/>
      <c r="BE1149" s="875"/>
      <c r="BF1149" s="875"/>
      <c r="BG1149" s="875"/>
      <c r="BH1149" s="875"/>
      <c r="BI1149" s="875"/>
      <c r="BJ1149" s="875"/>
      <c r="BK1149" s="875"/>
      <c r="BL1149" s="875"/>
      <c r="BM1149" s="875"/>
      <c r="BN1149" s="875"/>
      <c r="BO1149" s="875"/>
      <c r="BP1149" s="875"/>
      <c r="BQ1149" s="875"/>
      <c r="BR1149" s="875"/>
      <c r="BS1149" s="875"/>
      <c r="BT1149" s="875"/>
      <c r="BU1149" s="875"/>
      <c r="BV1149" s="875"/>
      <c r="BW1149" s="875"/>
      <c r="BX1149" s="875"/>
      <c r="BY1149" s="875"/>
    </row>
    <row r="1150" s="235" customFormat="true" ht="15" customHeight="true" x14ac:dyDescent="0.2">
      <c r="BA1150" s="875"/>
      <c r="BB1150" s="268"/>
      <c r="BC1150" s="875"/>
      <c r="BD1150" s="875"/>
      <c r="BE1150" s="875"/>
      <c r="BF1150" s="875"/>
      <c r="BG1150" s="875"/>
      <c r="BH1150" s="875"/>
      <c r="BI1150" s="875"/>
      <c r="BJ1150" s="875"/>
      <c r="BK1150" s="875"/>
      <c r="BL1150" s="875"/>
      <c r="BM1150" s="875"/>
      <c r="BN1150" s="875"/>
      <c r="BO1150" s="875"/>
      <c r="BP1150" s="875"/>
      <c r="BQ1150" s="875"/>
      <c r="BR1150" s="875"/>
      <c r="BS1150" s="875"/>
      <c r="BT1150" s="875"/>
      <c r="BU1150" s="875"/>
      <c r="BV1150" s="875"/>
      <c r="BW1150" s="875"/>
      <c r="BX1150" s="875"/>
      <c r="BY1150" s="875"/>
    </row>
    <row r="1151" s="235" customFormat="true" ht="15" customHeight="true" x14ac:dyDescent="0.2">
      <c r="BA1151" s="875"/>
      <c r="BB1151" s="268"/>
      <c r="BC1151" s="875"/>
      <c r="BD1151" s="875"/>
      <c r="BE1151" s="875"/>
      <c r="BF1151" s="875"/>
      <c r="BG1151" s="875"/>
      <c r="BH1151" s="875"/>
      <c r="BI1151" s="875"/>
      <c r="BJ1151" s="875"/>
      <c r="BK1151" s="875"/>
      <c r="BL1151" s="875"/>
      <c r="BM1151" s="875"/>
      <c r="BN1151" s="875"/>
      <c r="BO1151" s="875"/>
      <c r="BP1151" s="875"/>
      <c r="BQ1151" s="875"/>
      <c r="BR1151" s="875"/>
      <c r="BS1151" s="875"/>
      <c r="BT1151" s="875"/>
      <c r="BU1151" s="875"/>
      <c r="BV1151" s="875"/>
      <c r="BW1151" s="875"/>
      <c r="BX1151" s="875"/>
      <c r="BY1151" s="875"/>
    </row>
    <row r="1152" s="235" customFormat="true" ht="15" customHeight="true" x14ac:dyDescent="0.2">
      <c r="BA1152" s="875"/>
      <c r="BB1152" s="268"/>
      <c r="BC1152" s="875"/>
      <c r="BD1152" s="875"/>
      <c r="BE1152" s="875"/>
      <c r="BF1152" s="875"/>
      <c r="BG1152" s="875"/>
      <c r="BH1152" s="875"/>
      <c r="BI1152" s="875"/>
      <c r="BJ1152" s="875"/>
      <c r="BK1152" s="875"/>
      <c r="BL1152" s="875"/>
      <c r="BM1152" s="875"/>
      <c r="BN1152" s="875"/>
      <c r="BO1152" s="875"/>
      <c r="BP1152" s="875"/>
      <c r="BQ1152" s="875"/>
      <c r="BR1152" s="875"/>
      <c r="BS1152" s="875"/>
      <c r="BT1152" s="875"/>
      <c r="BU1152" s="875"/>
      <c r="BV1152" s="875"/>
      <c r="BW1152" s="875"/>
      <c r="BX1152" s="875"/>
      <c r="BY1152" s="875"/>
    </row>
    <row r="1153" s="235" customFormat="true" ht="15" customHeight="true" x14ac:dyDescent="0.2">
      <c r="BA1153" s="875"/>
      <c r="BB1153" s="268"/>
      <c r="BC1153" s="875"/>
      <c r="BD1153" s="875"/>
      <c r="BE1153" s="875"/>
      <c r="BF1153" s="875"/>
      <c r="BG1153" s="875"/>
      <c r="BH1153" s="875"/>
      <c r="BI1153" s="875"/>
      <c r="BJ1153" s="875"/>
      <c r="BK1153" s="875"/>
      <c r="BL1153" s="875"/>
      <c r="BM1153" s="875"/>
      <c r="BN1153" s="875"/>
      <c r="BO1153" s="875"/>
      <c r="BP1153" s="875"/>
      <c r="BQ1153" s="875"/>
      <c r="BR1153" s="875"/>
      <c r="BS1153" s="875"/>
      <c r="BT1153" s="875"/>
      <c r="BU1153" s="875"/>
      <c r="BV1153" s="875"/>
      <c r="BW1153" s="875"/>
      <c r="BX1153" s="875"/>
      <c r="BY1153" s="875"/>
    </row>
    <row r="1154" s="235" customFormat="true" ht="15" customHeight="true" x14ac:dyDescent="0.2">
      <c r="BA1154" s="875"/>
      <c r="BB1154" s="268"/>
      <c r="BC1154" s="875"/>
      <c r="BD1154" s="875"/>
      <c r="BE1154" s="875"/>
      <c r="BF1154" s="875"/>
      <c r="BG1154" s="875"/>
      <c r="BH1154" s="875"/>
      <c r="BI1154" s="875"/>
      <c r="BJ1154" s="875"/>
      <c r="BK1154" s="875"/>
      <c r="BL1154" s="875"/>
      <c r="BM1154" s="875"/>
      <c r="BN1154" s="875"/>
      <c r="BO1154" s="875"/>
      <c r="BP1154" s="875"/>
      <c r="BQ1154" s="875"/>
      <c r="BR1154" s="875"/>
      <c r="BS1154" s="875"/>
      <c r="BT1154" s="875"/>
      <c r="BU1154" s="875"/>
      <c r="BV1154" s="875"/>
      <c r="BW1154" s="875"/>
      <c r="BX1154" s="875"/>
      <c r="BY1154" s="875"/>
    </row>
    <row r="1155" s="235" customFormat="true" ht="15" customHeight="true" x14ac:dyDescent="0.2">
      <c r="BA1155" s="875"/>
      <c r="BB1155" s="268"/>
      <c r="BC1155" s="875"/>
      <c r="BD1155" s="875"/>
      <c r="BE1155" s="875"/>
      <c r="BF1155" s="875"/>
      <c r="BG1155" s="875"/>
      <c r="BH1155" s="875"/>
      <c r="BI1155" s="875"/>
      <c r="BJ1155" s="875"/>
      <c r="BK1155" s="875"/>
      <c r="BL1155" s="875"/>
      <c r="BM1155" s="875"/>
      <c r="BN1155" s="875"/>
      <c r="BO1155" s="875"/>
      <c r="BP1155" s="875"/>
      <c r="BQ1155" s="875"/>
      <c r="BR1155" s="875"/>
      <c r="BS1155" s="875"/>
      <c r="BT1155" s="875"/>
      <c r="BU1155" s="875"/>
      <c r="BV1155" s="875"/>
      <c r="BW1155" s="875"/>
      <c r="BX1155" s="875"/>
      <c r="BY1155" s="875"/>
    </row>
    <row r="1156" s="235" customFormat="true" ht="15" customHeight="true" x14ac:dyDescent="0.2">
      <c r="BA1156" s="875"/>
      <c r="BB1156" s="268"/>
      <c r="BC1156" s="875"/>
      <c r="BD1156" s="875"/>
      <c r="BE1156" s="875"/>
      <c r="BF1156" s="875"/>
      <c r="BG1156" s="875"/>
      <c r="BH1156" s="875"/>
      <c r="BI1156" s="875"/>
      <c r="BJ1156" s="875"/>
      <c r="BK1156" s="875"/>
      <c r="BL1156" s="875"/>
      <c r="BM1156" s="875"/>
      <c r="BN1156" s="875"/>
      <c r="BO1156" s="875"/>
      <c r="BP1156" s="875"/>
      <c r="BQ1156" s="875"/>
      <c r="BR1156" s="875"/>
      <c r="BS1156" s="875"/>
      <c r="BT1156" s="875"/>
      <c r="BU1156" s="875"/>
      <c r="BV1156" s="875"/>
      <c r="BW1156" s="875"/>
      <c r="BX1156" s="875"/>
      <c r="BY1156" s="875"/>
    </row>
    <row r="1157" s="235" customFormat="true" ht="15" customHeight="true" x14ac:dyDescent="0.2">
      <c r="BA1157" s="875"/>
      <c r="BB1157" s="268"/>
      <c r="BC1157" s="875"/>
      <c r="BD1157" s="875"/>
      <c r="BE1157" s="875"/>
      <c r="BF1157" s="875"/>
      <c r="BG1157" s="875"/>
      <c r="BH1157" s="875"/>
      <c r="BI1157" s="875"/>
      <c r="BJ1157" s="875"/>
      <c r="BK1157" s="875"/>
      <c r="BL1157" s="875"/>
      <c r="BM1157" s="875"/>
      <c r="BN1157" s="875"/>
      <c r="BO1157" s="875"/>
      <c r="BP1157" s="875"/>
      <c r="BQ1157" s="875"/>
      <c r="BR1157" s="875"/>
      <c r="BS1157" s="875"/>
      <c r="BT1157" s="875"/>
      <c r="BU1157" s="875"/>
      <c r="BV1157" s="875"/>
      <c r="BW1157" s="875"/>
      <c r="BX1157" s="875"/>
      <c r="BY1157" s="875"/>
    </row>
    <row r="1158" s="235" customFormat="true" ht="15" customHeight="true" x14ac:dyDescent="0.2">
      <c r="BA1158" s="875"/>
      <c r="BB1158" s="268"/>
      <c r="BC1158" s="875"/>
      <c r="BD1158" s="875"/>
      <c r="BE1158" s="875"/>
      <c r="BF1158" s="875"/>
      <c r="BG1158" s="875"/>
      <c r="BH1158" s="875"/>
      <c r="BI1158" s="875"/>
      <c r="BJ1158" s="875"/>
      <c r="BK1158" s="875"/>
      <c r="BL1158" s="875"/>
      <c r="BM1158" s="875"/>
      <c r="BN1158" s="875"/>
      <c r="BO1158" s="875"/>
      <c r="BP1158" s="875"/>
      <c r="BQ1158" s="875"/>
      <c r="BR1158" s="875"/>
      <c r="BS1158" s="875"/>
      <c r="BT1158" s="875"/>
      <c r="BU1158" s="875"/>
      <c r="BV1158" s="875"/>
      <c r="BW1158" s="875"/>
      <c r="BX1158" s="875"/>
      <c r="BY1158" s="875"/>
    </row>
    <row r="1159" s="235" customFormat="true" ht="15" customHeight="true" x14ac:dyDescent="0.2">
      <c r="BA1159" s="875"/>
      <c r="BB1159" s="268"/>
      <c r="BC1159" s="875"/>
      <c r="BD1159" s="875"/>
      <c r="BE1159" s="875"/>
      <c r="BF1159" s="875"/>
      <c r="BG1159" s="875"/>
      <c r="BH1159" s="875"/>
      <c r="BI1159" s="875"/>
      <c r="BJ1159" s="875"/>
      <c r="BK1159" s="875"/>
      <c r="BL1159" s="875"/>
      <c r="BM1159" s="875"/>
      <c r="BN1159" s="875"/>
      <c r="BO1159" s="875"/>
      <c r="BP1159" s="875"/>
      <c r="BQ1159" s="875"/>
      <c r="BR1159" s="875"/>
      <c r="BS1159" s="875"/>
      <c r="BT1159" s="875"/>
      <c r="BU1159" s="875"/>
      <c r="BV1159" s="875"/>
      <c r="BW1159" s="875"/>
      <c r="BX1159" s="875"/>
      <c r="BY1159" s="875"/>
    </row>
    <row r="1160" s="235" customFormat="true" ht="15" customHeight="true" x14ac:dyDescent="0.2">
      <c r="BA1160" s="875"/>
      <c r="BB1160" s="268"/>
      <c r="BC1160" s="875"/>
      <c r="BD1160" s="875"/>
      <c r="BE1160" s="875"/>
      <c r="BF1160" s="875"/>
      <c r="BG1160" s="875"/>
      <c r="BH1160" s="875"/>
      <c r="BI1160" s="875"/>
      <c r="BJ1160" s="875"/>
      <c r="BK1160" s="875"/>
      <c r="BL1160" s="875"/>
      <c r="BM1160" s="875"/>
      <c r="BN1160" s="875"/>
      <c r="BO1160" s="875"/>
      <c r="BP1160" s="875"/>
      <c r="BQ1160" s="875"/>
      <c r="BR1160" s="875"/>
      <c r="BS1160" s="875"/>
      <c r="BT1160" s="875"/>
      <c r="BU1160" s="875"/>
      <c r="BV1160" s="875"/>
      <c r="BW1160" s="875"/>
      <c r="BX1160" s="875"/>
      <c r="BY1160" s="875"/>
    </row>
    <row r="1161" s="235" customFormat="true" ht="15" customHeight="true" x14ac:dyDescent="0.2">
      <c r="BA1161" s="875"/>
      <c r="BB1161" s="268"/>
      <c r="BC1161" s="875"/>
      <c r="BD1161" s="875"/>
      <c r="BE1161" s="875"/>
      <c r="BF1161" s="875"/>
      <c r="BG1161" s="875"/>
      <c r="BH1161" s="875"/>
      <c r="BI1161" s="875"/>
      <c r="BJ1161" s="875"/>
      <c r="BK1161" s="875"/>
      <c r="BL1161" s="875"/>
      <c r="BM1161" s="875"/>
      <c r="BN1161" s="875"/>
      <c r="BO1161" s="875"/>
      <c r="BP1161" s="875"/>
      <c r="BQ1161" s="875"/>
      <c r="BR1161" s="875"/>
      <c r="BS1161" s="875"/>
      <c r="BT1161" s="875"/>
      <c r="BU1161" s="875"/>
      <c r="BV1161" s="875"/>
      <c r="BW1161" s="875"/>
      <c r="BX1161" s="875"/>
      <c r="BY1161" s="875"/>
    </row>
    <row r="1162" s="235" customFormat="true" ht="15" customHeight="true" x14ac:dyDescent="0.2">
      <c r="BA1162" s="875"/>
      <c r="BB1162" s="268"/>
      <c r="BC1162" s="875"/>
      <c r="BD1162" s="875"/>
      <c r="BE1162" s="875"/>
      <c r="BF1162" s="875"/>
      <c r="BG1162" s="875"/>
      <c r="BH1162" s="875"/>
      <c r="BI1162" s="875"/>
      <c r="BJ1162" s="875"/>
      <c r="BK1162" s="875"/>
      <c r="BL1162" s="875"/>
      <c r="BM1162" s="875"/>
      <c r="BN1162" s="875"/>
      <c r="BO1162" s="875"/>
      <c r="BP1162" s="875"/>
      <c r="BQ1162" s="875"/>
      <c r="BR1162" s="875"/>
      <c r="BS1162" s="875"/>
      <c r="BT1162" s="875"/>
      <c r="BU1162" s="875"/>
      <c r="BV1162" s="875"/>
      <c r="BW1162" s="875"/>
      <c r="BX1162" s="875"/>
      <c r="BY1162" s="875"/>
    </row>
    <row r="1163" s="235" customFormat="true" ht="15" customHeight="true" x14ac:dyDescent="0.2">
      <c r="BA1163" s="875"/>
      <c r="BB1163" s="268"/>
      <c r="BC1163" s="875"/>
      <c r="BD1163" s="875"/>
      <c r="BE1163" s="875"/>
      <c r="BF1163" s="875"/>
      <c r="BG1163" s="875"/>
      <c r="BH1163" s="875"/>
      <c r="BI1163" s="875"/>
      <c r="BJ1163" s="875"/>
      <c r="BK1163" s="875"/>
      <c r="BL1163" s="875"/>
      <c r="BM1163" s="875"/>
      <c r="BN1163" s="875"/>
      <c r="BO1163" s="875"/>
      <c r="BP1163" s="875"/>
      <c r="BQ1163" s="875"/>
      <c r="BR1163" s="875"/>
      <c r="BS1163" s="875"/>
      <c r="BT1163" s="875"/>
      <c r="BU1163" s="875"/>
      <c r="BV1163" s="875"/>
      <c r="BW1163" s="875"/>
      <c r="BX1163" s="875"/>
      <c r="BY1163" s="875"/>
    </row>
    <row r="1164" s="235" customFormat="true" ht="15" customHeight="true" x14ac:dyDescent="0.2">
      <c r="BA1164" s="875"/>
      <c r="BB1164" s="268"/>
      <c r="BC1164" s="875"/>
      <c r="BD1164" s="875"/>
      <c r="BE1164" s="875"/>
      <c r="BF1164" s="875"/>
      <c r="BG1164" s="875"/>
      <c r="BH1164" s="875"/>
      <c r="BI1164" s="875"/>
      <c r="BJ1164" s="875"/>
      <c r="BK1164" s="875"/>
      <c r="BL1164" s="875"/>
      <c r="BM1164" s="875"/>
      <c r="BN1164" s="875"/>
      <c r="BO1164" s="875"/>
      <c r="BP1164" s="875"/>
      <c r="BQ1164" s="875"/>
      <c r="BR1164" s="875"/>
      <c r="BS1164" s="875"/>
      <c r="BT1164" s="875"/>
      <c r="BU1164" s="875"/>
      <c r="BV1164" s="875"/>
      <c r="BW1164" s="875"/>
      <c r="BX1164" s="875"/>
      <c r="BY1164" s="875"/>
    </row>
    <row r="1165" s="235" customFormat="true" ht="15" customHeight="true" x14ac:dyDescent="0.2">
      <c r="BA1165" s="875"/>
      <c r="BB1165" s="268"/>
      <c r="BC1165" s="875"/>
      <c r="BD1165" s="875"/>
      <c r="BE1165" s="875"/>
      <c r="BF1165" s="875"/>
      <c r="BG1165" s="875"/>
      <c r="BH1165" s="875"/>
      <c r="BI1165" s="875"/>
      <c r="BJ1165" s="875"/>
      <c r="BK1165" s="875"/>
      <c r="BL1165" s="875"/>
      <c r="BM1165" s="875"/>
      <c r="BN1165" s="875"/>
      <c r="BO1165" s="875"/>
      <c r="BP1165" s="875"/>
      <c r="BQ1165" s="875"/>
      <c r="BR1165" s="875"/>
      <c r="BS1165" s="875"/>
      <c r="BT1165" s="875"/>
      <c r="BU1165" s="875"/>
      <c r="BV1165" s="875"/>
      <c r="BW1165" s="875"/>
      <c r="BX1165" s="875"/>
      <c r="BY1165" s="875"/>
    </row>
    <row r="1166" s="235" customFormat="true" ht="15" customHeight="true" x14ac:dyDescent="0.2">
      <c r="BA1166" s="875"/>
      <c r="BB1166" s="268"/>
      <c r="BC1166" s="875"/>
      <c r="BD1166" s="875"/>
      <c r="BE1166" s="875"/>
      <c r="BF1166" s="875"/>
      <c r="BG1166" s="875"/>
      <c r="BH1166" s="875"/>
      <c r="BI1166" s="875"/>
      <c r="BJ1166" s="875"/>
      <c r="BK1166" s="875"/>
      <c r="BL1166" s="875"/>
      <c r="BM1166" s="875"/>
      <c r="BN1166" s="875"/>
      <c r="BO1166" s="875"/>
      <c r="BP1166" s="875"/>
      <c r="BQ1166" s="875"/>
      <c r="BR1166" s="875"/>
      <c r="BS1166" s="875"/>
      <c r="BT1166" s="875"/>
      <c r="BU1166" s="875"/>
      <c r="BV1166" s="875"/>
      <c r="BW1166" s="875"/>
      <c r="BX1166" s="875"/>
      <c r="BY1166" s="875"/>
    </row>
    <row r="1167" s="235" customFormat="true" ht="15" customHeight="true" x14ac:dyDescent="0.2">
      <c r="BA1167" s="875"/>
      <c r="BB1167" s="268"/>
      <c r="BC1167" s="875"/>
      <c r="BD1167" s="875"/>
      <c r="BE1167" s="875"/>
      <c r="BF1167" s="875"/>
      <c r="BG1167" s="875"/>
      <c r="BH1167" s="875"/>
      <c r="BI1167" s="875"/>
      <c r="BJ1167" s="875"/>
      <c r="BK1167" s="875"/>
      <c r="BL1167" s="875"/>
      <c r="BM1167" s="875"/>
      <c r="BN1167" s="875"/>
      <c r="BO1167" s="875"/>
      <c r="BP1167" s="875"/>
      <c r="BQ1167" s="875"/>
      <c r="BR1167" s="875"/>
      <c r="BS1167" s="875"/>
      <c r="BT1167" s="875"/>
      <c r="BU1167" s="875"/>
      <c r="BV1167" s="875"/>
      <c r="BW1167" s="875"/>
      <c r="BX1167" s="875"/>
      <c r="BY1167" s="875"/>
    </row>
    <row r="1168" s="235" customFormat="true" ht="15" customHeight="true" x14ac:dyDescent="0.2">
      <c r="BA1168" s="875"/>
      <c r="BB1168" s="268"/>
      <c r="BC1168" s="875"/>
      <c r="BD1168" s="875"/>
      <c r="BE1168" s="875"/>
      <c r="BF1168" s="875"/>
      <c r="BG1168" s="875"/>
      <c r="BH1168" s="875"/>
      <c r="BI1168" s="875"/>
      <c r="BJ1168" s="875"/>
      <c r="BK1168" s="875"/>
      <c r="BL1168" s="875"/>
      <c r="BM1168" s="875"/>
      <c r="BN1168" s="875"/>
      <c r="BO1168" s="875"/>
      <c r="BP1168" s="875"/>
      <c r="BQ1168" s="875"/>
      <c r="BR1168" s="875"/>
      <c r="BS1168" s="875"/>
      <c r="BT1168" s="875"/>
      <c r="BU1168" s="875"/>
      <c r="BV1168" s="875"/>
      <c r="BW1168" s="875"/>
      <c r="BX1168" s="875"/>
      <c r="BY1168" s="875"/>
    </row>
    <row r="1169" s="235" customFormat="true" ht="15" customHeight="true" x14ac:dyDescent="0.2">
      <c r="BA1169" s="875"/>
      <c r="BB1169" s="268"/>
      <c r="BC1169" s="875"/>
      <c r="BD1169" s="875"/>
      <c r="BE1169" s="875"/>
      <c r="BF1169" s="875"/>
      <c r="BG1169" s="875"/>
      <c r="BH1169" s="875"/>
      <c r="BI1169" s="875"/>
      <c r="BJ1169" s="875"/>
      <c r="BK1169" s="875"/>
      <c r="BL1169" s="875"/>
      <c r="BM1169" s="875"/>
      <c r="BN1169" s="875"/>
      <c r="BO1169" s="875"/>
      <c r="BP1169" s="875"/>
      <c r="BQ1169" s="875"/>
      <c r="BR1169" s="875"/>
      <c r="BS1169" s="875"/>
      <c r="BT1169" s="875"/>
      <c r="BU1169" s="875"/>
      <c r="BV1169" s="875"/>
      <c r="BW1169" s="875"/>
      <c r="BX1169" s="875"/>
      <c r="BY1169" s="875"/>
    </row>
    <row r="1170" s="235" customFormat="true" ht="15" customHeight="true" x14ac:dyDescent="0.2">
      <c r="A1170" s="450"/>
      <c r="B1170" s="1065"/>
      <c r="C1170" s="1066"/>
      <c r="D1170" s="1066"/>
      <c r="E1170" s="1066"/>
      <c r="F1170" s="1066"/>
      <c r="G1170" s="1066"/>
      <c r="H1170" s="1066"/>
      <c r="I1170" s="1066"/>
      <c r="J1170" s="1066"/>
      <c r="K1170" s="1066"/>
      <c r="L1170" s="1066"/>
      <c r="M1170" s="1066"/>
      <c r="N1170" s="1066"/>
      <c r="O1170" s="1066"/>
      <c r="P1170" s="1066"/>
      <c r="Q1170" s="1066"/>
      <c r="R1170" s="1066"/>
      <c r="S1170" s="1066"/>
      <c r="T1170" s="1066"/>
      <c r="U1170" s="1066"/>
      <c r="V1170" s="1066"/>
      <c r="W1170" s="1066"/>
      <c r="X1170" s="1066"/>
      <c r="Y1170" s="1066"/>
      <c r="Z1170" s="1066"/>
      <c r="BA1170" s="875"/>
      <c r="BB1170" s="268"/>
      <c r="BC1170" s="875"/>
      <c r="BD1170" s="875"/>
      <c r="BE1170" s="875"/>
      <c r="BF1170" s="875"/>
      <c r="BG1170" s="875"/>
      <c r="BH1170" s="875"/>
      <c r="BI1170" s="875"/>
      <c r="BJ1170" s="875"/>
      <c r="BK1170" s="875"/>
      <c r="BL1170" s="875"/>
      <c r="BM1170" s="875"/>
      <c r="BN1170" s="875"/>
      <c r="BO1170" s="875"/>
      <c r="BP1170" s="875"/>
      <c r="BQ1170" s="875"/>
      <c r="BR1170" s="875"/>
      <c r="BS1170" s="875"/>
      <c r="BT1170" s="875"/>
      <c r="BU1170" s="875"/>
      <c r="BV1170" s="875"/>
      <c r="BW1170" s="875"/>
      <c r="BX1170" s="875"/>
      <c r="BY1170" s="875"/>
    </row>
    <row r="1171" s="235" customFormat="true" ht="15" customHeight="true" x14ac:dyDescent="0.2">
      <c r="A1171" s="450"/>
      <c r="B1171" s="1065"/>
      <c r="C1171" s="1066"/>
      <c r="D1171" s="1066"/>
      <c r="E1171" s="1066"/>
      <c r="F1171" s="1066"/>
      <c r="G1171" s="1066"/>
      <c r="H1171" s="1066"/>
      <c r="I1171" s="1066"/>
      <c r="J1171" s="1066"/>
      <c r="K1171" s="1066"/>
      <c r="L1171" s="1066"/>
      <c r="M1171" s="1066"/>
      <c r="N1171" s="1066"/>
      <c r="O1171" s="1066"/>
      <c r="P1171" s="1066"/>
      <c r="Q1171" s="1066"/>
      <c r="R1171" s="1066"/>
      <c r="S1171" s="1066"/>
      <c r="T1171" s="1066"/>
      <c r="U1171" s="1066"/>
      <c r="V1171" s="1066"/>
      <c r="W1171" s="1066"/>
      <c r="X1171" s="1066"/>
      <c r="Y1171" s="1066"/>
      <c r="Z1171" s="1066"/>
      <c r="BA1171" s="875"/>
      <c r="BB1171" s="268"/>
      <c r="BC1171" s="875"/>
      <c r="BD1171" s="875"/>
      <c r="BE1171" s="875"/>
      <c r="BF1171" s="875"/>
      <c r="BG1171" s="875"/>
      <c r="BH1171" s="875"/>
      <c r="BI1171" s="875"/>
      <c r="BJ1171" s="875"/>
      <c r="BK1171" s="875"/>
      <c r="BL1171" s="875"/>
      <c r="BM1171" s="875"/>
      <c r="BN1171" s="875"/>
      <c r="BO1171" s="875"/>
      <c r="BP1171" s="875"/>
      <c r="BQ1171" s="875"/>
      <c r="BR1171" s="875"/>
      <c r="BS1171" s="875"/>
      <c r="BT1171" s="875"/>
      <c r="BU1171" s="875"/>
      <c r="BV1171" s="875"/>
      <c r="BW1171" s="875"/>
      <c r="BX1171" s="875"/>
      <c r="BY1171" s="875"/>
    </row>
    <row r="1172" s="235" customFormat="true" ht="15" customHeight="true" x14ac:dyDescent="0.2">
      <c r="A1172" s="450"/>
      <c r="B1172" s="1065"/>
      <c r="C1172" s="1066"/>
      <c r="D1172" s="1066"/>
      <c r="E1172" s="1066"/>
      <c r="F1172" s="1066"/>
      <c r="G1172" s="1066"/>
      <c r="H1172" s="1066"/>
      <c r="I1172" s="1066"/>
      <c r="J1172" s="1066"/>
      <c r="K1172" s="1066"/>
      <c r="L1172" s="1066"/>
      <c r="M1172" s="1066"/>
      <c r="N1172" s="1066"/>
      <c r="O1172" s="1066"/>
      <c r="P1172" s="1066"/>
      <c r="Q1172" s="1066"/>
      <c r="R1172" s="1066"/>
      <c r="S1172" s="1066"/>
      <c r="T1172" s="1066"/>
      <c r="U1172" s="1066"/>
      <c r="V1172" s="1066"/>
      <c r="W1172" s="1066"/>
      <c r="X1172" s="1066"/>
      <c r="Y1172" s="1066"/>
      <c r="Z1172" s="1066"/>
      <c r="BA1172" s="875"/>
      <c r="BB1172" s="268"/>
      <c r="BC1172" s="875"/>
      <c r="BD1172" s="875"/>
      <c r="BE1172" s="875"/>
      <c r="BF1172" s="875"/>
      <c r="BG1172" s="875"/>
      <c r="BH1172" s="875"/>
      <c r="BI1172" s="875"/>
      <c r="BJ1172" s="875"/>
      <c r="BK1172" s="875"/>
      <c r="BL1172" s="875"/>
      <c r="BM1172" s="875"/>
      <c r="BN1172" s="875"/>
      <c r="BO1172" s="875"/>
      <c r="BP1172" s="875"/>
      <c r="BQ1172" s="875"/>
      <c r="BR1172" s="875"/>
      <c r="BS1172" s="875"/>
      <c r="BT1172" s="875"/>
      <c r="BU1172" s="875"/>
      <c r="BV1172" s="875"/>
      <c r="BW1172" s="875"/>
      <c r="BX1172" s="875"/>
      <c r="BY1172" s="875"/>
    </row>
    <row r="1173" s="235" customFormat="true" ht="15" customHeight="true" x14ac:dyDescent="0.2">
      <c r="A1173" s="450"/>
      <c r="B1173" s="1065"/>
      <c r="C1173" s="1066"/>
      <c r="D1173" s="1066"/>
      <c r="E1173" s="1066"/>
      <c r="F1173" s="1066"/>
      <c r="G1173" s="1066"/>
      <c r="H1173" s="1066"/>
      <c r="I1173" s="1066"/>
      <c r="J1173" s="1066"/>
      <c r="K1173" s="1066"/>
      <c r="L1173" s="1066"/>
      <c r="M1173" s="1066"/>
      <c r="N1173" s="1066"/>
      <c r="O1173" s="1066"/>
      <c r="P1173" s="1066"/>
      <c r="Q1173" s="1066"/>
      <c r="R1173" s="1066"/>
      <c r="S1173" s="1066"/>
      <c r="T1173" s="1066"/>
      <c r="U1173" s="1066"/>
      <c r="V1173" s="1066"/>
      <c r="W1173" s="1066"/>
      <c r="X1173" s="1066"/>
      <c r="Y1173" s="1066"/>
      <c r="Z1173" s="1066"/>
      <c r="BA1173" s="875"/>
      <c r="BB1173" s="268"/>
      <c r="BC1173" s="875"/>
      <c r="BD1173" s="875"/>
      <c r="BE1173" s="875"/>
      <c r="BF1173" s="875"/>
      <c r="BG1173" s="875"/>
      <c r="BH1173" s="875"/>
      <c r="BI1173" s="875"/>
      <c r="BJ1173" s="875"/>
      <c r="BK1173" s="875"/>
      <c r="BL1173" s="875"/>
      <c r="BM1173" s="875"/>
      <c r="BN1173" s="875"/>
      <c r="BO1173" s="875"/>
      <c r="BP1173" s="875"/>
      <c r="BQ1173" s="875"/>
      <c r="BR1173" s="875"/>
      <c r="BS1173" s="875"/>
      <c r="BT1173" s="875"/>
      <c r="BU1173" s="875"/>
      <c r="BV1173" s="875"/>
      <c r="BW1173" s="875"/>
      <c r="BX1173" s="875"/>
      <c r="BY1173" s="875"/>
    </row>
    <row r="1174" s="235" customFormat="true" ht="15" customHeight="true" x14ac:dyDescent="0.2">
      <c r="A1174" s="450"/>
      <c r="B1174" s="1065"/>
      <c r="C1174" s="1066"/>
      <c r="D1174" s="1066"/>
      <c r="E1174" s="1066"/>
      <c r="F1174" s="1066"/>
      <c r="G1174" s="1066"/>
      <c r="H1174" s="1066"/>
      <c r="I1174" s="1066"/>
      <c r="J1174" s="1066"/>
      <c r="K1174" s="1066"/>
      <c r="L1174" s="1066"/>
      <c r="M1174" s="1066"/>
      <c r="N1174" s="1066"/>
      <c r="O1174" s="1066"/>
      <c r="P1174" s="1066"/>
      <c r="Q1174" s="1066"/>
      <c r="R1174" s="1066"/>
      <c r="S1174" s="1066"/>
      <c r="T1174" s="1066"/>
      <c r="U1174" s="1066"/>
      <c r="V1174" s="1066"/>
      <c r="W1174" s="1066"/>
      <c r="X1174" s="1066"/>
      <c r="Y1174" s="1066"/>
      <c r="Z1174" s="1066"/>
      <c r="BA1174" s="875"/>
      <c r="BB1174" s="268"/>
      <c r="BC1174" s="875"/>
      <c r="BD1174" s="875"/>
      <c r="BE1174" s="875"/>
      <c r="BF1174" s="875"/>
      <c r="BG1174" s="875"/>
      <c r="BH1174" s="875"/>
      <c r="BI1174" s="875"/>
      <c r="BJ1174" s="875"/>
      <c r="BK1174" s="875"/>
      <c r="BL1174" s="875"/>
      <c r="BM1174" s="875"/>
      <c r="BN1174" s="875"/>
      <c r="BO1174" s="875"/>
      <c r="BP1174" s="875"/>
      <c r="BQ1174" s="875"/>
      <c r="BR1174" s="875"/>
      <c r="BS1174" s="875"/>
      <c r="BT1174" s="875"/>
      <c r="BU1174" s="875"/>
      <c r="BV1174" s="875"/>
      <c r="BW1174" s="875"/>
      <c r="BX1174" s="875"/>
      <c r="BY1174" s="875"/>
    </row>
    <row r="1175" s="235" customFormat="true" ht="15" customHeight="true" x14ac:dyDescent="0.2">
      <c r="A1175" s="450"/>
      <c r="B1175" s="1065"/>
      <c r="C1175" s="1066"/>
      <c r="D1175" s="1066"/>
      <c r="E1175" s="1066"/>
      <c r="F1175" s="1066"/>
      <c r="G1175" s="1066"/>
      <c r="H1175" s="1066"/>
      <c r="I1175" s="1066"/>
      <c r="J1175" s="1066"/>
      <c r="K1175" s="1066"/>
      <c r="L1175" s="1066"/>
      <c r="M1175" s="1066"/>
      <c r="N1175" s="1066"/>
      <c r="O1175" s="1066"/>
      <c r="P1175" s="1066"/>
      <c r="Q1175" s="1066"/>
      <c r="R1175" s="1066"/>
      <c r="S1175" s="1066"/>
      <c r="T1175" s="1066"/>
      <c r="U1175" s="1066"/>
      <c r="V1175" s="1066"/>
      <c r="W1175" s="1066"/>
      <c r="X1175" s="1066"/>
      <c r="Y1175" s="1066"/>
      <c r="Z1175" s="1066"/>
      <c r="BA1175" s="875"/>
      <c r="BB1175" s="268"/>
      <c r="BC1175" s="875"/>
      <c r="BD1175" s="875"/>
      <c r="BE1175" s="875"/>
      <c r="BF1175" s="875"/>
      <c r="BG1175" s="875"/>
      <c r="BH1175" s="875"/>
      <c r="BI1175" s="875"/>
      <c r="BJ1175" s="875"/>
      <c r="BK1175" s="875"/>
      <c r="BL1175" s="875"/>
      <c r="BM1175" s="875"/>
      <c r="BN1175" s="875"/>
      <c r="BO1175" s="875"/>
      <c r="BP1175" s="875"/>
      <c r="BQ1175" s="875"/>
      <c r="BR1175" s="875"/>
      <c r="BS1175" s="875"/>
      <c r="BT1175" s="875"/>
      <c r="BU1175" s="875"/>
      <c r="BV1175" s="875"/>
      <c r="BW1175" s="875"/>
      <c r="BX1175" s="875"/>
      <c r="BY1175" s="875"/>
    </row>
    <row r="1176" s="235" customFormat="true" ht="15" customHeight="true" x14ac:dyDescent="0.2">
      <c r="A1176" s="1067"/>
      <c r="B1176" s="450"/>
      <c r="C1176" s="1068"/>
      <c r="D1176" s="1069"/>
      <c r="E1176" s="1069"/>
      <c r="F1176" s="1069"/>
      <c r="G1176" s="1069"/>
      <c r="H1176" s="1068"/>
      <c r="I1176" s="1069"/>
      <c r="J1176" s="1069"/>
      <c r="K1176" s="1069"/>
      <c r="L1176" s="1069"/>
      <c r="M1176" s="1068"/>
      <c r="N1176" s="1069"/>
      <c r="O1176" s="1069"/>
      <c r="P1176" s="1069"/>
      <c r="Q1176" s="1069"/>
      <c r="R1176" s="1068"/>
      <c r="S1176" s="1069"/>
      <c r="T1176" s="1069"/>
      <c r="U1176" s="1069"/>
      <c r="BA1176" s="875"/>
      <c r="BB1176" s="268"/>
      <c r="BC1176" s="875"/>
      <c r="BD1176" s="875"/>
      <c r="BE1176" s="875"/>
      <c r="BF1176" s="875"/>
      <c r="BG1176" s="875"/>
      <c r="BH1176" s="875"/>
      <c r="BI1176" s="875"/>
      <c r="BJ1176" s="875"/>
      <c r="BK1176" s="875"/>
      <c r="BL1176" s="875"/>
      <c r="BM1176" s="875"/>
      <c r="BN1176" s="875"/>
      <c r="BO1176" s="875"/>
      <c r="BP1176" s="875"/>
      <c r="BQ1176" s="875"/>
      <c r="BR1176" s="875"/>
      <c r="BS1176" s="875"/>
      <c r="BT1176" s="875"/>
      <c r="BU1176" s="875"/>
      <c r="BV1176" s="875"/>
      <c r="BW1176" s="875"/>
      <c r="BX1176" s="875"/>
      <c r="BY1176" s="875"/>
    </row>
    <row r="1177" s="235" customFormat="true" ht="15" customHeight="true" x14ac:dyDescent="0.2">
      <c r="A1177" s="1069"/>
      <c r="B1177" s="1069"/>
      <c r="C1177" s="1068"/>
      <c r="D1177" s="1068"/>
      <c r="E1177" s="1068"/>
      <c r="F1177" s="1068"/>
      <c r="G1177" s="1068"/>
      <c r="H1177" s="1068"/>
      <c r="I1177" s="1068"/>
      <c r="J1177" s="1068"/>
      <c r="K1177" s="1068"/>
      <c r="L1177" s="1068"/>
      <c r="M1177" s="1068"/>
      <c r="N1177" s="1068"/>
      <c r="O1177" s="1068"/>
      <c r="P1177" s="1068"/>
      <c r="Q1177" s="1068"/>
      <c r="R1177" s="1068"/>
      <c r="S1177" s="1068"/>
      <c r="T1177" s="1068"/>
      <c r="U1177" s="1068"/>
      <c r="BA1177" s="875"/>
      <c r="BB1177" s="268"/>
      <c r="BC1177" s="875"/>
      <c r="BD1177" s="875"/>
      <c r="BE1177" s="875"/>
      <c r="BF1177" s="875"/>
      <c r="BG1177" s="875"/>
      <c r="BH1177" s="875"/>
      <c r="BI1177" s="875"/>
      <c r="BJ1177" s="875"/>
      <c r="BK1177" s="875"/>
      <c r="BL1177" s="875"/>
      <c r="BM1177" s="875"/>
      <c r="BN1177" s="875"/>
      <c r="BO1177" s="875"/>
      <c r="BP1177" s="875"/>
      <c r="BQ1177" s="875"/>
      <c r="BR1177" s="875"/>
      <c r="BS1177" s="875"/>
      <c r="BT1177" s="875"/>
      <c r="BU1177" s="875"/>
      <c r="BV1177" s="875"/>
      <c r="BW1177" s="875"/>
      <c r="BX1177" s="875"/>
      <c r="BY1177" s="875"/>
    </row>
    <row r="1178" s="235" customFormat="true" ht="15" customHeight="true" x14ac:dyDescent="0.2">
      <c r="BA1178" s="875"/>
      <c r="BB1178" s="268"/>
      <c r="BC1178" s="875"/>
      <c r="BD1178" s="875"/>
      <c r="BE1178" s="875"/>
      <c r="BF1178" s="875"/>
      <c r="BG1178" s="875"/>
      <c r="BH1178" s="875"/>
      <c r="BI1178" s="875"/>
      <c r="BJ1178" s="875"/>
      <c r="BK1178" s="875"/>
      <c r="BL1178" s="875"/>
      <c r="BM1178" s="875"/>
      <c r="BN1178" s="875"/>
      <c r="BO1178" s="875"/>
      <c r="BP1178" s="875"/>
      <c r="BQ1178" s="875"/>
      <c r="BR1178" s="875"/>
      <c r="BS1178" s="875"/>
      <c r="BT1178" s="875"/>
      <c r="BU1178" s="875"/>
      <c r="BV1178" s="875"/>
      <c r="BW1178" s="875"/>
      <c r="BX1178" s="875"/>
      <c r="BY1178" s="875"/>
    </row>
    <row r="1179" s="235" customFormat="true" ht="15" customHeight="true" x14ac:dyDescent="0.2">
      <c r="BA1179" s="875"/>
      <c r="BB1179" s="268"/>
      <c r="BC1179" s="875"/>
      <c r="BD1179" s="875"/>
      <c r="BE1179" s="875"/>
      <c r="BF1179" s="875"/>
      <c r="BG1179" s="875"/>
      <c r="BH1179" s="875"/>
      <c r="BI1179" s="875"/>
      <c r="BJ1179" s="875"/>
      <c r="BK1179" s="875"/>
      <c r="BL1179" s="875"/>
      <c r="BM1179" s="875"/>
      <c r="BN1179" s="875"/>
      <c r="BO1179" s="875"/>
      <c r="BP1179" s="875"/>
      <c r="BQ1179" s="875"/>
      <c r="BR1179" s="875"/>
      <c r="BS1179" s="875"/>
      <c r="BT1179" s="875"/>
      <c r="BU1179" s="875"/>
      <c r="BV1179" s="875"/>
      <c r="BW1179" s="875"/>
      <c r="BX1179" s="875"/>
      <c r="BY1179" s="875"/>
    </row>
    <row r="1180" s="235" customFormat="true" ht="15" customHeight="true" x14ac:dyDescent="0.2">
      <c r="BA1180" s="875"/>
      <c r="BB1180" s="268"/>
      <c r="BC1180" s="875"/>
      <c r="BD1180" s="875"/>
      <c r="BE1180" s="875"/>
      <c r="BF1180" s="875"/>
      <c r="BG1180" s="875"/>
      <c r="BH1180" s="875"/>
      <c r="BI1180" s="875"/>
      <c r="BJ1180" s="875"/>
      <c r="BK1180" s="875"/>
      <c r="BL1180" s="875"/>
      <c r="BM1180" s="875"/>
      <c r="BN1180" s="875"/>
      <c r="BO1180" s="875"/>
      <c r="BP1180" s="875"/>
      <c r="BQ1180" s="875"/>
      <c r="BR1180" s="875"/>
      <c r="BS1180" s="875"/>
      <c r="BT1180" s="875"/>
      <c r="BU1180" s="875"/>
      <c r="BV1180" s="875"/>
      <c r="BW1180" s="875"/>
      <c r="BX1180" s="875"/>
      <c r="BY1180" s="875"/>
    </row>
    <row r="1181" s="235" customFormat="true" ht="15" customHeight="true" x14ac:dyDescent="0.2">
      <c r="BA1181" s="875"/>
      <c r="BB1181" s="268"/>
      <c r="BC1181" s="875"/>
      <c r="BD1181" s="875"/>
      <c r="BE1181" s="875"/>
      <c r="BF1181" s="875"/>
      <c r="BG1181" s="875"/>
      <c r="BH1181" s="875"/>
      <c r="BI1181" s="875"/>
      <c r="BJ1181" s="875"/>
      <c r="BK1181" s="875"/>
      <c r="BL1181" s="875"/>
      <c r="BM1181" s="875"/>
      <c r="BN1181" s="875"/>
      <c r="BO1181" s="875"/>
      <c r="BP1181" s="875"/>
      <c r="BQ1181" s="875"/>
      <c r="BR1181" s="875"/>
      <c r="BS1181" s="875"/>
      <c r="BT1181" s="875"/>
      <c r="BU1181" s="875"/>
      <c r="BV1181" s="875"/>
      <c r="BW1181" s="875"/>
      <c r="BX1181" s="875"/>
      <c r="BY1181" s="875"/>
    </row>
    <row r="1182" s="235" customFormat="true" ht="15" customHeight="true" x14ac:dyDescent="0.2">
      <c r="BA1182" s="875"/>
      <c r="BB1182" s="268"/>
      <c r="BC1182" s="875"/>
      <c r="BD1182" s="875"/>
      <c r="BE1182" s="875"/>
      <c r="BF1182" s="875"/>
      <c r="BG1182" s="875"/>
      <c r="BH1182" s="875"/>
      <c r="BI1182" s="875"/>
      <c r="BJ1182" s="875"/>
      <c r="BK1182" s="875"/>
      <c r="BL1182" s="875"/>
      <c r="BM1182" s="875"/>
      <c r="BN1182" s="875"/>
      <c r="BO1182" s="875"/>
      <c r="BP1182" s="875"/>
      <c r="BQ1182" s="875"/>
      <c r="BR1182" s="875"/>
      <c r="BS1182" s="875"/>
      <c r="BT1182" s="875"/>
      <c r="BU1182" s="875"/>
      <c r="BV1182" s="875"/>
      <c r="BW1182" s="875"/>
      <c r="BX1182" s="875"/>
      <c r="BY1182" s="875"/>
    </row>
    <row r="1183" s="235" customFormat="true" ht="15" customHeight="true" x14ac:dyDescent="0.2">
      <c r="BA1183" s="875"/>
      <c r="BB1183" s="268"/>
      <c r="BC1183" s="875"/>
      <c r="BD1183" s="875"/>
      <c r="BE1183" s="875"/>
      <c r="BF1183" s="875"/>
      <c r="BG1183" s="875"/>
      <c r="BH1183" s="875"/>
      <c r="BI1183" s="875"/>
      <c r="BJ1183" s="875"/>
      <c r="BK1183" s="875"/>
      <c r="BL1183" s="875"/>
      <c r="BM1183" s="875"/>
      <c r="BN1183" s="875"/>
      <c r="BO1183" s="875"/>
      <c r="BP1183" s="875"/>
      <c r="BQ1183" s="875"/>
      <c r="BR1183" s="875"/>
      <c r="BS1183" s="875"/>
      <c r="BT1183" s="875"/>
      <c r="BU1183" s="875"/>
      <c r="BV1183" s="875"/>
      <c r="BW1183" s="875"/>
      <c r="BX1183" s="875"/>
      <c r="BY1183" s="875"/>
    </row>
    <row r="1184" s="235" customFormat="true" ht="15" customHeight="true" x14ac:dyDescent="0.2">
      <c r="BA1184" s="875"/>
      <c r="BB1184" s="268"/>
      <c r="BC1184" s="875"/>
      <c r="BD1184" s="875"/>
      <c r="BE1184" s="875"/>
      <c r="BF1184" s="875"/>
      <c r="BG1184" s="875"/>
      <c r="BH1184" s="875"/>
      <c r="BI1184" s="875"/>
      <c r="BJ1184" s="875"/>
      <c r="BK1184" s="875"/>
      <c r="BL1184" s="875"/>
      <c r="BM1184" s="875"/>
      <c r="BN1184" s="875"/>
      <c r="BO1184" s="875"/>
      <c r="BP1184" s="875"/>
      <c r="BQ1184" s="875"/>
      <c r="BR1184" s="875"/>
      <c r="BS1184" s="875"/>
      <c r="BT1184" s="875"/>
      <c r="BU1184" s="875"/>
      <c r="BV1184" s="875"/>
      <c r="BW1184" s="875"/>
      <c r="BX1184" s="875"/>
      <c r="BY1184" s="875"/>
    </row>
    <row r="1185" s="235" customFormat="true" ht="15" customHeight="true" x14ac:dyDescent="0.2">
      <c r="BA1185" s="875"/>
      <c r="BB1185" s="268"/>
      <c r="BC1185" s="875"/>
      <c r="BD1185" s="875"/>
      <c r="BE1185" s="875"/>
      <c r="BF1185" s="875"/>
      <c r="BG1185" s="875"/>
      <c r="BH1185" s="875"/>
      <c r="BI1185" s="875"/>
      <c r="BJ1185" s="875"/>
      <c r="BK1185" s="875"/>
      <c r="BL1185" s="875"/>
      <c r="BM1185" s="875"/>
      <c r="BN1185" s="875"/>
      <c r="BO1185" s="875"/>
      <c r="BP1185" s="875"/>
      <c r="BQ1185" s="875"/>
      <c r="BR1185" s="875"/>
      <c r="BS1185" s="875"/>
      <c r="BT1185" s="875"/>
      <c r="BU1185" s="875"/>
      <c r="BV1185" s="875"/>
      <c r="BW1185" s="875"/>
      <c r="BX1185" s="875"/>
      <c r="BY1185" s="875"/>
    </row>
    <row r="1186" s="235" customFormat="true" ht="15" customHeight="true" x14ac:dyDescent="0.2">
      <c r="BA1186" s="875"/>
      <c r="BB1186" s="268"/>
      <c r="BC1186" s="875"/>
      <c r="BD1186" s="875"/>
      <c r="BE1186" s="875"/>
      <c r="BF1186" s="875"/>
      <c r="BG1186" s="875"/>
      <c r="BH1186" s="875"/>
      <c r="BI1186" s="875"/>
      <c r="BJ1186" s="875"/>
      <c r="BK1186" s="875"/>
      <c r="BL1186" s="875"/>
      <c r="BM1186" s="875"/>
      <c r="BN1186" s="875"/>
      <c r="BO1186" s="875"/>
      <c r="BP1186" s="875"/>
      <c r="BQ1186" s="875"/>
      <c r="BR1186" s="875"/>
      <c r="BS1186" s="875"/>
      <c r="BT1186" s="875"/>
      <c r="BU1186" s="875"/>
      <c r="BV1186" s="875"/>
      <c r="BW1186" s="875"/>
      <c r="BX1186" s="875"/>
      <c r="BY1186" s="875"/>
    </row>
    <row r="1187" s="235" customFormat="true" ht="15" customHeight="true" x14ac:dyDescent="0.2">
      <c r="BA1187" s="875"/>
      <c r="BB1187" s="268"/>
      <c r="BC1187" s="875"/>
      <c r="BD1187" s="875"/>
      <c r="BE1187" s="875"/>
      <c r="BF1187" s="875"/>
      <c r="BG1187" s="875"/>
      <c r="BH1187" s="875"/>
      <c r="BI1187" s="875"/>
      <c r="BJ1187" s="875"/>
      <c r="BK1187" s="875"/>
      <c r="BL1187" s="875"/>
      <c r="BM1187" s="875"/>
      <c r="BN1187" s="875"/>
      <c r="BO1187" s="875"/>
      <c r="BP1187" s="875"/>
      <c r="BQ1187" s="875"/>
      <c r="BR1187" s="875"/>
      <c r="BS1187" s="875"/>
      <c r="BT1187" s="875"/>
      <c r="BU1187" s="875"/>
      <c r="BV1187" s="875"/>
      <c r="BW1187" s="875"/>
      <c r="BX1187" s="875"/>
      <c r="BY1187" s="875"/>
    </row>
    <row r="1188" s="235" customFormat="true" ht="15" customHeight="true" x14ac:dyDescent="0.2">
      <c r="BA1188" s="875"/>
      <c r="BB1188" s="268"/>
      <c r="BC1188" s="875"/>
      <c r="BD1188" s="875"/>
      <c r="BE1188" s="875"/>
      <c r="BF1188" s="875"/>
      <c r="BG1188" s="875"/>
      <c r="BH1188" s="875"/>
      <c r="BI1188" s="875"/>
      <c r="BJ1188" s="875"/>
      <c r="BK1188" s="875"/>
      <c r="BL1188" s="875"/>
      <c r="BM1188" s="875"/>
      <c r="BN1188" s="875"/>
      <c r="BO1188" s="875"/>
      <c r="BP1188" s="875"/>
      <c r="BQ1188" s="875"/>
      <c r="BR1188" s="875"/>
      <c r="BS1188" s="875"/>
      <c r="BT1188" s="875"/>
      <c r="BU1188" s="875"/>
      <c r="BV1188" s="875"/>
      <c r="BW1188" s="875"/>
      <c r="BX1188" s="875"/>
      <c r="BY1188" s="875"/>
    </row>
    <row r="1189" s="235" customFormat="true" ht="15" customHeight="true" x14ac:dyDescent="0.2">
      <c r="BA1189" s="875"/>
      <c r="BB1189" s="268"/>
      <c r="BC1189" s="875"/>
      <c r="BD1189" s="875"/>
      <c r="BE1189" s="875"/>
      <c r="BF1189" s="875"/>
      <c r="BG1189" s="875"/>
      <c r="BH1189" s="875"/>
      <c r="BI1189" s="875"/>
      <c r="BJ1189" s="875"/>
      <c r="BK1189" s="875"/>
      <c r="BL1189" s="875"/>
      <c r="BM1189" s="875"/>
      <c r="BN1189" s="875"/>
      <c r="BO1189" s="875"/>
      <c r="BP1189" s="875"/>
      <c r="BQ1189" s="875"/>
      <c r="BR1189" s="875"/>
      <c r="BS1189" s="875"/>
      <c r="BT1189" s="875"/>
      <c r="BU1189" s="875"/>
      <c r="BV1189" s="875"/>
      <c r="BW1189" s="875"/>
      <c r="BX1189" s="875"/>
      <c r="BY1189" s="875"/>
    </row>
    <row r="1190" s="235" customFormat="true" ht="15" customHeight="true" x14ac:dyDescent="0.2">
      <c r="BA1190" s="875"/>
      <c r="BB1190" s="268"/>
      <c r="BC1190" s="875"/>
      <c r="BD1190" s="875"/>
      <c r="BE1190" s="875"/>
      <c r="BF1190" s="875"/>
      <c r="BG1190" s="875"/>
      <c r="BH1190" s="875"/>
      <c r="BI1190" s="875"/>
      <c r="BJ1190" s="875"/>
      <c r="BK1190" s="875"/>
      <c r="BL1190" s="875"/>
      <c r="BM1190" s="875"/>
      <c r="BN1190" s="875"/>
      <c r="BO1190" s="875"/>
      <c r="BP1190" s="875"/>
      <c r="BQ1190" s="875"/>
      <c r="BR1190" s="875"/>
      <c r="BS1190" s="875"/>
      <c r="BT1190" s="875"/>
      <c r="BU1190" s="875"/>
      <c r="BV1190" s="875"/>
      <c r="BW1190" s="875"/>
      <c r="BX1190" s="875"/>
      <c r="BY1190" s="875"/>
    </row>
    <row r="1191" s="235" customFormat="true" ht="15" customHeight="true" x14ac:dyDescent="0.2">
      <c r="BA1191" s="875"/>
      <c r="BB1191" s="268"/>
      <c r="BC1191" s="875"/>
      <c r="BD1191" s="875"/>
      <c r="BE1191" s="875"/>
      <c r="BF1191" s="875"/>
      <c r="BG1191" s="875"/>
      <c r="BH1191" s="875"/>
      <c r="BI1191" s="875"/>
      <c r="BJ1191" s="875"/>
      <c r="BK1191" s="875"/>
      <c r="BL1191" s="875"/>
      <c r="BM1191" s="875"/>
      <c r="BN1191" s="875"/>
      <c r="BO1191" s="875"/>
      <c r="BP1191" s="875"/>
      <c r="BQ1191" s="875"/>
      <c r="BR1191" s="875"/>
      <c r="BS1191" s="875"/>
      <c r="BT1191" s="875"/>
      <c r="BU1191" s="875"/>
      <c r="BV1191" s="875"/>
      <c r="BW1191" s="875"/>
      <c r="BX1191" s="875"/>
      <c r="BY1191" s="875"/>
    </row>
    <row r="1192" s="235" customFormat="true" ht="15" customHeight="true" x14ac:dyDescent="0.2">
      <c r="BA1192" s="875"/>
      <c r="BB1192" s="268"/>
      <c r="BC1192" s="875"/>
      <c r="BD1192" s="875"/>
      <c r="BE1192" s="875"/>
      <c r="BF1192" s="875"/>
      <c r="BG1192" s="875"/>
      <c r="BH1192" s="875"/>
      <c r="BI1192" s="875"/>
      <c r="BJ1192" s="875"/>
      <c r="BK1192" s="875"/>
      <c r="BL1192" s="875"/>
      <c r="BM1192" s="875"/>
      <c r="BN1192" s="875"/>
      <c r="BO1192" s="875"/>
      <c r="BP1192" s="875"/>
      <c r="BQ1192" s="875"/>
      <c r="BR1192" s="875"/>
      <c r="BS1192" s="875"/>
      <c r="BT1192" s="875"/>
      <c r="BU1192" s="875"/>
      <c r="BV1192" s="875"/>
      <c r="BW1192" s="875"/>
      <c r="BX1192" s="875"/>
      <c r="BY1192" s="875"/>
    </row>
    <row r="1193" s="235" customFormat="true" ht="15" customHeight="true" x14ac:dyDescent="0.2">
      <c r="BA1193" s="875"/>
      <c r="BB1193" s="268"/>
      <c r="BC1193" s="875"/>
      <c r="BD1193" s="875"/>
      <c r="BE1193" s="875"/>
      <c r="BF1193" s="875"/>
      <c r="BG1193" s="875"/>
      <c r="BH1193" s="875"/>
      <c r="BI1193" s="875"/>
      <c r="BJ1193" s="875"/>
      <c r="BK1193" s="875"/>
      <c r="BL1193" s="875"/>
      <c r="BM1193" s="875"/>
      <c r="BN1193" s="875"/>
      <c r="BO1193" s="875"/>
      <c r="BP1193" s="875"/>
      <c r="BQ1193" s="875"/>
      <c r="BR1193" s="875"/>
      <c r="BS1193" s="875"/>
      <c r="BT1193" s="875"/>
      <c r="BU1193" s="875"/>
      <c r="BV1193" s="875"/>
      <c r="BW1193" s="875"/>
      <c r="BX1193" s="875"/>
      <c r="BY1193" s="875"/>
    </row>
    <row r="1194" s="235" customFormat="true" ht="15" customHeight="true" x14ac:dyDescent="0.2">
      <c r="BA1194" s="875"/>
      <c r="BB1194" s="268"/>
      <c r="BC1194" s="875"/>
      <c r="BD1194" s="875"/>
      <c r="BE1194" s="875"/>
      <c r="BF1194" s="875"/>
      <c r="BG1194" s="875"/>
      <c r="BH1194" s="875"/>
      <c r="BI1194" s="875"/>
      <c r="BJ1194" s="875"/>
      <c r="BK1194" s="875"/>
      <c r="BL1194" s="875"/>
      <c r="BM1194" s="875"/>
      <c r="BN1194" s="875"/>
      <c r="BO1194" s="875"/>
      <c r="BP1194" s="875"/>
      <c r="BQ1194" s="875"/>
      <c r="BR1194" s="875"/>
      <c r="BS1194" s="875"/>
      <c r="BT1194" s="875"/>
      <c r="BU1194" s="875"/>
      <c r="BV1194" s="875"/>
      <c r="BW1194" s="875"/>
      <c r="BX1194" s="875"/>
      <c r="BY1194" s="875"/>
    </row>
    <row r="1195" s="235" customFormat="true" ht="15" customHeight="true" x14ac:dyDescent="0.2">
      <c r="BA1195" s="875"/>
      <c r="BB1195" s="268"/>
      <c r="BC1195" s="875"/>
      <c r="BD1195" s="875"/>
      <c r="BE1195" s="875"/>
      <c r="BF1195" s="875"/>
      <c r="BG1195" s="875"/>
      <c r="BH1195" s="875"/>
      <c r="BI1195" s="875"/>
      <c r="BJ1195" s="875"/>
      <c r="BK1195" s="875"/>
      <c r="BL1195" s="875"/>
      <c r="BM1195" s="875"/>
      <c r="BN1195" s="875"/>
      <c r="BO1195" s="875"/>
      <c r="BP1195" s="875"/>
      <c r="BQ1195" s="875"/>
      <c r="BR1195" s="875"/>
      <c r="BS1195" s="875"/>
      <c r="BT1195" s="875"/>
      <c r="BU1195" s="875"/>
      <c r="BV1195" s="875"/>
      <c r="BW1195" s="875"/>
      <c r="BX1195" s="875"/>
      <c r="BY1195" s="875"/>
    </row>
    <row r="1196" s="235" customFormat="true" ht="15" customHeight="true" x14ac:dyDescent="0.2">
      <c r="BA1196" s="875"/>
      <c r="BB1196" s="268"/>
      <c r="BC1196" s="875"/>
      <c r="BD1196" s="875"/>
      <c r="BE1196" s="875"/>
      <c r="BF1196" s="875"/>
      <c r="BG1196" s="875"/>
      <c r="BH1196" s="875"/>
      <c r="BI1196" s="875"/>
      <c r="BJ1196" s="875"/>
      <c r="BK1196" s="875"/>
      <c r="BL1196" s="875"/>
      <c r="BM1196" s="875"/>
      <c r="BN1196" s="875"/>
      <c r="BO1196" s="875"/>
      <c r="BP1196" s="875"/>
      <c r="BQ1196" s="875"/>
      <c r="BR1196" s="875"/>
      <c r="BS1196" s="875"/>
      <c r="BT1196" s="875"/>
      <c r="BU1196" s="875"/>
      <c r="BV1196" s="875"/>
      <c r="BW1196" s="875"/>
      <c r="BX1196" s="875"/>
      <c r="BY1196" s="875"/>
    </row>
    <row r="1197" s="235" customFormat="true" ht="15" customHeight="true" x14ac:dyDescent="0.2">
      <c r="BA1197" s="875"/>
      <c r="BB1197" s="268"/>
      <c r="BC1197" s="875"/>
      <c r="BD1197" s="875"/>
      <c r="BE1197" s="875"/>
      <c r="BF1197" s="875"/>
      <c r="BG1197" s="875"/>
      <c r="BH1197" s="875"/>
      <c r="BI1197" s="875"/>
      <c r="BJ1197" s="875"/>
      <c r="BK1197" s="875"/>
      <c r="BL1197" s="875"/>
      <c r="BM1197" s="875"/>
      <c r="BN1197" s="875"/>
      <c r="BO1197" s="875"/>
      <c r="BP1197" s="875"/>
      <c r="BQ1197" s="875"/>
      <c r="BR1197" s="875"/>
      <c r="BS1197" s="875"/>
      <c r="BT1197" s="875"/>
      <c r="BU1197" s="875"/>
      <c r="BV1197" s="875"/>
      <c r="BW1197" s="875"/>
      <c r="BX1197" s="875"/>
      <c r="BY1197" s="875"/>
    </row>
    <row r="1198" s="235" customFormat="true" ht="15" customHeight="true" x14ac:dyDescent="0.2">
      <c r="BA1198" s="875"/>
      <c r="BB1198" s="268"/>
      <c r="BC1198" s="875"/>
      <c r="BD1198" s="875"/>
      <c r="BE1198" s="875"/>
      <c r="BF1198" s="875"/>
      <c r="BG1198" s="875"/>
      <c r="BH1198" s="875"/>
      <c r="BI1198" s="875"/>
      <c r="BJ1198" s="875"/>
      <c r="BK1198" s="875"/>
      <c r="BL1198" s="875"/>
      <c r="BM1198" s="875"/>
      <c r="BN1198" s="875"/>
      <c r="BO1198" s="875"/>
      <c r="BP1198" s="875"/>
      <c r="BQ1198" s="875"/>
      <c r="BR1198" s="875"/>
      <c r="BS1198" s="875"/>
      <c r="BT1198" s="875"/>
      <c r="BU1198" s="875"/>
      <c r="BV1198" s="875"/>
      <c r="BW1198" s="875"/>
      <c r="BX1198" s="875"/>
      <c r="BY1198" s="875"/>
    </row>
    <row r="1199" s="235" customFormat="true" ht="15" customHeight="true" x14ac:dyDescent="0.2">
      <c r="BA1199" s="875"/>
      <c r="BB1199" s="268"/>
      <c r="BC1199" s="875"/>
      <c r="BD1199" s="875"/>
      <c r="BE1199" s="875"/>
      <c r="BF1199" s="875"/>
      <c r="BG1199" s="875"/>
      <c r="BH1199" s="875"/>
      <c r="BI1199" s="875"/>
      <c r="BJ1199" s="875"/>
      <c r="BK1199" s="875"/>
      <c r="BL1199" s="875"/>
      <c r="BM1199" s="875"/>
      <c r="BN1199" s="875"/>
      <c r="BO1199" s="875"/>
      <c r="BP1199" s="875"/>
      <c r="BQ1199" s="875"/>
      <c r="BR1199" s="875"/>
      <c r="BS1199" s="875"/>
      <c r="BT1199" s="875"/>
      <c r="BU1199" s="875"/>
      <c r="BV1199" s="875"/>
      <c r="BW1199" s="875"/>
      <c r="BX1199" s="875"/>
      <c r="BY1199" s="875"/>
    </row>
    <row r="1200" s="235" customFormat="true" ht="15" customHeight="true" x14ac:dyDescent="0.2">
      <c r="BA1200" s="875"/>
      <c r="BB1200" s="268"/>
      <c r="BC1200" s="875"/>
      <c r="BD1200" s="875"/>
      <c r="BE1200" s="875"/>
      <c r="BF1200" s="875"/>
      <c r="BG1200" s="875"/>
      <c r="BH1200" s="875"/>
      <c r="BI1200" s="875"/>
      <c r="BJ1200" s="875"/>
      <c r="BK1200" s="875"/>
      <c r="BL1200" s="875"/>
      <c r="BM1200" s="875"/>
      <c r="BN1200" s="875"/>
      <c r="BO1200" s="875"/>
      <c r="BP1200" s="875"/>
      <c r="BQ1200" s="875"/>
      <c r="BR1200" s="875"/>
      <c r="BS1200" s="875"/>
      <c r="BT1200" s="875"/>
      <c r="BU1200" s="875"/>
      <c r="BV1200" s="875"/>
      <c r="BW1200" s="875"/>
      <c r="BX1200" s="875"/>
      <c r="BY1200" s="875"/>
    </row>
  </sheetData>
  <mergeCells count="1315">
    <mergeCell ref="H120:L120"/>
    <mergeCell ref="A58:A69"/>
    <mergeCell ref="M14:Q14"/>
    <mergeCell ref="A16:A17"/>
    <mergeCell ref="A18:A21"/>
    <mergeCell ref="A22:A23"/>
    <mergeCell ref="A24:A26"/>
    <mergeCell ref="A128:A129"/>
    <mergeCell ref="H399:K399"/>
    <mergeCell ref="M399:P399"/>
    <mergeCell ref="C400:E400"/>
    <mergeCell ref="A208:B208"/>
    <mergeCell ref="A153:A162"/>
    <mergeCell ref="A203:A205"/>
    <mergeCell ref="C133:G133"/>
    <mergeCell ref="H133:L133"/>
    <mergeCell ref="M133:Q133"/>
    <mergeCell ref="A135:A139"/>
    <mergeCell ref="C14:G14"/>
    <mergeCell ref="H14:L14"/>
    <mergeCell ref="C56:G56"/>
    <mergeCell ref="H56:L56"/>
    <mergeCell ref="M56:Q56"/>
    <mergeCell ref="A29:A30"/>
    <mergeCell ref="A35:A36"/>
    <mergeCell ref="A37:A38"/>
    <mergeCell ref="A41:A42"/>
    <mergeCell ref="A43:A44"/>
    <mergeCell ref="M400:O400"/>
    <mergeCell ref="A45:A46"/>
    <mergeCell ref="C27:G27"/>
    <mergeCell ref="H27:L27"/>
    <mergeCell ref="M27:Q27"/>
    <mergeCell ref="A47:A49"/>
    <mergeCell ref="M120:Q120"/>
    <mergeCell ref="A122:A123"/>
    <mergeCell ref="A124:A127"/>
    <mergeCell ref="A130:A132"/>
    <mergeCell ref="A108:B108"/>
    <mergeCell ref="C120:G120"/>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H400:J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E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J493"/>
    <mergeCell ref="M493:O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3:D553"/>
    <mergeCell ref="H553:I553"/>
    <mergeCell ref="M553:N553"/>
    <mergeCell ref="C554:E554"/>
    <mergeCell ref="H554:I554"/>
    <mergeCell ref="M554:N554"/>
    <mergeCell ref="C551:D551"/>
    <mergeCell ref="H551:I551"/>
    <mergeCell ref="M551:N551"/>
    <mergeCell ref="C552:D552"/>
    <mergeCell ref="H552:I552"/>
    <mergeCell ref="M552:N552"/>
    <mergeCell ref="C548:G548"/>
    <mergeCell ref="H548:I548"/>
    <mergeCell ref="M548:N548"/>
    <mergeCell ref="C549:D550"/>
    <mergeCell ref="E549:G549"/>
    <mergeCell ref="H549:I549"/>
    <mergeCell ref="M549:N549"/>
    <mergeCell ref="H550:I550"/>
    <mergeCell ref="M550:N550"/>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5:D556"/>
    <mergeCell ref="H555:I555"/>
    <mergeCell ref="M555:N555"/>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L584"/>
    <mergeCell ref="M584:Q584"/>
    <mergeCell ref="C585:D585"/>
    <mergeCell ref="H585:I586"/>
    <mergeCell ref="J585:L585"/>
    <mergeCell ref="M585:N586"/>
    <mergeCell ref="O585:Q585"/>
    <mergeCell ref="C586:D586"/>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1:D591"/>
    <mergeCell ref="H591:I592"/>
    <mergeCell ref="M591:N592"/>
    <mergeCell ref="C592:D592"/>
    <mergeCell ref="C593:D593"/>
    <mergeCell ref="H593:I593"/>
    <mergeCell ref="M593:N593"/>
    <mergeCell ref="C589:D589"/>
    <mergeCell ref="H589:I589"/>
    <mergeCell ref="M589:N589"/>
    <mergeCell ref="C590:D590"/>
    <mergeCell ref="H590:J590"/>
    <mergeCell ref="M590:O590"/>
    <mergeCell ref="C587:D587"/>
    <mergeCell ref="H587:I587"/>
    <mergeCell ref="M587:N587"/>
    <mergeCell ref="C588:D588"/>
    <mergeCell ref="H588:I588"/>
    <mergeCell ref="M588:N588"/>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8:E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82:D682"/>
    <mergeCell ref="H682:J682"/>
    <mergeCell ref="M682:O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BA29:BA30"/>
    <mergeCell ref="A31:A32"/>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153:BA163"/>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1D505-6EC9-48AE-AC2D-0D695D6DBC7C}">
  <sheetPr codeName="Feuil5"/>
  <dimension ref="A1:CZ1200"/>
  <sheetViews>
    <sheetView showGridLines="false" workbookViewId="0"/>
  </sheetViews>
  <sheetFormatPr defaultColWidth="9.140625" defaultRowHeight="15" customHeight="true" x14ac:dyDescent="0.2"/>
  <cols>
    <col min="1" max="1" width="31.5703125" style="796" customWidth="true"/>
    <col min="2" max="2" width="41.5703125" style="796" customWidth="true"/>
    <col min="3" max="17" width="10.7109375" style="796" customWidth="true"/>
    <col min="18" max="26" width="12.5703125" style="796" customWidth="true"/>
    <col min="27" max="52" width="12.5703125" style="235" customWidth="true"/>
    <col min="53" max="53" width="31.5703125" style="875" customWidth="true"/>
    <col min="54" max="54" width="41.5703125" style="268" customWidth="true"/>
    <col min="55" max="69" width="9.140625" style="875"/>
    <col min="70" max="77" width="12.5703125" style="875" customWidth="true"/>
    <col min="78" max="104" width="12.5703125" style="235" customWidth="true"/>
    <col min="105" max="16384" width="9.140625" style="796"/>
  </cols>
  <sheetData>
    <row r="1" s="111" customFormat="true" ht="18" customHeight="true" x14ac:dyDescent="0.2">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Guinea-Bissau</v>
      </c>
      <c r="B2" s="256"/>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2010</v>
      </c>
      <c r="B3" s="258"/>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MICS10</v>
      </c>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111" t="str">
        <f>B1028</f>
        <v/>
      </c>
      <c r="B10" s="1112"/>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111" t="str">
        <f>B1027</f>
        <v/>
      </c>
      <c r="B11" s="1113"/>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114"/>
      <c r="B12" s="1112"/>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115"/>
      <c r="B13" s="1116"/>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3106" t="s">
        <v>115</v>
      </c>
      <c r="D14" s="3107"/>
      <c r="E14" s="3107"/>
      <c r="F14" s="3107"/>
      <c r="G14" s="3108"/>
      <c r="H14" s="3245" t="s">
        <v>39</v>
      </c>
      <c r="I14" s="3246"/>
      <c r="J14" s="3246"/>
      <c r="K14" s="3246"/>
      <c r="L14" s="3247"/>
      <c r="M14" s="3259" t="s">
        <v>38</v>
      </c>
      <c r="N14" s="3260"/>
      <c r="O14" s="3260"/>
      <c r="P14" s="3260"/>
      <c r="Q14" s="3261"/>
      <c r="R14" s="2665" t="s">
        <v>341</v>
      </c>
      <c r="S14" s="2671"/>
      <c r="T14" s="2671"/>
      <c r="U14" s="2671"/>
      <c r="V14" s="2671"/>
      <c r="W14" s="2671"/>
      <c r="X14" s="2671"/>
      <c r="Y14" s="2671"/>
      <c r="Z14" s="2672"/>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108"/>
      <c r="BA14" s="241" t="s">
        <v>131</v>
      </c>
      <c r="BB14" s="115" t="s">
        <v>96</v>
      </c>
      <c r="BC14" s="3001" t="s">
        <v>115</v>
      </c>
      <c r="BD14" s="3002"/>
      <c r="BE14" s="3002"/>
      <c r="BF14" s="3002"/>
      <c r="BG14" s="3003"/>
      <c r="BH14" s="3004" t="s">
        <v>39</v>
      </c>
      <c r="BI14" s="3002"/>
      <c r="BJ14" s="3002"/>
      <c r="BK14" s="3002"/>
      <c r="BL14" s="3003"/>
      <c r="BM14" s="3004" t="s">
        <v>38</v>
      </c>
      <c r="BN14" s="3002"/>
      <c r="BO14" s="3002"/>
      <c r="BP14" s="3002"/>
      <c r="BQ14" s="3005"/>
      <c r="BR14" s="2516" t="s">
        <v>143</v>
      </c>
      <c r="BS14" s="2517"/>
      <c r="BT14" s="2517"/>
      <c r="BU14" s="2517"/>
      <c r="BV14" s="2517"/>
      <c r="BW14" s="2517"/>
      <c r="BX14" s="2517"/>
      <c r="BY14" s="2518"/>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24" x14ac:dyDescent="0.2">
      <c r="A15" s="201" t="s">
        <v>87</v>
      </c>
      <c r="B15" s="276"/>
      <c r="C15" s="401" t="s">
        <v>0</v>
      </c>
      <c r="D15" s="402" t="s">
        <v>1</v>
      </c>
      <c r="E15" s="402" t="s">
        <v>2</v>
      </c>
      <c r="F15" s="402" t="s">
        <v>3</v>
      </c>
      <c r="G15" s="403" t="s">
        <v>4</v>
      </c>
      <c r="H15" s="1968" t="s">
        <v>0</v>
      </c>
      <c r="I15" s="1928" t="s">
        <v>1</v>
      </c>
      <c r="J15" s="1928" t="s">
        <v>2</v>
      </c>
      <c r="K15" s="1928" t="s">
        <v>3</v>
      </c>
      <c r="L15" s="1929" t="s">
        <v>4</v>
      </c>
      <c r="M15" s="1958" t="s">
        <v>0</v>
      </c>
      <c r="N15" s="1928" t="s">
        <v>1</v>
      </c>
      <c r="O15" s="1928" t="s">
        <v>2</v>
      </c>
      <c r="P15" s="1928" t="s">
        <v>3</v>
      </c>
      <c r="Q15" s="1978" t="s">
        <v>4</v>
      </c>
      <c r="R15" s="1968" t="s">
        <v>249</v>
      </c>
      <c r="S15" s="1928" t="s">
        <v>342</v>
      </c>
      <c r="T15" s="1928" t="s">
        <v>159</v>
      </c>
      <c r="U15" s="1928" t="s">
        <v>161</v>
      </c>
      <c r="V15" s="1928" t="s">
        <v>162</v>
      </c>
      <c r="W15" s="1928" t="s">
        <v>163</v>
      </c>
      <c r="X15" s="1928" t="s">
        <v>252</v>
      </c>
      <c r="Y15" s="1928" t="s">
        <v>165</v>
      </c>
      <c r="Z15" s="1930" t="s">
        <v>166</v>
      </c>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108"/>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249</v>
      </c>
      <c r="BS15" s="180" t="s">
        <v>342</v>
      </c>
      <c r="BT15" s="180" t="s">
        <v>159</v>
      </c>
      <c r="BU15" s="180" t="s">
        <v>161</v>
      </c>
      <c r="BV15" s="180" t="s">
        <v>162</v>
      </c>
      <c r="BW15" s="180" t="s">
        <v>163</v>
      </c>
      <c r="BX15" s="180" t="s">
        <v>252</v>
      </c>
      <c r="BY15" s="181" t="s">
        <v>165</v>
      </c>
      <c r="BZ15" s="181" t="s">
        <v>166</v>
      </c>
      <c r="CA15" s="2588"/>
      <c r="CB15" s="2588"/>
      <c r="CC15" s="2588"/>
      <c r="CD15" s="2588"/>
      <c r="CE15" s="2588"/>
      <c r="CF15" s="2588"/>
      <c r="CG15" s="2588"/>
      <c r="CH15" s="2588"/>
      <c r="CI15" s="2588"/>
      <c r="CJ15" s="2588"/>
      <c r="CK15" s="2588"/>
      <c r="CL15" s="2588"/>
      <c r="CM15" s="2588"/>
      <c r="CN15" s="2588"/>
      <c r="CO15" s="2588"/>
      <c r="CP15" s="2588"/>
      <c r="CQ15" s="2588"/>
      <c r="CR15" s="2588"/>
      <c r="CS15" s="2588"/>
      <c r="CT15" s="2588"/>
      <c r="CU15" s="2588"/>
      <c r="CV15" s="2588"/>
      <c r="CW15" s="2588"/>
      <c r="CX15" s="2588"/>
      <c r="CY15" s="2588"/>
      <c r="CZ15" s="2588"/>
    </row>
    <row r="16" s="135" customFormat="true" ht="15" customHeight="true" x14ac:dyDescent="0.2">
      <c r="A16" s="3262" t="s">
        <v>13</v>
      </c>
      <c r="B16" s="2127" t="s">
        <v>14</v>
      </c>
      <c r="C16" s="2003">
        <v>47.396956103183093</v>
      </c>
      <c r="D16" s="2004">
        <v>54.787882851054626</v>
      </c>
      <c r="E16" s="2004">
        <v>62.707759643092373</v>
      </c>
      <c r="F16" s="2004">
        <v>77.469319906438415</v>
      </c>
      <c r="G16" s="2005">
        <v>89.809804335514158</v>
      </c>
      <c r="H16" s="2006">
        <v>69.618632692778235</v>
      </c>
      <c r="I16" s="2004">
        <v>76.866727410145202</v>
      </c>
      <c r="J16" s="2004">
        <v>86.608376857879904</v>
      </c>
      <c r="K16" s="2004">
        <v>90.767654374376164</v>
      </c>
      <c r="L16" s="2007">
        <v>93.431146460278015</v>
      </c>
      <c r="M16" s="2008">
        <v>44.303209956527631</v>
      </c>
      <c r="N16" s="2004">
        <v>50.44736485491589</v>
      </c>
      <c r="O16" s="2004">
        <v>53.74431143147936</v>
      </c>
      <c r="P16" s="2004">
        <v>54.182352788959342</v>
      </c>
      <c r="Q16" s="2005">
        <v>65.616535337233501</v>
      </c>
      <c r="R16" s="2006">
        <v>70.985043837029266</v>
      </c>
      <c r="S16" s="2004">
        <v>72.355729932973659</v>
      </c>
      <c r="T16" s="2004">
        <v>50.287907869481948</v>
      </c>
      <c r="U16" s="2004">
        <v>58.417200365965058</v>
      </c>
      <c r="V16" s="2004">
        <v>55.470702582616049</v>
      </c>
      <c r="W16" s="2004">
        <v>34.995813897859442</v>
      </c>
      <c r="X16" s="2004">
        <v>78.664873456412749</v>
      </c>
      <c r="Y16" s="2004">
        <v>90.774452329527506</v>
      </c>
      <c r="Z16" s="2683">
        <v>68.569282763799976</v>
      </c>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108"/>
      <c r="BA16" s="3006" t="s">
        <v>13</v>
      </c>
      <c r="BB16" s="161" t="s">
        <v>14</v>
      </c>
      <c r="BC16" s="1562" t="s">
        <v>36</v>
      </c>
      <c r="BD16" s="1582" t="s">
        <v>36</v>
      </c>
      <c r="BE16" s="1582" t="s">
        <v>36</v>
      </c>
      <c r="BF16" s="1582" t="s">
        <v>36</v>
      </c>
      <c r="BG16" s="1603" t="s">
        <v>36</v>
      </c>
      <c r="BH16" s="1624" t="s">
        <v>36</v>
      </c>
      <c r="BI16" s="1582" t="s">
        <v>36</v>
      </c>
      <c r="BJ16" s="1582" t="s">
        <v>36</v>
      </c>
      <c r="BK16" s="1582" t="s">
        <v>36</v>
      </c>
      <c r="BL16" s="1603" t="s">
        <v>36</v>
      </c>
      <c r="BM16" s="1624" t="s">
        <v>36</v>
      </c>
      <c r="BN16" s="1582" t="s">
        <v>36</v>
      </c>
      <c r="BO16" s="1582" t="s">
        <v>36</v>
      </c>
      <c r="BP16" s="1582" t="s">
        <v>36</v>
      </c>
      <c r="BQ16" s="1603" t="s">
        <v>36</v>
      </c>
      <c r="BR16" s="1624" t="s">
        <v>36</v>
      </c>
      <c r="BS16" s="1582" t="s">
        <v>36</v>
      </c>
      <c r="BT16" s="1582" t="s">
        <v>36</v>
      </c>
      <c r="BU16" s="1582" t="s">
        <v>36</v>
      </c>
      <c r="BV16" s="1582" t="s">
        <v>36</v>
      </c>
      <c r="BW16" s="1582" t="s">
        <v>36</v>
      </c>
      <c r="BX16" s="1582" t="s">
        <v>36</v>
      </c>
      <c r="BY16" s="1644" t="s">
        <v>36</v>
      </c>
      <c r="BZ16" s="1644" t="s">
        <v>36</v>
      </c>
      <c r="CA16" s="2589"/>
      <c r="CB16" s="2589"/>
      <c r="CC16" s="2589"/>
      <c r="CD16" s="2589"/>
      <c r="CE16" s="2589"/>
      <c r="CF16" s="2589"/>
      <c r="CG16" s="2589"/>
      <c r="CH16" s="2589"/>
      <c r="CI16" s="2589"/>
      <c r="CJ16" s="2589"/>
      <c r="CK16" s="2589"/>
      <c r="CL16" s="2589"/>
      <c r="CM16" s="2589"/>
      <c r="CN16" s="2589"/>
      <c r="CO16" s="2589"/>
      <c r="CP16" s="2589"/>
      <c r="CQ16" s="2589"/>
      <c r="CR16" s="2589"/>
      <c r="CS16" s="2589"/>
      <c r="CT16" s="2589"/>
      <c r="CU16" s="2589"/>
      <c r="CV16" s="2589"/>
      <c r="CW16" s="2589"/>
      <c r="CX16" s="2589"/>
      <c r="CY16" s="2589"/>
      <c r="CZ16" s="2589"/>
    </row>
    <row r="17" s="135" customFormat="true" ht="15" customHeight="true" x14ac:dyDescent="0.2">
      <c r="A17" s="3263"/>
      <c r="B17" s="2128" t="s">
        <v>52</v>
      </c>
      <c r="C17" s="2009">
        <v>52.603043896816907</v>
      </c>
      <c r="D17" s="2010">
        <v>45.212117148945318</v>
      </c>
      <c r="E17" s="2010">
        <v>37.29224035690779</v>
      </c>
      <c r="F17" s="2010">
        <v>22.530680093561674</v>
      </c>
      <c r="G17" s="2011">
        <v>10.190195664485818</v>
      </c>
      <c r="H17" s="2012">
        <v>30.381367307221762</v>
      </c>
      <c r="I17" s="2010">
        <v>23.133272589854798</v>
      </c>
      <c r="J17" s="2010">
        <v>13.391623142120082</v>
      </c>
      <c r="K17" s="2010">
        <v>9.2323456256238661</v>
      </c>
      <c r="L17" s="2013">
        <v>6.5688535397219985</v>
      </c>
      <c r="M17" s="2014">
        <v>55.696790043472269</v>
      </c>
      <c r="N17" s="2010">
        <v>49.552635145084075</v>
      </c>
      <c r="O17" s="2010">
        <v>46.255688568520625</v>
      </c>
      <c r="P17" s="2010">
        <v>45.817647211040644</v>
      </c>
      <c r="Q17" s="2011">
        <v>34.383464662766627</v>
      </c>
      <c r="R17" s="2012">
        <v>29.014956162970449</v>
      </c>
      <c r="S17" s="2010">
        <v>27.644270067026305</v>
      </c>
      <c r="T17" s="2010">
        <v>49.712092130518407</v>
      </c>
      <c r="U17" s="2010">
        <v>41.582799634034686</v>
      </c>
      <c r="V17" s="2010">
        <v>44.529297417384164</v>
      </c>
      <c r="W17" s="2010">
        <v>65.004186102141176</v>
      </c>
      <c r="X17" s="2010">
        <v>21.335126543587187</v>
      </c>
      <c r="Y17" s="2010">
        <v>9.2255476704719843</v>
      </c>
      <c r="Z17" s="2684">
        <v>31.430717236199662</v>
      </c>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108"/>
      <c r="BA17" s="3007"/>
      <c r="BB17" s="162" t="s">
        <v>52</v>
      </c>
      <c r="BC17" s="1563" t="s">
        <v>36</v>
      </c>
      <c r="BD17" s="1583" t="s">
        <v>36</v>
      </c>
      <c r="BE17" s="1583" t="s">
        <v>36</v>
      </c>
      <c r="BF17" s="1583" t="s">
        <v>36</v>
      </c>
      <c r="BG17" s="1604" t="s">
        <v>36</v>
      </c>
      <c r="BH17" s="1625" t="s">
        <v>36</v>
      </c>
      <c r="BI17" s="1583" t="s">
        <v>36</v>
      </c>
      <c r="BJ17" s="1583" t="s">
        <v>36</v>
      </c>
      <c r="BK17" s="1583" t="s">
        <v>36</v>
      </c>
      <c r="BL17" s="1604" t="s">
        <v>36</v>
      </c>
      <c r="BM17" s="1625" t="s">
        <v>36</v>
      </c>
      <c r="BN17" s="1583" t="s">
        <v>36</v>
      </c>
      <c r="BO17" s="1583" t="s">
        <v>36</v>
      </c>
      <c r="BP17" s="1583" t="s">
        <v>36</v>
      </c>
      <c r="BQ17" s="1604" t="s">
        <v>36</v>
      </c>
      <c r="BR17" s="1625" t="s">
        <v>36</v>
      </c>
      <c r="BS17" s="1583" t="s">
        <v>36</v>
      </c>
      <c r="BT17" s="1583" t="s">
        <v>36</v>
      </c>
      <c r="BU17" s="1583" t="s">
        <v>36</v>
      </c>
      <c r="BV17" s="1583" t="s">
        <v>36</v>
      </c>
      <c r="BW17" s="1583" t="s">
        <v>36</v>
      </c>
      <c r="BX17" s="1583" t="s">
        <v>36</v>
      </c>
      <c r="BY17" s="1645" t="s">
        <v>36</v>
      </c>
      <c r="BZ17" s="1645" t="s">
        <v>36</v>
      </c>
      <c r="CA17" s="2590"/>
      <c r="CB17" s="2590"/>
      <c r="CC17" s="2590"/>
      <c r="CD17" s="2590"/>
      <c r="CE17" s="2590"/>
      <c r="CF17" s="2590"/>
      <c r="CG17" s="2590"/>
      <c r="CH17" s="2590"/>
      <c r="CI17" s="2590"/>
      <c r="CJ17" s="2590"/>
      <c r="CK17" s="2590"/>
      <c r="CL17" s="2590"/>
      <c r="CM17" s="2590"/>
      <c r="CN17" s="2590"/>
      <c r="CO17" s="2590"/>
      <c r="CP17" s="2590"/>
      <c r="CQ17" s="2590"/>
      <c r="CR17" s="2590"/>
      <c r="CS17" s="2590"/>
      <c r="CT17" s="2590"/>
      <c r="CU17" s="2590"/>
      <c r="CV17" s="2590"/>
      <c r="CW17" s="2590"/>
      <c r="CX17" s="2590"/>
      <c r="CY17" s="2590"/>
      <c r="CZ17" s="2590"/>
    </row>
    <row r="18" s="135" customFormat="true" ht="15" customHeight="true" x14ac:dyDescent="0.2">
      <c r="A18" s="3263" t="s">
        <v>61</v>
      </c>
      <c r="B18" s="2128" t="s">
        <v>15</v>
      </c>
      <c r="C18" s="1295">
        <f>C16*C23/100</f>
        <v>43.264900618660974</v>
      </c>
      <c r="D18" s="1296">
        <f>D16*D23/100</f>
        <v>51.026912663886094</v>
      </c>
      <c r="E18" s="1296">
        <f t="shared" ref="E18:Z18" si="0">E16*E23/100</f>
        <v>59.50014467060516</v>
      </c>
      <c r="F18" s="1296">
        <f t="shared" si="0"/>
        <v>70.29539327523446</v>
      </c>
      <c r="G18" s="1297">
        <f t="shared" si="0"/>
        <v>83.25480512170887</v>
      </c>
      <c r="H18" s="1298">
        <f t="shared" si="0"/>
        <v>63.504418979249486</v>
      </c>
      <c r="I18" s="1296">
        <f t="shared" si="0"/>
        <v>69.118031709983882</v>
      </c>
      <c r="J18" s="1296">
        <f t="shared" si="0"/>
        <v>76.710227657189677</v>
      </c>
      <c r="K18" s="1296">
        <f t="shared" si="0"/>
        <v>83.067402067402398</v>
      </c>
      <c r="L18" s="1299">
        <f t="shared" si="0"/>
        <v>88.270125540534863</v>
      </c>
      <c r="M18" s="1295">
        <f t="shared" si="0"/>
        <v>40.119696724202782</v>
      </c>
      <c r="N18" s="1296">
        <f t="shared" si="0"/>
        <v>47.289795402636493</v>
      </c>
      <c r="O18" s="1296">
        <f t="shared" si="0"/>
        <v>50.35192989643474</v>
      </c>
      <c r="P18" s="1296">
        <f t="shared" si="0"/>
        <v>51.156132163654931</v>
      </c>
      <c r="Q18" s="1297">
        <f t="shared" si="0"/>
        <v>63.078959949152541</v>
      </c>
      <c r="R18" s="1298">
        <f t="shared" si="0"/>
        <v>69.464332186415831</v>
      </c>
      <c r="S18" s="1296">
        <f t="shared" si="0"/>
        <v>71.36282445734652</v>
      </c>
      <c r="T18" s="1296">
        <f t="shared" si="0"/>
        <v>49.513055668103178</v>
      </c>
      <c r="U18" s="1296">
        <f t="shared" si="0"/>
        <v>55.913856148903953</v>
      </c>
      <c r="V18" s="1296">
        <f t="shared" si="0"/>
        <v>50.361758398319353</v>
      </c>
      <c r="W18" s="1296">
        <f t="shared" si="0"/>
        <v>31.412835599402527</v>
      </c>
      <c r="X18" s="1296">
        <f t="shared" si="0"/>
        <v>62.557039023724258</v>
      </c>
      <c r="Y18" s="1296">
        <f t="shared" si="0"/>
        <v>82.262637949345219</v>
      </c>
      <c r="Z18" s="1299">
        <f t="shared" si="0"/>
        <v>63.27746552202094</v>
      </c>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108"/>
      <c r="BA18" s="3007" t="s">
        <v>61</v>
      </c>
      <c r="BB18" s="162" t="s">
        <v>15</v>
      </c>
      <c r="BC18" s="1563" t="s">
        <v>36</v>
      </c>
      <c r="BD18" s="1583" t="s">
        <v>36</v>
      </c>
      <c r="BE18" s="1583" t="s">
        <v>36</v>
      </c>
      <c r="BF18" s="1583" t="s">
        <v>36</v>
      </c>
      <c r="BG18" s="1604" t="s">
        <v>36</v>
      </c>
      <c r="BH18" s="1625" t="s">
        <v>36</v>
      </c>
      <c r="BI18" s="1583" t="s">
        <v>36</v>
      </c>
      <c r="BJ18" s="1583" t="s">
        <v>36</v>
      </c>
      <c r="BK18" s="1583" t="s">
        <v>36</v>
      </c>
      <c r="BL18" s="1604" t="s">
        <v>36</v>
      </c>
      <c r="BM18" s="1625" t="s">
        <v>36</v>
      </c>
      <c r="BN18" s="1583" t="s">
        <v>36</v>
      </c>
      <c r="BO18" s="1583" t="s">
        <v>36</v>
      </c>
      <c r="BP18" s="1583" t="s">
        <v>36</v>
      </c>
      <c r="BQ18" s="1604" t="s">
        <v>36</v>
      </c>
      <c r="BR18" s="1625" t="s">
        <v>36</v>
      </c>
      <c r="BS18" s="1583" t="s">
        <v>36</v>
      </c>
      <c r="BT18" s="1583" t="s">
        <v>36</v>
      </c>
      <c r="BU18" s="1583" t="s">
        <v>36</v>
      </c>
      <c r="BV18" s="1583" t="s">
        <v>36</v>
      </c>
      <c r="BW18" s="1583" t="s">
        <v>36</v>
      </c>
      <c r="BX18" s="1583" t="s">
        <v>36</v>
      </c>
      <c r="BY18" s="1645" t="s">
        <v>36</v>
      </c>
      <c r="BZ18" s="1645" t="s">
        <v>36</v>
      </c>
      <c r="CA18" s="2590"/>
      <c r="CB18" s="2590"/>
      <c r="CC18" s="2590"/>
      <c r="CD18" s="2590"/>
      <c r="CE18" s="2590"/>
      <c r="CF18" s="2590"/>
      <c r="CG18" s="2590"/>
      <c r="CH18" s="2590"/>
      <c r="CI18" s="2590"/>
      <c r="CJ18" s="2590"/>
      <c r="CK18" s="2590"/>
      <c r="CL18" s="2590"/>
      <c r="CM18" s="2590"/>
      <c r="CN18" s="2590"/>
      <c r="CO18" s="2590"/>
      <c r="CP18" s="2590"/>
      <c r="CQ18" s="2590"/>
      <c r="CR18" s="2590"/>
      <c r="CS18" s="2590"/>
      <c r="CT18" s="2590"/>
      <c r="CU18" s="2590"/>
      <c r="CV18" s="2590"/>
      <c r="CW18" s="2590"/>
      <c r="CX18" s="2590"/>
      <c r="CY18" s="2590"/>
      <c r="CZ18" s="2590"/>
    </row>
    <row r="19" s="135" customFormat="true" ht="15" customHeight="true" x14ac:dyDescent="0.2">
      <c r="A19" s="3263"/>
      <c r="B19" s="2128" t="s">
        <v>16</v>
      </c>
      <c r="C19" s="1295">
        <f>C16*C22/100</f>
        <v>4.1320554845220991</v>
      </c>
      <c r="D19" s="1296">
        <f>D16*D22/100</f>
        <v>3.7609701871685211</v>
      </c>
      <c r="E19" s="1296">
        <f t="shared" ref="E19:Z19" si="1">E16*E22/100</f>
        <v>3.2076149724872334</v>
      </c>
      <c r="F19" s="1296">
        <f t="shared" si="1"/>
        <v>7.1739266312039538</v>
      </c>
      <c r="G19" s="1297">
        <f t="shared" si="1"/>
        <v>6.5549992138052877</v>
      </c>
      <c r="H19" s="1298">
        <f t="shared" si="1"/>
        <v>6.1142137135287298</v>
      </c>
      <c r="I19" s="1296">
        <f t="shared" si="1"/>
        <v>7.7486957001613197</v>
      </c>
      <c r="J19" s="1296">
        <f t="shared" si="1"/>
        <v>9.8981492006902592</v>
      </c>
      <c r="K19" s="1296">
        <f t="shared" si="1"/>
        <v>7.7002523069737707</v>
      </c>
      <c r="L19" s="1299">
        <f t="shared" si="1"/>
        <v>5.1610209197431516</v>
      </c>
      <c r="M19" s="1295">
        <f t="shared" si="1"/>
        <v>4.1835132323248789</v>
      </c>
      <c r="N19" s="1296">
        <f t="shared" si="1"/>
        <v>3.1575694522793931</v>
      </c>
      <c r="O19" s="1296">
        <f t="shared" si="1"/>
        <v>3.392381535044612</v>
      </c>
      <c r="P19" s="1296">
        <f t="shared" si="1"/>
        <v>3.0262206253044339</v>
      </c>
      <c r="Q19" s="1297">
        <f t="shared" si="1"/>
        <v>2.5375753880809344</v>
      </c>
      <c r="R19" s="1298">
        <f t="shared" si="1"/>
        <v>1.5207116506134477</v>
      </c>
      <c r="S19" s="1296">
        <f t="shared" si="1"/>
        <v>0.99290547562713283</v>
      </c>
      <c r="T19" s="1296">
        <f t="shared" si="1"/>
        <v>0.7748522013787672</v>
      </c>
      <c r="U19" s="1296">
        <f t="shared" si="1"/>
        <v>2.5033442170611355</v>
      </c>
      <c r="V19" s="1296">
        <f t="shared" si="1"/>
        <v>5.1089441842966856</v>
      </c>
      <c r="W19" s="1296">
        <f t="shared" si="1"/>
        <v>3.5829782984569341</v>
      </c>
      <c r="X19" s="1296">
        <f t="shared" si="1"/>
        <v>16.107834432688385</v>
      </c>
      <c r="Y19" s="1296">
        <f t="shared" si="1"/>
        <v>8.5118143801822868</v>
      </c>
      <c r="Z19" s="1299">
        <f t="shared" si="1"/>
        <v>5.2918172417790244</v>
      </c>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108"/>
      <c r="BA19" s="3007"/>
      <c r="BB19" s="162" t="s">
        <v>16</v>
      </c>
      <c r="BC19" s="1563" t="s">
        <v>36</v>
      </c>
      <c r="BD19" s="1583" t="s">
        <v>36</v>
      </c>
      <c r="BE19" s="1583" t="s">
        <v>36</v>
      </c>
      <c r="BF19" s="1583" t="s">
        <v>36</v>
      </c>
      <c r="BG19" s="1604" t="s">
        <v>36</v>
      </c>
      <c r="BH19" s="1625" t="s">
        <v>36</v>
      </c>
      <c r="BI19" s="1583" t="s">
        <v>36</v>
      </c>
      <c r="BJ19" s="1583" t="s">
        <v>36</v>
      </c>
      <c r="BK19" s="1583" t="s">
        <v>36</v>
      </c>
      <c r="BL19" s="1604" t="s">
        <v>36</v>
      </c>
      <c r="BM19" s="1625" t="s">
        <v>36</v>
      </c>
      <c r="BN19" s="1583" t="s">
        <v>36</v>
      </c>
      <c r="BO19" s="1583" t="s">
        <v>36</v>
      </c>
      <c r="BP19" s="1583" t="s">
        <v>36</v>
      </c>
      <c r="BQ19" s="1604" t="s">
        <v>36</v>
      </c>
      <c r="BR19" s="1625" t="s">
        <v>36</v>
      </c>
      <c r="BS19" s="1583" t="s">
        <v>36</v>
      </c>
      <c r="BT19" s="1583" t="s">
        <v>36</v>
      </c>
      <c r="BU19" s="1583" t="s">
        <v>36</v>
      </c>
      <c r="BV19" s="1583" t="s">
        <v>36</v>
      </c>
      <c r="BW19" s="1583" t="s">
        <v>36</v>
      </c>
      <c r="BX19" s="1583" t="s">
        <v>36</v>
      </c>
      <c r="BY19" s="1645" t="s">
        <v>36</v>
      </c>
      <c r="BZ19" s="1645" t="s">
        <v>36</v>
      </c>
      <c r="CA19" s="2590"/>
      <c r="CB19" s="2590"/>
      <c r="CC19" s="2590"/>
      <c r="CD19" s="2590"/>
      <c r="CE19" s="2590"/>
      <c r="CF19" s="2590"/>
      <c r="CG19" s="2590"/>
      <c r="CH19" s="2590"/>
      <c r="CI19" s="2590"/>
      <c r="CJ19" s="2590"/>
      <c r="CK19" s="2590"/>
      <c r="CL19" s="2590"/>
      <c r="CM19" s="2590"/>
      <c r="CN19" s="2590"/>
      <c r="CO19" s="2590"/>
      <c r="CP19" s="2590"/>
      <c r="CQ19" s="2590"/>
      <c r="CR19" s="2590"/>
      <c r="CS19" s="2590"/>
      <c r="CT19" s="2590"/>
      <c r="CU19" s="2590"/>
      <c r="CV19" s="2590"/>
      <c r="CW19" s="2590"/>
      <c r="CX19" s="2590"/>
      <c r="CY19" s="2590"/>
      <c r="CZ19" s="2590"/>
    </row>
    <row r="20" s="135" customFormat="true" ht="15" customHeight="true" x14ac:dyDescent="0.2">
      <c r="A20" s="3263"/>
      <c r="B20" s="2128" t="s">
        <v>22</v>
      </c>
      <c r="C20" s="1295">
        <f>100-C18-C19-C21</f>
        <v>48.886880449868073</v>
      </c>
      <c r="D20" s="1296">
        <f>100-D18-D19-D21</f>
        <v>40.288390497310502</v>
      </c>
      <c r="E20" s="1296">
        <f t="shared" ref="E20:Z20" si="2">100-E18-E19-E21</f>
        <v>34.076765652894863</v>
      </c>
      <c r="F20" s="1296">
        <f t="shared" si="2"/>
        <v>20.737967322467743</v>
      </c>
      <c r="G20" s="1297">
        <f t="shared" si="2"/>
        <v>9.8742802574636013</v>
      </c>
      <c r="H20" s="1298">
        <f t="shared" si="2"/>
        <v>28.731885473525107</v>
      </c>
      <c r="I20" s="1296">
        <f t="shared" si="2"/>
        <v>22.007513215943696</v>
      </c>
      <c r="J20" s="1296">
        <f t="shared" si="2"/>
        <v>12.981711368318676</v>
      </c>
      <c r="K20" s="1296">
        <f t="shared" si="2"/>
        <v>8.9773375927461583</v>
      </c>
      <c r="L20" s="1299">
        <f t="shared" si="2"/>
        <v>6.4171633668439316</v>
      </c>
      <c r="M20" s="1295">
        <f t="shared" si="2"/>
        <v>52.294525738499559</v>
      </c>
      <c r="N20" s="1296">
        <f t="shared" si="2"/>
        <v>44.663056417876497</v>
      </c>
      <c r="O20" s="1296">
        <f t="shared" si="2"/>
        <v>40.826171155299647</v>
      </c>
      <c r="P20" s="1296">
        <f t="shared" si="2"/>
        <v>41.964973538489041</v>
      </c>
      <c r="Q20" s="1297">
        <f t="shared" si="2"/>
        <v>30.534918727480417</v>
      </c>
      <c r="R20" s="1298">
        <f t="shared" si="2"/>
        <v>18.958483530477274</v>
      </c>
      <c r="S20" s="1296">
        <f t="shared" si="2"/>
        <v>24.433180402172866</v>
      </c>
      <c r="T20" s="1296">
        <f t="shared" si="2"/>
        <v>41.700222694316231</v>
      </c>
      <c r="U20" s="1296">
        <f t="shared" si="2"/>
        <v>40.2800291854861</v>
      </c>
      <c r="V20" s="1296">
        <f t="shared" si="2"/>
        <v>40.538618710713408</v>
      </c>
      <c r="W20" s="1296">
        <f t="shared" si="2"/>
        <v>64.861347509749933</v>
      </c>
      <c r="X20" s="1296">
        <f t="shared" si="2"/>
        <v>21.335126543587357</v>
      </c>
      <c r="Y20" s="1296">
        <f t="shared" si="2"/>
        <v>9.0675365043500875</v>
      </c>
      <c r="Z20" s="1299">
        <f t="shared" si="2"/>
        <v>30.198071589385453</v>
      </c>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108"/>
      <c r="BA20" s="3007"/>
      <c r="BB20" s="162" t="s">
        <v>22</v>
      </c>
      <c r="BC20" s="1563" t="s">
        <v>36</v>
      </c>
      <c r="BD20" s="1583" t="s">
        <v>36</v>
      </c>
      <c r="BE20" s="1583" t="s">
        <v>36</v>
      </c>
      <c r="BF20" s="1583" t="s">
        <v>36</v>
      </c>
      <c r="BG20" s="1604" t="s">
        <v>36</v>
      </c>
      <c r="BH20" s="1625" t="s">
        <v>36</v>
      </c>
      <c r="BI20" s="1583" t="s">
        <v>36</v>
      </c>
      <c r="BJ20" s="1583" t="s">
        <v>36</v>
      </c>
      <c r="BK20" s="1583" t="s">
        <v>36</v>
      </c>
      <c r="BL20" s="1604" t="s">
        <v>36</v>
      </c>
      <c r="BM20" s="1625" t="s">
        <v>36</v>
      </c>
      <c r="BN20" s="1583" t="s">
        <v>36</v>
      </c>
      <c r="BO20" s="1583" t="s">
        <v>36</v>
      </c>
      <c r="BP20" s="1583" t="s">
        <v>36</v>
      </c>
      <c r="BQ20" s="1604" t="s">
        <v>36</v>
      </c>
      <c r="BR20" s="1625" t="s">
        <v>36</v>
      </c>
      <c r="BS20" s="1583" t="s">
        <v>36</v>
      </c>
      <c r="BT20" s="1583" t="s">
        <v>36</v>
      </c>
      <c r="BU20" s="1583" t="s">
        <v>36</v>
      </c>
      <c r="BV20" s="1583" t="s">
        <v>36</v>
      </c>
      <c r="BW20" s="1583" t="s">
        <v>36</v>
      </c>
      <c r="BX20" s="1583" t="s">
        <v>36</v>
      </c>
      <c r="BY20" s="1645" t="s">
        <v>36</v>
      </c>
      <c r="BZ20" s="1645" t="s">
        <v>36</v>
      </c>
      <c r="CA20" s="2590"/>
      <c r="CB20" s="2590"/>
      <c r="CC20" s="2590"/>
      <c r="CD20" s="2590"/>
      <c r="CE20" s="2590"/>
      <c r="CF20" s="2590"/>
      <c r="CG20" s="2590"/>
      <c r="CH20" s="2590"/>
      <c r="CI20" s="2590"/>
      <c r="CJ20" s="2590"/>
      <c r="CK20" s="2590"/>
      <c r="CL20" s="2590"/>
      <c r="CM20" s="2590"/>
      <c r="CN20" s="2590"/>
      <c r="CO20" s="2590"/>
      <c r="CP20" s="2590"/>
      <c r="CQ20" s="2590"/>
      <c r="CR20" s="2590"/>
      <c r="CS20" s="2590"/>
      <c r="CT20" s="2590"/>
      <c r="CU20" s="2590"/>
      <c r="CV20" s="2590"/>
      <c r="CW20" s="2590"/>
      <c r="CX20" s="2590"/>
      <c r="CY20" s="2590"/>
      <c r="CZ20" s="2590"/>
    </row>
    <row r="21" s="135" customFormat="true" ht="15" customHeight="true" x14ac:dyDescent="0.2">
      <c r="A21" s="3263"/>
      <c r="B21" s="2128" t="s">
        <v>17</v>
      </c>
      <c r="C21" s="2009">
        <v>3.7161634469488511</v>
      </c>
      <c r="D21" s="2010">
        <v>4.9237266516348761</v>
      </c>
      <c r="E21" s="2010">
        <v>3.2154747040127383</v>
      </c>
      <c r="F21" s="2010">
        <v>1.7927127710938418</v>
      </c>
      <c r="G21" s="2011">
        <v>0.31591540702224058</v>
      </c>
      <c r="H21" s="2012">
        <v>1.6494818336966761</v>
      </c>
      <c r="I21" s="2010">
        <v>1.1257593739111005</v>
      </c>
      <c r="J21" s="2010">
        <v>0.40991177380138855</v>
      </c>
      <c r="K21" s="2010">
        <v>0.25500803287767332</v>
      </c>
      <c r="L21" s="2013">
        <v>0.15169017287805345</v>
      </c>
      <c r="M21" s="2014">
        <v>3.4022643049727783</v>
      </c>
      <c r="N21" s="2010">
        <v>4.8895787272076117</v>
      </c>
      <c r="O21" s="2010">
        <v>5.4295174132209985</v>
      </c>
      <c r="P21" s="2010">
        <v>3.8526736725515938</v>
      </c>
      <c r="Q21" s="2011">
        <v>3.8485459352861096</v>
      </c>
      <c r="R21" s="2012">
        <v>10.056472632493449</v>
      </c>
      <c r="S21" s="2010">
        <v>3.211089664853481</v>
      </c>
      <c r="T21" s="2010">
        <v>8.0118694362018203</v>
      </c>
      <c r="U21" s="2010">
        <v>1.3027704485488103</v>
      </c>
      <c r="V21" s="2010">
        <v>3.9906787066705509</v>
      </c>
      <c r="W21" s="2010">
        <v>0.14283859239060018</v>
      </c>
      <c r="X21" s="2010">
        <v>0</v>
      </c>
      <c r="Y21" s="2010">
        <v>0.15801116612240626</v>
      </c>
      <c r="Z21" s="2684">
        <v>1.2326456468145819</v>
      </c>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108"/>
      <c r="BA21" s="3007"/>
      <c r="BB21" s="162" t="s">
        <v>17</v>
      </c>
      <c r="BC21" s="1563" t="s">
        <v>36</v>
      </c>
      <c r="BD21" s="1583" t="s">
        <v>36</v>
      </c>
      <c r="BE21" s="1583" t="s">
        <v>36</v>
      </c>
      <c r="BF21" s="1583" t="s">
        <v>36</v>
      </c>
      <c r="BG21" s="1604" t="s">
        <v>36</v>
      </c>
      <c r="BH21" s="1625" t="s">
        <v>36</v>
      </c>
      <c r="BI21" s="1583" t="s">
        <v>36</v>
      </c>
      <c r="BJ21" s="1583" t="s">
        <v>36</v>
      </c>
      <c r="BK21" s="1583" t="s">
        <v>36</v>
      </c>
      <c r="BL21" s="1604" t="s">
        <v>36</v>
      </c>
      <c r="BM21" s="1625" t="s">
        <v>36</v>
      </c>
      <c r="BN21" s="1583" t="s">
        <v>36</v>
      </c>
      <c r="BO21" s="1583" t="s">
        <v>36</v>
      </c>
      <c r="BP21" s="1583" t="s">
        <v>36</v>
      </c>
      <c r="BQ21" s="1604" t="s">
        <v>36</v>
      </c>
      <c r="BR21" s="1625" t="s">
        <v>36</v>
      </c>
      <c r="BS21" s="1583" t="s">
        <v>36</v>
      </c>
      <c r="BT21" s="1583" t="s">
        <v>36</v>
      </c>
      <c r="BU21" s="1583" t="s">
        <v>36</v>
      </c>
      <c r="BV21" s="1583" t="s">
        <v>36</v>
      </c>
      <c r="BW21" s="1583" t="s">
        <v>36</v>
      </c>
      <c r="BX21" s="1583" t="s">
        <v>36</v>
      </c>
      <c r="BY21" s="1645" t="s">
        <v>36</v>
      </c>
      <c r="BZ21" s="1645" t="s">
        <v>36</v>
      </c>
      <c r="CA21" s="2590"/>
      <c r="CB21" s="2590"/>
      <c r="CC21" s="2590"/>
      <c r="CD21" s="2590"/>
      <c r="CE21" s="2590"/>
      <c r="CF21" s="2590"/>
      <c r="CG21" s="2590"/>
      <c r="CH21" s="2590"/>
      <c r="CI21" s="2590"/>
      <c r="CJ21" s="2590"/>
      <c r="CK21" s="2590"/>
      <c r="CL21" s="2590"/>
      <c r="CM21" s="2590"/>
      <c r="CN21" s="2590"/>
      <c r="CO21" s="2590"/>
      <c r="CP21" s="2590"/>
      <c r="CQ21" s="2590"/>
      <c r="CR21" s="2590"/>
      <c r="CS21" s="2590"/>
      <c r="CT21" s="2590"/>
      <c r="CU21" s="2590"/>
      <c r="CV21" s="2590"/>
      <c r="CW21" s="2590"/>
      <c r="CX21" s="2590"/>
      <c r="CY21" s="2590"/>
      <c r="CZ21" s="2590"/>
    </row>
    <row r="22" s="135" customFormat="true" ht="15" customHeight="true" x14ac:dyDescent="0.2">
      <c r="A22" s="3263" t="s">
        <v>55</v>
      </c>
      <c r="B22" s="2128" t="s">
        <v>50</v>
      </c>
      <c r="C22" s="2009">
        <v>8.717976478334645</v>
      </c>
      <c r="D22" s="2010">
        <v>6.8646021555405392</v>
      </c>
      <c r="E22" s="2010">
        <v>5.1151803074192124</v>
      </c>
      <c r="F22" s="2010">
        <v>9.2603454372235099</v>
      </c>
      <c r="G22" s="2011">
        <v>7.2987568142526245</v>
      </c>
      <c r="H22" s="2012">
        <v>8.782438661945994</v>
      </c>
      <c r="I22" s="2010">
        <v>10.080688955073965</v>
      </c>
      <c r="J22" s="2010">
        <v>11.428627991646392</v>
      </c>
      <c r="K22" s="2010">
        <v>8.4834761458235537</v>
      </c>
      <c r="L22" s="2013">
        <v>5.5238762610467864</v>
      </c>
      <c r="M22" s="2014">
        <v>9.4429122323866288</v>
      </c>
      <c r="N22" s="2010">
        <v>6.2591365502646283</v>
      </c>
      <c r="O22" s="2010">
        <v>6.3120755382077718</v>
      </c>
      <c r="P22" s="2010">
        <v>5.5852514140380451</v>
      </c>
      <c r="Q22" s="2011">
        <v>3.8672803662052093</v>
      </c>
      <c r="R22" s="2012">
        <v>2.1422986708365888</v>
      </c>
      <c r="S22" s="2010">
        <v>1.3722554890219552</v>
      </c>
      <c r="T22" s="2010">
        <v>1.540832049306627</v>
      </c>
      <c r="U22" s="2010">
        <v>4.2852861851962869</v>
      </c>
      <c r="V22" s="2010">
        <v>9.2101667122164343</v>
      </c>
      <c r="W22" s="2010">
        <v>10.238305383936479</v>
      </c>
      <c r="X22" s="2010">
        <v>20.476527482896849</v>
      </c>
      <c r="Y22" s="2010">
        <v>9.3768832107990896</v>
      </c>
      <c r="Z22" s="2684">
        <v>7.7174749807544325</v>
      </c>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108"/>
      <c r="BA22" s="3007" t="s">
        <v>55</v>
      </c>
      <c r="BB22" s="162" t="s">
        <v>50</v>
      </c>
      <c r="BC22" s="1563" t="s">
        <v>36</v>
      </c>
      <c r="BD22" s="1583" t="s">
        <v>36</v>
      </c>
      <c r="BE22" s="1583" t="s">
        <v>36</v>
      </c>
      <c r="BF22" s="1583" t="s">
        <v>36</v>
      </c>
      <c r="BG22" s="1604" t="s">
        <v>36</v>
      </c>
      <c r="BH22" s="1625" t="s">
        <v>36</v>
      </c>
      <c r="BI22" s="1583" t="s">
        <v>36</v>
      </c>
      <c r="BJ22" s="1583" t="s">
        <v>36</v>
      </c>
      <c r="BK22" s="1583" t="s">
        <v>36</v>
      </c>
      <c r="BL22" s="1604" t="s">
        <v>36</v>
      </c>
      <c r="BM22" s="1625" t="s">
        <v>36</v>
      </c>
      <c r="BN22" s="1583" t="s">
        <v>36</v>
      </c>
      <c r="BO22" s="1583" t="s">
        <v>36</v>
      </c>
      <c r="BP22" s="1583" t="s">
        <v>36</v>
      </c>
      <c r="BQ22" s="1604" t="s">
        <v>36</v>
      </c>
      <c r="BR22" s="1625" t="s">
        <v>36</v>
      </c>
      <c r="BS22" s="1583" t="s">
        <v>36</v>
      </c>
      <c r="BT22" s="1583" t="s">
        <v>36</v>
      </c>
      <c r="BU22" s="1583" t="s">
        <v>36</v>
      </c>
      <c r="BV22" s="1583" t="s">
        <v>36</v>
      </c>
      <c r="BW22" s="1583" t="s">
        <v>36</v>
      </c>
      <c r="BX22" s="1583" t="s">
        <v>36</v>
      </c>
      <c r="BY22" s="1645" t="s">
        <v>36</v>
      </c>
      <c r="BZ22" s="1645" t="s">
        <v>36</v>
      </c>
      <c r="CA22" s="2590"/>
      <c r="CB22" s="2590"/>
      <c r="CC22" s="2590"/>
      <c r="CD22" s="2590"/>
      <c r="CE22" s="2590"/>
      <c r="CF22" s="2590"/>
      <c r="CG22" s="2590"/>
      <c r="CH22" s="2590"/>
      <c r="CI22" s="2590"/>
      <c r="CJ22" s="2590"/>
      <c r="CK22" s="2590"/>
      <c r="CL22" s="2590"/>
      <c r="CM22" s="2590"/>
      <c r="CN22" s="2590"/>
      <c r="CO22" s="2590"/>
      <c r="CP22" s="2590"/>
      <c r="CQ22" s="2590"/>
      <c r="CR22" s="2590"/>
      <c r="CS22" s="2590"/>
      <c r="CT22" s="2590"/>
      <c r="CU22" s="2590"/>
      <c r="CV22" s="2590"/>
      <c r="CW22" s="2590"/>
      <c r="CX22" s="2590"/>
      <c r="CY22" s="2590"/>
      <c r="CZ22" s="2590"/>
    </row>
    <row r="23" s="135" customFormat="true" ht="15" customHeight="true" x14ac:dyDescent="0.2">
      <c r="A23" s="3264"/>
      <c r="B23" s="2129" t="s">
        <v>49</v>
      </c>
      <c r="C23" s="2015">
        <v>91.282023521665309</v>
      </c>
      <c r="D23" s="2016">
        <v>93.135397844459447</v>
      </c>
      <c r="E23" s="2016">
        <v>94.88481969258082</v>
      </c>
      <c r="F23" s="2016">
        <v>90.739654562776479</v>
      </c>
      <c r="G23" s="2017">
        <v>92.701243185747373</v>
      </c>
      <c r="H23" s="2018">
        <v>91.217561338053983</v>
      </c>
      <c r="I23" s="2016">
        <v>89.919311044926047</v>
      </c>
      <c r="J23" s="2016">
        <v>88.571372008353634</v>
      </c>
      <c r="K23" s="2016">
        <v>91.516523854176455</v>
      </c>
      <c r="L23" s="2019">
        <v>94.47612373895322</v>
      </c>
      <c r="M23" s="2020">
        <v>90.557087767613439</v>
      </c>
      <c r="N23" s="2016">
        <v>93.740863449735357</v>
      </c>
      <c r="O23" s="2016">
        <v>93.687924461792207</v>
      </c>
      <c r="P23" s="2016">
        <v>94.414748585961988</v>
      </c>
      <c r="Q23" s="2017">
        <v>96.13271963379475</v>
      </c>
      <c r="R23" s="2018">
        <v>97.857701329163433</v>
      </c>
      <c r="S23" s="2016">
        <v>98.627744510978033</v>
      </c>
      <c r="T23" s="2016">
        <v>98.45916795069337</v>
      </c>
      <c r="U23" s="2016">
        <v>95.714713814803758</v>
      </c>
      <c r="V23" s="2016">
        <v>90.789833287783551</v>
      </c>
      <c r="W23" s="2016">
        <v>89.761694616063579</v>
      </c>
      <c r="X23" s="2016">
        <v>79.523472517103016</v>
      </c>
      <c r="Y23" s="2016">
        <v>90.623116789200921</v>
      </c>
      <c r="Z23" s="2685">
        <v>92.282525019245554</v>
      </c>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108"/>
      <c r="BA23" s="3008"/>
      <c r="BB23" s="163" t="s">
        <v>49</v>
      </c>
      <c r="BC23" s="1564" t="s">
        <v>36</v>
      </c>
      <c r="BD23" s="1584" t="s">
        <v>36</v>
      </c>
      <c r="BE23" s="1584" t="s">
        <v>36</v>
      </c>
      <c r="BF23" s="1584" t="s">
        <v>36</v>
      </c>
      <c r="BG23" s="1605" t="s">
        <v>36</v>
      </c>
      <c r="BH23" s="1626" t="s">
        <v>36</v>
      </c>
      <c r="BI23" s="1584" t="s">
        <v>36</v>
      </c>
      <c r="BJ23" s="1584" t="s">
        <v>36</v>
      </c>
      <c r="BK23" s="1584" t="s">
        <v>36</v>
      </c>
      <c r="BL23" s="1605" t="s">
        <v>36</v>
      </c>
      <c r="BM23" s="1626" t="s">
        <v>36</v>
      </c>
      <c r="BN23" s="1584" t="s">
        <v>36</v>
      </c>
      <c r="BO23" s="1584" t="s">
        <v>36</v>
      </c>
      <c r="BP23" s="1584" t="s">
        <v>36</v>
      </c>
      <c r="BQ23" s="1605" t="s">
        <v>36</v>
      </c>
      <c r="BR23" s="1626" t="s">
        <v>36</v>
      </c>
      <c r="BS23" s="1584" t="s">
        <v>36</v>
      </c>
      <c r="BT23" s="1584" t="s">
        <v>36</v>
      </c>
      <c r="BU23" s="1584" t="s">
        <v>36</v>
      </c>
      <c r="BV23" s="1584" t="s">
        <v>36</v>
      </c>
      <c r="BW23" s="1584" t="s">
        <v>36</v>
      </c>
      <c r="BX23" s="1584" t="s">
        <v>36</v>
      </c>
      <c r="BY23" s="1646" t="s">
        <v>36</v>
      </c>
      <c r="BZ23" s="1646" t="s">
        <v>36</v>
      </c>
      <c r="CA23" s="2591"/>
      <c r="CB23" s="2591"/>
      <c r="CC23" s="2591"/>
      <c r="CD23" s="2591"/>
      <c r="CE23" s="2591"/>
      <c r="CF23" s="2591"/>
      <c r="CG23" s="2591"/>
      <c r="CH23" s="2591"/>
      <c r="CI23" s="2591"/>
      <c r="CJ23" s="2591"/>
      <c r="CK23" s="2591"/>
      <c r="CL23" s="2591"/>
      <c r="CM23" s="2591"/>
      <c r="CN23" s="2591"/>
      <c r="CO23" s="2591"/>
      <c r="CP23" s="2591"/>
      <c r="CQ23" s="2591"/>
      <c r="CR23" s="2591"/>
      <c r="CS23" s="2591"/>
      <c r="CT23" s="2591"/>
      <c r="CU23" s="2591"/>
      <c r="CV23" s="2591"/>
      <c r="CW23" s="2591"/>
      <c r="CX23" s="2591"/>
      <c r="CY23" s="2591"/>
      <c r="CZ23" s="2591"/>
    </row>
    <row r="24" s="131" customFormat="true" ht="15" hidden="true" customHeight="true" x14ac:dyDescent="0.2">
      <c r="A24" s="3061"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1069"/>
      <c r="AB24" s="1069"/>
      <c r="AC24" s="1069"/>
      <c r="AD24" s="1069"/>
      <c r="AE24" s="1069"/>
      <c r="AF24" s="1069"/>
      <c r="AG24" s="1069"/>
      <c r="AH24" s="1069"/>
      <c r="AI24" s="1069"/>
      <c r="AJ24" s="1069"/>
      <c r="AK24" s="1069"/>
      <c r="AL24" s="1069"/>
      <c r="AM24" s="1069"/>
      <c r="AN24" s="1069"/>
      <c r="AO24" s="1069"/>
      <c r="AP24" s="1069"/>
      <c r="AQ24" s="1069"/>
      <c r="AR24" s="1069"/>
      <c r="AS24" s="1069"/>
      <c r="AT24" s="1069"/>
      <c r="AU24" s="1069"/>
      <c r="AV24" s="1069"/>
      <c r="AW24" s="1069"/>
      <c r="AX24" s="1069"/>
      <c r="AY24" s="1069"/>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62"/>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1069"/>
      <c r="AB25" s="1069"/>
      <c r="AC25" s="1069"/>
      <c r="AD25" s="1069"/>
      <c r="AE25" s="1069"/>
      <c r="AF25" s="1069"/>
      <c r="AG25" s="1069"/>
      <c r="AH25" s="1069"/>
      <c r="AI25" s="1069"/>
      <c r="AJ25" s="1069"/>
      <c r="AK25" s="1069"/>
      <c r="AL25" s="1069"/>
      <c r="AM25" s="1069"/>
      <c r="AN25" s="1069"/>
      <c r="AO25" s="1069"/>
      <c r="AP25" s="1069"/>
      <c r="AQ25" s="1069"/>
      <c r="AR25" s="1069"/>
      <c r="AS25" s="1069"/>
      <c r="AT25" s="1069"/>
      <c r="AU25" s="1069"/>
      <c r="AV25" s="1069"/>
      <c r="AW25" s="1069"/>
      <c r="AX25" s="1069"/>
      <c r="AY25" s="1069"/>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63"/>
      <c r="B26" s="274" t="s">
        <v>47</v>
      </c>
      <c r="C26" s="345"/>
      <c r="D26" s="346"/>
      <c r="E26" s="346"/>
      <c r="F26" s="346"/>
      <c r="G26" s="347"/>
      <c r="H26" s="348"/>
      <c r="I26" s="346"/>
      <c r="J26" s="346"/>
      <c r="K26" s="346"/>
      <c r="L26" s="349"/>
      <c r="M26" s="345"/>
      <c r="N26" s="346"/>
      <c r="O26" s="346"/>
      <c r="P26" s="346"/>
      <c r="Q26" s="347"/>
      <c r="R26" s="2510"/>
      <c r="S26" s="2511"/>
      <c r="T26" s="2511"/>
      <c r="U26" s="2511"/>
      <c r="V26" s="2511"/>
      <c r="W26" s="2511"/>
      <c r="X26" s="2511"/>
      <c r="Y26" s="2511"/>
      <c r="Z26" s="2552"/>
      <c r="AA26" s="1069"/>
      <c r="AB26" s="1069"/>
      <c r="AC26" s="1069"/>
      <c r="AD26" s="1069"/>
      <c r="AE26" s="1069"/>
      <c r="AF26" s="1069"/>
      <c r="AG26" s="1069"/>
      <c r="AH26" s="1069"/>
      <c r="AI26" s="1069"/>
      <c r="AJ26" s="1069"/>
      <c r="AK26" s="1069"/>
      <c r="AL26" s="1069"/>
      <c r="AM26" s="1069"/>
      <c r="AN26" s="1069"/>
      <c r="AO26" s="1069"/>
      <c r="AP26" s="1069"/>
      <c r="AQ26" s="1069"/>
      <c r="AR26" s="1069"/>
      <c r="AS26" s="1069"/>
      <c r="AT26" s="1069"/>
      <c r="AU26" s="1069"/>
      <c r="AV26" s="1069"/>
      <c r="AW26" s="1069"/>
      <c r="AX26" s="1069"/>
      <c r="AY26" s="1069"/>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114" t="s">
        <v>115</v>
      </c>
      <c r="D27" s="3115"/>
      <c r="E27" s="3115"/>
      <c r="F27" s="3115"/>
      <c r="G27" s="3116"/>
      <c r="H27" s="3255" t="s">
        <v>39</v>
      </c>
      <c r="I27" s="3256"/>
      <c r="J27" s="3256"/>
      <c r="K27" s="3256"/>
      <c r="L27" s="3257"/>
      <c r="M27" s="3258" t="s">
        <v>38</v>
      </c>
      <c r="N27" s="3256"/>
      <c r="O27" s="3256"/>
      <c r="P27" s="3256"/>
      <c r="Q27" s="3257"/>
      <c r="R27" s="2666" t="s">
        <v>341</v>
      </c>
      <c r="S27" s="2673"/>
      <c r="T27" s="2673"/>
      <c r="U27" s="2673"/>
      <c r="V27" s="2673"/>
      <c r="W27" s="2673"/>
      <c r="X27" s="2673"/>
      <c r="Y27" s="2673"/>
      <c r="Z27" s="2674"/>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108"/>
      <c r="BA27" s="241" t="s">
        <v>131</v>
      </c>
      <c r="BB27" s="115" t="s">
        <v>96</v>
      </c>
      <c r="BC27" s="3009" t="s">
        <v>115</v>
      </c>
      <c r="BD27" s="3010"/>
      <c r="BE27" s="3010"/>
      <c r="BF27" s="3010"/>
      <c r="BG27" s="3011"/>
      <c r="BH27" s="3012" t="s">
        <v>39</v>
      </c>
      <c r="BI27" s="3010"/>
      <c r="BJ27" s="3010"/>
      <c r="BK27" s="3010"/>
      <c r="BL27" s="3011"/>
      <c r="BM27" s="3012" t="s">
        <v>38</v>
      </c>
      <c r="BN27" s="3010"/>
      <c r="BO27" s="3010"/>
      <c r="BP27" s="3010"/>
      <c r="BQ27" s="3013"/>
      <c r="BR27" s="2519" t="s">
        <v>143</v>
      </c>
      <c r="BS27" s="2520"/>
      <c r="BT27" s="2520"/>
      <c r="BU27" s="2520"/>
      <c r="BV27" s="2520"/>
      <c r="BW27" s="2520"/>
      <c r="BX27" s="2520"/>
      <c r="BY27" s="2521"/>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24" x14ac:dyDescent="0.2">
      <c r="A28" s="203" t="s">
        <v>69</v>
      </c>
      <c r="B28" s="277"/>
      <c r="C28" s="404" t="s">
        <v>0</v>
      </c>
      <c r="D28" s="405" t="s">
        <v>1</v>
      </c>
      <c r="E28" s="405" t="s">
        <v>2</v>
      </c>
      <c r="F28" s="405" t="s">
        <v>3</v>
      </c>
      <c r="G28" s="406" t="s">
        <v>4</v>
      </c>
      <c r="H28" s="1969" t="s">
        <v>0</v>
      </c>
      <c r="I28" s="1931" t="s">
        <v>1</v>
      </c>
      <c r="J28" s="1931" t="s">
        <v>2</v>
      </c>
      <c r="K28" s="1931" t="s">
        <v>3</v>
      </c>
      <c r="L28" s="1932" t="s">
        <v>4</v>
      </c>
      <c r="M28" s="1959" t="s">
        <v>0</v>
      </c>
      <c r="N28" s="1931" t="s">
        <v>1</v>
      </c>
      <c r="O28" s="1931" t="s">
        <v>2</v>
      </c>
      <c r="P28" s="1931" t="s">
        <v>3</v>
      </c>
      <c r="Q28" s="1979" t="s">
        <v>4</v>
      </c>
      <c r="R28" s="1969" t="s">
        <v>249</v>
      </c>
      <c r="S28" s="1931" t="s">
        <v>342</v>
      </c>
      <c r="T28" s="1931" t="s">
        <v>159</v>
      </c>
      <c r="U28" s="1931" t="s">
        <v>161</v>
      </c>
      <c r="V28" s="1931" t="s">
        <v>162</v>
      </c>
      <c r="W28" s="1931" t="s">
        <v>163</v>
      </c>
      <c r="X28" s="1931" t="s">
        <v>252</v>
      </c>
      <c r="Y28" s="1931" t="s">
        <v>165</v>
      </c>
      <c r="Z28" s="1933" t="s">
        <v>166</v>
      </c>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108"/>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249</v>
      </c>
      <c r="BS28" s="182" t="s">
        <v>342</v>
      </c>
      <c r="BT28" s="182" t="s">
        <v>159</v>
      </c>
      <c r="BU28" s="182" t="s">
        <v>161</v>
      </c>
      <c r="BV28" s="182" t="s">
        <v>162</v>
      </c>
      <c r="BW28" s="182" t="s">
        <v>163</v>
      </c>
      <c r="BX28" s="182" t="s">
        <v>252</v>
      </c>
      <c r="BY28" s="183" t="s">
        <v>165</v>
      </c>
      <c r="BZ28" s="183" t="s">
        <v>166</v>
      </c>
      <c r="CA28" s="2592"/>
      <c r="CB28" s="2592"/>
      <c r="CC28" s="2592"/>
      <c r="CD28" s="2592"/>
      <c r="CE28" s="2592"/>
      <c r="CF28" s="2592"/>
      <c r="CG28" s="2592"/>
      <c r="CH28" s="2592"/>
      <c r="CI28" s="2592"/>
      <c r="CJ28" s="2592"/>
      <c r="CK28" s="2592"/>
      <c r="CL28" s="2592"/>
      <c r="CM28" s="2592"/>
      <c r="CN28" s="2592"/>
      <c r="CO28" s="2592"/>
      <c r="CP28" s="2592"/>
      <c r="CQ28" s="2592"/>
      <c r="CR28" s="2592"/>
      <c r="CS28" s="2592"/>
      <c r="CT28" s="2592"/>
      <c r="CU28" s="2592"/>
      <c r="CV28" s="2592"/>
      <c r="CW28" s="2592"/>
      <c r="CX28" s="2592"/>
      <c r="CY28" s="2592"/>
      <c r="CZ28" s="2592"/>
    </row>
    <row r="29" s="135" customFormat="true" ht="15" customHeight="true" x14ac:dyDescent="0.2">
      <c r="A29" s="3253" t="s">
        <v>58</v>
      </c>
      <c r="B29" s="2130" t="s">
        <v>50</v>
      </c>
      <c r="C29" s="2021">
        <v>5.2308878596613608</v>
      </c>
      <c r="D29" s="2022">
        <v>5.9073729280586935</v>
      </c>
      <c r="E29" s="2022">
        <v>9.6302854938742986</v>
      </c>
      <c r="F29" s="2022">
        <v>26.426497464493803</v>
      </c>
      <c r="G29" s="2023">
        <v>45.874020095155743</v>
      </c>
      <c r="H29" s="2024">
        <v>18.351517335954334</v>
      </c>
      <c r="I29" s="2022">
        <v>22.578384293421013</v>
      </c>
      <c r="J29" s="2022">
        <v>41.130702941557509</v>
      </c>
      <c r="K29" s="2022">
        <v>41.364586852448582</v>
      </c>
      <c r="L29" s="2025">
        <v>54.471228111437654</v>
      </c>
      <c r="M29" s="2026">
        <v>4.4791419820230889</v>
      </c>
      <c r="N29" s="2022">
        <v>3.8680200740330237</v>
      </c>
      <c r="O29" s="2022">
        <v>5.6555888366619156</v>
      </c>
      <c r="P29" s="2022">
        <v>3.8204840426716262</v>
      </c>
      <c r="Q29" s="2023">
        <v>11.581345260528837</v>
      </c>
      <c r="R29" s="2024">
        <v>9.5719443011861411</v>
      </c>
      <c r="S29" s="2022">
        <v>8.3047245381722998</v>
      </c>
      <c r="T29" s="2022">
        <v>13.739603326935443</v>
      </c>
      <c r="U29" s="2022">
        <v>9.4083562061603931</v>
      </c>
      <c r="V29" s="2022">
        <v>5.2901971674534893</v>
      </c>
      <c r="W29" s="2022">
        <v>3.4924052146872797</v>
      </c>
      <c r="X29" s="2022">
        <v>3.1666462892774097</v>
      </c>
      <c r="Y29" s="2022">
        <v>47.955877815488549</v>
      </c>
      <c r="Z29" s="2686">
        <v>13.981724871698557</v>
      </c>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108"/>
      <c r="BA29" s="3028" t="s">
        <v>58</v>
      </c>
      <c r="BB29" s="164" t="s">
        <v>50</v>
      </c>
      <c r="BC29" s="1565" t="s">
        <v>36</v>
      </c>
      <c r="BD29" s="1585" t="s">
        <v>36</v>
      </c>
      <c r="BE29" s="1585" t="s">
        <v>36</v>
      </c>
      <c r="BF29" s="1585" t="s">
        <v>36</v>
      </c>
      <c r="BG29" s="1606" t="s">
        <v>36</v>
      </c>
      <c r="BH29" s="1627" t="s">
        <v>36</v>
      </c>
      <c r="BI29" s="1585" t="s">
        <v>36</v>
      </c>
      <c r="BJ29" s="1585" t="s">
        <v>36</v>
      </c>
      <c r="BK29" s="1585" t="s">
        <v>36</v>
      </c>
      <c r="BL29" s="1606" t="s">
        <v>36</v>
      </c>
      <c r="BM29" s="1627" t="s">
        <v>36</v>
      </c>
      <c r="BN29" s="1585" t="s">
        <v>36</v>
      </c>
      <c r="BO29" s="1585" t="s">
        <v>36</v>
      </c>
      <c r="BP29" s="1585" t="s">
        <v>36</v>
      </c>
      <c r="BQ29" s="1606" t="s">
        <v>36</v>
      </c>
      <c r="BR29" s="1627" t="s">
        <v>36</v>
      </c>
      <c r="BS29" s="1585" t="s">
        <v>36</v>
      </c>
      <c r="BT29" s="1585" t="s">
        <v>36</v>
      </c>
      <c r="BU29" s="1585" t="s">
        <v>36</v>
      </c>
      <c r="BV29" s="1585" t="s">
        <v>36</v>
      </c>
      <c r="BW29" s="1585" t="s">
        <v>36</v>
      </c>
      <c r="BX29" s="1585" t="s">
        <v>36</v>
      </c>
      <c r="BY29" s="1647" t="s">
        <v>36</v>
      </c>
      <c r="BZ29" s="1647" t="s">
        <v>36</v>
      </c>
      <c r="CA29" s="2593"/>
      <c r="CB29" s="2593"/>
      <c r="CC29" s="2593"/>
      <c r="CD29" s="2593"/>
      <c r="CE29" s="2593"/>
      <c r="CF29" s="2593"/>
      <c r="CG29" s="2593"/>
      <c r="CH29" s="2593"/>
      <c r="CI29" s="2593"/>
      <c r="CJ29" s="2593"/>
      <c r="CK29" s="2593"/>
      <c r="CL29" s="2593"/>
      <c r="CM29" s="2593"/>
      <c r="CN29" s="2593"/>
      <c r="CO29" s="2593"/>
      <c r="CP29" s="2593"/>
      <c r="CQ29" s="2593"/>
      <c r="CR29" s="2593"/>
      <c r="CS29" s="2593"/>
      <c r="CT29" s="2593"/>
      <c r="CU29" s="2593"/>
      <c r="CV29" s="2593"/>
      <c r="CW29" s="2593"/>
      <c r="CX29" s="2593"/>
      <c r="CY29" s="2593"/>
      <c r="CZ29" s="2593"/>
    </row>
    <row r="30" s="135" customFormat="true" ht="15" customHeight="true" x14ac:dyDescent="0.2">
      <c r="A30" s="3254"/>
      <c r="B30" s="2131" t="s">
        <v>49</v>
      </c>
      <c r="C30" s="2027">
        <v>94.769112140338507</v>
      </c>
      <c r="D30" s="2028">
        <v>94.092627071941308</v>
      </c>
      <c r="E30" s="2028">
        <v>90.369714506125703</v>
      </c>
      <c r="F30" s="2028">
        <v>73.573502535506194</v>
      </c>
      <c r="G30" s="2029">
        <v>54.125979904844257</v>
      </c>
      <c r="H30" s="2030">
        <v>81.648482664045673</v>
      </c>
      <c r="I30" s="2028">
        <v>77.421615706579018</v>
      </c>
      <c r="J30" s="2028">
        <v>58.869297058442484</v>
      </c>
      <c r="K30" s="2028">
        <v>58.635413147551432</v>
      </c>
      <c r="L30" s="2031">
        <v>45.52877188856236</v>
      </c>
      <c r="M30" s="2032">
        <v>95.52085801797692</v>
      </c>
      <c r="N30" s="2028">
        <v>96.131979925967002</v>
      </c>
      <c r="O30" s="2028">
        <v>94.344411163338052</v>
      </c>
      <c r="P30" s="2028">
        <v>96.179515957328334</v>
      </c>
      <c r="Q30" s="2029">
        <v>88.418654739471165</v>
      </c>
      <c r="R30" s="2030">
        <v>90.428055698813822</v>
      </c>
      <c r="S30" s="2028">
        <v>91.69527546182772</v>
      </c>
      <c r="T30" s="2028">
        <v>86.260396673064747</v>
      </c>
      <c r="U30" s="2028">
        <v>90.591643793839566</v>
      </c>
      <c r="V30" s="2028">
        <v>94.709802832546544</v>
      </c>
      <c r="W30" s="2028">
        <v>96.507594785312818</v>
      </c>
      <c r="X30" s="2028">
        <v>96.833353710722591</v>
      </c>
      <c r="Y30" s="2028">
        <v>52.044122184510421</v>
      </c>
      <c r="Z30" s="2687">
        <v>86.018275128301255</v>
      </c>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108"/>
      <c r="BA30" s="2994"/>
      <c r="BB30" s="165" t="s">
        <v>49</v>
      </c>
      <c r="BC30" s="1566" t="s">
        <v>36</v>
      </c>
      <c r="BD30" s="1586" t="s">
        <v>36</v>
      </c>
      <c r="BE30" s="1586" t="s">
        <v>36</v>
      </c>
      <c r="BF30" s="1586" t="s">
        <v>36</v>
      </c>
      <c r="BG30" s="1607" t="s">
        <v>36</v>
      </c>
      <c r="BH30" s="1628" t="s">
        <v>36</v>
      </c>
      <c r="BI30" s="1586" t="s">
        <v>36</v>
      </c>
      <c r="BJ30" s="1586" t="s">
        <v>36</v>
      </c>
      <c r="BK30" s="1586" t="s">
        <v>36</v>
      </c>
      <c r="BL30" s="1607" t="s">
        <v>36</v>
      </c>
      <c r="BM30" s="1628" t="s">
        <v>36</v>
      </c>
      <c r="BN30" s="1586" t="s">
        <v>36</v>
      </c>
      <c r="BO30" s="1586" t="s">
        <v>36</v>
      </c>
      <c r="BP30" s="1586" t="s">
        <v>36</v>
      </c>
      <c r="BQ30" s="1607" t="s">
        <v>36</v>
      </c>
      <c r="BR30" s="1628" t="s">
        <v>36</v>
      </c>
      <c r="BS30" s="1586" t="s">
        <v>36</v>
      </c>
      <c r="BT30" s="1586" t="s">
        <v>36</v>
      </c>
      <c r="BU30" s="1586" t="s">
        <v>36</v>
      </c>
      <c r="BV30" s="1586" t="s">
        <v>36</v>
      </c>
      <c r="BW30" s="1586" t="s">
        <v>36</v>
      </c>
      <c r="BX30" s="1586" t="s">
        <v>36</v>
      </c>
      <c r="BY30" s="1648" t="s">
        <v>36</v>
      </c>
      <c r="BZ30" s="1648" t="s">
        <v>36</v>
      </c>
      <c r="CA30" s="2594"/>
      <c r="CB30" s="2594"/>
      <c r="CC30" s="2594"/>
      <c r="CD30" s="2594"/>
      <c r="CE30" s="2594"/>
      <c r="CF30" s="2594"/>
      <c r="CG30" s="2594"/>
      <c r="CH30" s="2594"/>
      <c r="CI30" s="2594"/>
      <c r="CJ30" s="2594"/>
      <c r="CK30" s="2594"/>
      <c r="CL30" s="2594"/>
      <c r="CM30" s="2594"/>
      <c r="CN30" s="2594"/>
      <c r="CO30" s="2594"/>
      <c r="CP30" s="2594"/>
      <c r="CQ30" s="2594"/>
      <c r="CR30" s="2594"/>
      <c r="CS30" s="2594"/>
      <c r="CT30" s="2594"/>
      <c r="CU30" s="2594"/>
      <c r="CV30" s="2594"/>
      <c r="CW30" s="2594"/>
      <c r="CX30" s="2594"/>
      <c r="CY30" s="2594"/>
      <c r="CZ30" s="2594"/>
    </row>
    <row r="31" s="130" customFormat="true" ht="15" customHeight="true" x14ac:dyDescent="0.2">
      <c r="A31" s="2995" t="s">
        <v>104</v>
      </c>
      <c r="B31" s="290" t="s">
        <v>50</v>
      </c>
      <c r="C31" s="2033">
        <v>0.29412892036670663</v>
      </c>
      <c r="D31" s="2034">
        <v>0.3259516469888869</v>
      </c>
      <c r="E31" s="2034">
        <v>0.39920144610882097</v>
      </c>
      <c r="F31" s="2034">
        <v>4.070399776128764</v>
      </c>
      <c r="G31" s="2035">
        <v>14.235154265471289</v>
      </c>
      <c r="H31" s="2036">
        <v>1.2083008314403718</v>
      </c>
      <c r="I31" s="2034">
        <v>3.6759181048816458</v>
      </c>
      <c r="J31" s="2034">
        <v>6.0816458000441154</v>
      </c>
      <c r="K31" s="2034">
        <v>8.4260595736811066</v>
      </c>
      <c r="L31" s="2037">
        <v>22.673171154557874</v>
      </c>
      <c r="M31" s="2038">
        <v>4.8655391363923876E-2</v>
      </c>
      <c r="N31" s="2034">
        <v>0.49660724742088236</v>
      </c>
      <c r="O31" s="2034">
        <v>5.3565694397897747E-2</v>
      </c>
      <c r="P31" s="2034">
        <v>0.27969450801672718</v>
      </c>
      <c r="Q31" s="2035">
        <v>1.3827779155511386</v>
      </c>
      <c r="R31" s="2036">
        <v>0.12377514182568289</v>
      </c>
      <c r="S31" s="2034">
        <v>0.44139283962726816</v>
      </c>
      <c r="T31" s="2034">
        <v>1.3595649392194573</v>
      </c>
      <c r="U31" s="2034">
        <v>4.3915827996340262</v>
      </c>
      <c r="V31" s="2034">
        <v>0.63871146903637921</v>
      </c>
      <c r="W31" s="2034">
        <v>0.920942470996303</v>
      </c>
      <c r="X31" s="2034">
        <v>0.14671720259200352</v>
      </c>
      <c r="Y31" s="2034">
        <v>11.238815180499733</v>
      </c>
      <c r="Z31" s="2688">
        <v>0</v>
      </c>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108"/>
      <c r="BA31" s="2994" t="s">
        <v>104</v>
      </c>
      <c r="BB31" s="165" t="s">
        <v>50</v>
      </c>
      <c r="BC31" s="1566" t="s">
        <v>36</v>
      </c>
      <c r="BD31" s="1586" t="s">
        <v>36</v>
      </c>
      <c r="BE31" s="1586" t="s">
        <v>36</v>
      </c>
      <c r="BF31" s="1586" t="s">
        <v>36</v>
      </c>
      <c r="BG31" s="1607" t="s">
        <v>36</v>
      </c>
      <c r="BH31" s="1628" t="s">
        <v>36</v>
      </c>
      <c r="BI31" s="1586" t="s">
        <v>36</v>
      </c>
      <c r="BJ31" s="1586" t="s">
        <v>36</v>
      </c>
      <c r="BK31" s="1586" t="s">
        <v>36</v>
      </c>
      <c r="BL31" s="1607" t="s">
        <v>36</v>
      </c>
      <c r="BM31" s="1628" t="s">
        <v>36</v>
      </c>
      <c r="BN31" s="1586" t="s">
        <v>36</v>
      </c>
      <c r="BO31" s="1586" t="s">
        <v>36</v>
      </c>
      <c r="BP31" s="1586" t="s">
        <v>36</v>
      </c>
      <c r="BQ31" s="1607" t="s">
        <v>36</v>
      </c>
      <c r="BR31" s="1628" t="s">
        <v>36</v>
      </c>
      <c r="BS31" s="1586" t="s">
        <v>36</v>
      </c>
      <c r="BT31" s="1586" t="s">
        <v>36</v>
      </c>
      <c r="BU31" s="1586" t="s">
        <v>36</v>
      </c>
      <c r="BV31" s="1586" t="s">
        <v>36</v>
      </c>
      <c r="BW31" s="1586" t="s">
        <v>36</v>
      </c>
      <c r="BX31" s="1586" t="s">
        <v>36</v>
      </c>
      <c r="BY31" s="1648" t="s">
        <v>36</v>
      </c>
      <c r="BZ31" s="1648" t="s">
        <v>36</v>
      </c>
      <c r="CA31" s="2594"/>
      <c r="CB31" s="2594"/>
      <c r="CC31" s="2594"/>
      <c r="CD31" s="2594"/>
      <c r="CE31" s="2594"/>
      <c r="CF31" s="2594"/>
      <c r="CG31" s="2594"/>
      <c r="CH31" s="2594"/>
      <c r="CI31" s="2594"/>
      <c r="CJ31" s="2594"/>
      <c r="CK31" s="2594"/>
      <c r="CL31" s="2594"/>
      <c r="CM31" s="2594"/>
      <c r="CN31" s="2594"/>
      <c r="CO31" s="2594"/>
      <c r="CP31" s="2594"/>
      <c r="CQ31" s="2594"/>
      <c r="CR31" s="2594"/>
      <c r="CS31" s="2594"/>
      <c r="CT31" s="2594"/>
      <c r="CU31" s="2594"/>
      <c r="CV31" s="2594"/>
      <c r="CW31" s="2594"/>
      <c r="CX31" s="2594"/>
      <c r="CY31" s="2594"/>
      <c r="CZ31" s="2594"/>
    </row>
    <row r="32" s="130" customFormat="true" ht="15" customHeight="true" x14ac:dyDescent="0.2">
      <c r="A32" s="2995"/>
      <c r="B32" s="290" t="s">
        <v>49</v>
      </c>
      <c r="C32" s="2027">
        <v>99.705871079633297</v>
      </c>
      <c r="D32" s="2028">
        <v>99.674048353011116</v>
      </c>
      <c r="E32" s="2028">
        <v>99.600798553891181</v>
      </c>
      <c r="F32" s="2028">
        <v>95.929600223871233</v>
      </c>
      <c r="G32" s="2029">
        <v>85.764845734528734</v>
      </c>
      <c r="H32" s="2030">
        <v>98.791699168559617</v>
      </c>
      <c r="I32" s="2028">
        <v>96.324081895118368</v>
      </c>
      <c r="J32" s="2028">
        <v>93.918354199955886</v>
      </c>
      <c r="K32" s="2028">
        <v>91.573940426318899</v>
      </c>
      <c r="L32" s="2031">
        <v>77.326828845442137</v>
      </c>
      <c r="M32" s="2032">
        <v>99.951344608636063</v>
      </c>
      <c r="N32" s="2028">
        <v>99.503392752579146</v>
      </c>
      <c r="O32" s="2028">
        <v>99.946434305602111</v>
      </c>
      <c r="P32" s="2028">
        <v>99.720305491983268</v>
      </c>
      <c r="Q32" s="2029">
        <v>98.617222084448883</v>
      </c>
      <c r="R32" s="2030">
        <v>99.876224858174325</v>
      </c>
      <c r="S32" s="2028">
        <v>99.558607160372731</v>
      </c>
      <c r="T32" s="2028">
        <v>98.640435060780533</v>
      </c>
      <c r="U32" s="2028">
        <v>95.608417200365935</v>
      </c>
      <c r="V32" s="2028">
        <v>99.361288530963634</v>
      </c>
      <c r="W32" s="2028">
        <v>99.07905752900372</v>
      </c>
      <c r="X32" s="2028">
        <v>99.853282797407999</v>
      </c>
      <c r="Y32" s="2028">
        <v>88.76118481949959</v>
      </c>
      <c r="Z32" s="2687">
        <v>100</v>
      </c>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108"/>
      <c r="BA32" s="2994"/>
      <c r="BB32" s="165" t="s">
        <v>49</v>
      </c>
      <c r="BC32" s="1566" t="s">
        <v>36</v>
      </c>
      <c r="BD32" s="1586" t="s">
        <v>36</v>
      </c>
      <c r="BE32" s="1586" t="s">
        <v>36</v>
      </c>
      <c r="BF32" s="1586" t="s">
        <v>36</v>
      </c>
      <c r="BG32" s="1607" t="s">
        <v>36</v>
      </c>
      <c r="BH32" s="1628" t="s">
        <v>36</v>
      </c>
      <c r="BI32" s="1586" t="s">
        <v>36</v>
      </c>
      <c r="BJ32" s="1586" t="s">
        <v>36</v>
      </c>
      <c r="BK32" s="1586" t="s">
        <v>36</v>
      </c>
      <c r="BL32" s="1607" t="s">
        <v>36</v>
      </c>
      <c r="BM32" s="1628" t="s">
        <v>36</v>
      </c>
      <c r="BN32" s="1586" t="s">
        <v>36</v>
      </c>
      <c r="BO32" s="1586" t="s">
        <v>36</v>
      </c>
      <c r="BP32" s="1586" t="s">
        <v>36</v>
      </c>
      <c r="BQ32" s="1607" t="s">
        <v>36</v>
      </c>
      <c r="BR32" s="1628" t="s">
        <v>36</v>
      </c>
      <c r="BS32" s="1586" t="s">
        <v>36</v>
      </c>
      <c r="BT32" s="1586" t="s">
        <v>36</v>
      </c>
      <c r="BU32" s="1586" t="s">
        <v>36</v>
      </c>
      <c r="BV32" s="1586" t="s">
        <v>36</v>
      </c>
      <c r="BW32" s="1586" t="s">
        <v>36</v>
      </c>
      <c r="BX32" s="1586" t="s">
        <v>36</v>
      </c>
      <c r="BY32" s="1648" t="s">
        <v>36</v>
      </c>
      <c r="BZ32" s="1648" t="s">
        <v>36</v>
      </c>
      <c r="CA32" s="2594"/>
      <c r="CB32" s="2594"/>
      <c r="CC32" s="2594"/>
      <c r="CD32" s="2594"/>
      <c r="CE32" s="2594"/>
      <c r="CF32" s="2594"/>
      <c r="CG32" s="2594"/>
      <c r="CH32" s="2594"/>
      <c r="CI32" s="2594"/>
      <c r="CJ32" s="2594"/>
      <c r="CK32" s="2594"/>
      <c r="CL32" s="2594"/>
      <c r="CM32" s="2594"/>
      <c r="CN32" s="2594"/>
      <c r="CO32" s="2594"/>
      <c r="CP32" s="2594"/>
      <c r="CQ32" s="2594"/>
      <c r="CR32" s="2594"/>
      <c r="CS32" s="2594"/>
      <c r="CT32" s="2594"/>
      <c r="CU32" s="2594"/>
      <c r="CV32" s="2594"/>
      <c r="CW32" s="2594"/>
      <c r="CX32" s="2594"/>
      <c r="CY32" s="2594"/>
      <c r="CZ32" s="2594"/>
    </row>
    <row r="33" s="130" customFormat="true" ht="15" customHeight="true" x14ac:dyDescent="0.2">
      <c r="A33" s="2995" t="s">
        <v>105</v>
      </c>
      <c r="B33" s="290" t="s">
        <v>50</v>
      </c>
      <c r="C33" s="1489" t="s">
        <v>36</v>
      </c>
      <c r="D33" s="1501" t="s">
        <v>36</v>
      </c>
      <c r="E33" s="1501" t="s">
        <v>36</v>
      </c>
      <c r="F33" s="1501" t="s">
        <v>36</v>
      </c>
      <c r="G33" s="1513" t="s">
        <v>36</v>
      </c>
      <c r="H33" s="1525" t="s">
        <v>36</v>
      </c>
      <c r="I33" s="1501" t="s">
        <v>36</v>
      </c>
      <c r="J33" s="1501" t="s">
        <v>36</v>
      </c>
      <c r="K33" s="1501" t="s">
        <v>36</v>
      </c>
      <c r="L33" s="1537" t="s">
        <v>36</v>
      </c>
      <c r="M33" s="1549" t="s">
        <v>36</v>
      </c>
      <c r="N33" s="1501" t="s">
        <v>36</v>
      </c>
      <c r="O33" s="1501" t="s">
        <v>36</v>
      </c>
      <c r="P33" s="1501" t="s">
        <v>36</v>
      </c>
      <c r="Q33" s="1513" t="s">
        <v>36</v>
      </c>
      <c r="R33" s="1525" t="s">
        <v>36</v>
      </c>
      <c r="S33" s="1501" t="s">
        <v>36</v>
      </c>
      <c r="T33" s="1501" t="s">
        <v>36</v>
      </c>
      <c r="U33" s="1501" t="s">
        <v>36</v>
      </c>
      <c r="V33" s="1501" t="s">
        <v>36</v>
      </c>
      <c r="W33" s="1501" t="s">
        <v>36</v>
      </c>
      <c r="X33" s="1501" t="s">
        <v>36</v>
      </c>
      <c r="Y33" s="1559" t="s">
        <v>36</v>
      </c>
      <c r="Z33" s="2556" t="s">
        <v>36</v>
      </c>
      <c r="AA33" s="2584"/>
      <c r="AB33" s="2584"/>
      <c r="AC33" s="2584"/>
      <c r="AD33" s="2584"/>
      <c r="AE33" s="2584"/>
      <c r="AF33" s="2584"/>
      <c r="AG33" s="2584"/>
      <c r="AH33" s="2584"/>
      <c r="AI33" s="2584"/>
      <c r="AJ33" s="2584"/>
      <c r="AK33" s="2584"/>
      <c r="AL33" s="2584"/>
      <c r="AM33" s="2584"/>
      <c r="AN33" s="2584"/>
      <c r="AO33" s="2584"/>
      <c r="AP33" s="2584"/>
      <c r="AQ33" s="2584"/>
      <c r="AR33" s="2584"/>
      <c r="AS33" s="2584"/>
      <c r="AT33" s="2584"/>
      <c r="AU33" s="2584"/>
      <c r="AV33" s="2584"/>
      <c r="AW33" s="2584"/>
      <c r="AX33" s="2584"/>
      <c r="AY33" s="2584"/>
      <c r="AZ33" s="239"/>
      <c r="BA33" s="2994" t="s">
        <v>105</v>
      </c>
      <c r="BB33" s="165" t="s">
        <v>50</v>
      </c>
      <c r="BC33" s="1566" t="s">
        <v>36</v>
      </c>
      <c r="BD33" s="1586" t="s">
        <v>36</v>
      </c>
      <c r="BE33" s="1586" t="s">
        <v>36</v>
      </c>
      <c r="BF33" s="1586" t="s">
        <v>36</v>
      </c>
      <c r="BG33" s="1607" t="s">
        <v>36</v>
      </c>
      <c r="BH33" s="1628" t="s">
        <v>36</v>
      </c>
      <c r="BI33" s="1586" t="s">
        <v>36</v>
      </c>
      <c r="BJ33" s="1586" t="s">
        <v>36</v>
      </c>
      <c r="BK33" s="1586" t="s">
        <v>36</v>
      </c>
      <c r="BL33" s="1607" t="s">
        <v>36</v>
      </c>
      <c r="BM33" s="1628" t="s">
        <v>36</v>
      </c>
      <c r="BN33" s="1586" t="s">
        <v>36</v>
      </c>
      <c r="BO33" s="1586" t="s">
        <v>36</v>
      </c>
      <c r="BP33" s="1586" t="s">
        <v>36</v>
      </c>
      <c r="BQ33" s="1607" t="s">
        <v>36</v>
      </c>
      <c r="BR33" s="1628" t="s">
        <v>36</v>
      </c>
      <c r="BS33" s="1586" t="s">
        <v>36</v>
      </c>
      <c r="BT33" s="1586" t="s">
        <v>36</v>
      </c>
      <c r="BU33" s="1586" t="s">
        <v>36</v>
      </c>
      <c r="BV33" s="1586" t="s">
        <v>36</v>
      </c>
      <c r="BW33" s="1586" t="s">
        <v>36</v>
      </c>
      <c r="BX33" s="1586" t="s">
        <v>36</v>
      </c>
      <c r="BY33" s="1648" t="s">
        <v>36</v>
      </c>
      <c r="BZ33" s="1648" t="s">
        <v>36</v>
      </c>
      <c r="CA33" s="2594"/>
      <c r="CB33" s="2594"/>
      <c r="CC33" s="2594"/>
      <c r="CD33" s="2594"/>
      <c r="CE33" s="2594"/>
      <c r="CF33" s="2594"/>
      <c r="CG33" s="2594"/>
      <c r="CH33" s="2594"/>
      <c r="CI33" s="2594"/>
      <c r="CJ33" s="2594"/>
      <c r="CK33" s="2594"/>
      <c r="CL33" s="2594"/>
      <c r="CM33" s="2594"/>
      <c r="CN33" s="2594"/>
      <c r="CO33" s="2594"/>
      <c r="CP33" s="2594"/>
      <c r="CQ33" s="2594"/>
      <c r="CR33" s="2594"/>
      <c r="CS33" s="2594"/>
      <c r="CT33" s="2594"/>
      <c r="CU33" s="2594"/>
      <c r="CV33" s="2594"/>
      <c r="CW33" s="2594"/>
      <c r="CX33" s="2594"/>
      <c r="CY33" s="2594"/>
      <c r="CZ33" s="2594"/>
    </row>
    <row r="34" s="130" customFormat="true" ht="15" customHeight="true" x14ac:dyDescent="0.2">
      <c r="A34" s="2995"/>
      <c r="B34" s="290" t="s">
        <v>49</v>
      </c>
      <c r="C34" s="1489" t="s">
        <v>36</v>
      </c>
      <c r="D34" s="1501" t="s">
        <v>36</v>
      </c>
      <c r="E34" s="1501" t="s">
        <v>36</v>
      </c>
      <c r="F34" s="1501" t="s">
        <v>36</v>
      </c>
      <c r="G34" s="1513" t="s">
        <v>36</v>
      </c>
      <c r="H34" s="1525" t="s">
        <v>36</v>
      </c>
      <c r="I34" s="1501" t="s">
        <v>36</v>
      </c>
      <c r="J34" s="1501" t="s">
        <v>36</v>
      </c>
      <c r="K34" s="1501" t="s">
        <v>36</v>
      </c>
      <c r="L34" s="1537" t="s">
        <v>36</v>
      </c>
      <c r="M34" s="1549" t="s">
        <v>36</v>
      </c>
      <c r="N34" s="1501" t="s">
        <v>36</v>
      </c>
      <c r="O34" s="1501" t="s">
        <v>36</v>
      </c>
      <c r="P34" s="1501" t="s">
        <v>36</v>
      </c>
      <c r="Q34" s="1513" t="s">
        <v>36</v>
      </c>
      <c r="R34" s="1525" t="s">
        <v>36</v>
      </c>
      <c r="S34" s="1501" t="s">
        <v>36</v>
      </c>
      <c r="T34" s="1501" t="s">
        <v>36</v>
      </c>
      <c r="U34" s="1501" t="s">
        <v>36</v>
      </c>
      <c r="V34" s="1501" t="s">
        <v>36</v>
      </c>
      <c r="W34" s="1501" t="s">
        <v>36</v>
      </c>
      <c r="X34" s="1501" t="s">
        <v>36</v>
      </c>
      <c r="Y34" s="1559" t="s">
        <v>36</v>
      </c>
      <c r="Z34" s="2556" t="s">
        <v>36</v>
      </c>
      <c r="AA34" s="2584"/>
      <c r="AB34" s="2584"/>
      <c r="AC34" s="2584"/>
      <c r="AD34" s="2584"/>
      <c r="AE34" s="2584"/>
      <c r="AF34" s="2584"/>
      <c r="AG34" s="2584"/>
      <c r="AH34" s="2584"/>
      <c r="AI34" s="2584"/>
      <c r="AJ34" s="2584"/>
      <c r="AK34" s="2584"/>
      <c r="AL34" s="2584"/>
      <c r="AM34" s="2584"/>
      <c r="AN34" s="2584"/>
      <c r="AO34" s="2584"/>
      <c r="AP34" s="2584"/>
      <c r="AQ34" s="2584"/>
      <c r="AR34" s="2584"/>
      <c r="AS34" s="2584"/>
      <c r="AT34" s="2584"/>
      <c r="AU34" s="2584"/>
      <c r="AV34" s="2584"/>
      <c r="AW34" s="2584"/>
      <c r="AX34" s="2584"/>
      <c r="AY34" s="2584"/>
      <c r="AZ34" s="239"/>
      <c r="BA34" s="2994"/>
      <c r="BB34" s="165" t="s">
        <v>49</v>
      </c>
      <c r="BC34" s="1566" t="s">
        <v>36</v>
      </c>
      <c r="BD34" s="1586" t="s">
        <v>36</v>
      </c>
      <c r="BE34" s="1586" t="s">
        <v>36</v>
      </c>
      <c r="BF34" s="1586" t="s">
        <v>36</v>
      </c>
      <c r="BG34" s="1607" t="s">
        <v>36</v>
      </c>
      <c r="BH34" s="1628" t="s">
        <v>36</v>
      </c>
      <c r="BI34" s="1586" t="s">
        <v>36</v>
      </c>
      <c r="BJ34" s="1586" t="s">
        <v>36</v>
      </c>
      <c r="BK34" s="1586" t="s">
        <v>36</v>
      </c>
      <c r="BL34" s="1607" t="s">
        <v>36</v>
      </c>
      <c r="BM34" s="1628" t="s">
        <v>36</v>
      </c>
      <c r="BN34" s="1586" t="s">
        <v>36</v>
      </c>
      <c r="BO34" s="1586" t="s">
        <v>36</v>
      </c>
      <c r="BP34" s="1586" t="s">
        <v>36</v>
      </c>
      <c r="BQ34" s="1607" t="s">
        <v>36</v>
      </c>
      <c r="BR34" s="1628" t="s">
        <v>36</v>
      </c>
      <c r="BS34" s="1586" t="s">
        <v>36</v>
      </c>
      <c r="BT34" s="1586" t="s">
        <v>36</v>
      </c>
      <c r="BU34" s="1586" t="s">
        <v>36</v>
      </c>
      <c r="BV34" s="1586" t="s">
        <v>36</v>
      </c>
      <c r="BW34" s="1586" t="s">
        <v>36</v>
      </c>
      <c r="BX34" s="1586" t="s">
        <v>36</v>
      </c>
      <c r="BY34" s="1648" t="s">
        <v>36</v>
      </c>
      <c r="BZ34" s="1648" t="s">
        <v>36</v>
      </c>
      <c r="CA34" s="2594"/>
      <c r="CB34" s="2594"/>
      <c r="CC34" s="2594"/>
      <c r="CD34" s="2594"/>
      <c r="CE34" s="2594"/>
      <c r="CF34" s="2594"/>
      <c r="CG34" s="2594"/>
      <c r="CH34" s="2594"/>
      <c r="CI34" s="2594"/>
      <c r="CJ34" s="2594"/>
      <c r="CK34" s="2594"/>
      <c r="CL34" s="2594"/>
      <c r="CM34" s="2594"/>
      <c r="CN34" s="2594"/>
      <c r="CO34" s="2594"/>
      <c r="CP34" s="2594"/>
      <c r="CQ34" s="2594"/>
      <c r="CR34" s="2594"/>
      <c r="CS34" s="2594"/>
      <c r="CT34" s="2594"/>
      <c r="CU34" s="2594"/>
      <c r="CV34" s="2594"/>
      <c r="CW34" s="2594"/>
      <c r="CX34" s="2594"/>
      <c r="CY34" s="2594"/>
      <c r="CZ34" s="2594"/>
    </row>
    <row r="35" s="135" customFormat="true" ht="15" customHeight="true" x14ac:dyDescent="0.2">
      <c r="A35" s="3254" t="s">
        <v>56</v>
      </c>
      <c r="B35" s="2131" t="s">
        <v>50</v>
      </c>
      <c r="C35" s="2027">
        <v>14.211888222251634</v>
      </c>
      <c r="D35" s="2028">
        <v>15.419197197092366</v>
      </c>
      <c r="E35" s="2028">
        <v>18.200965973303688</v>
      </c>
      <c r="F35" s="2028">
        <v>25.642629065915457</v>
      </c>
      <c r="G35" s="2029">
        <v>35.574710195641956</v>
      </c>
      <c r="H35" s="2030">
        <v>23.232731342458621</v>
      </c>
      <c r="I35" s="2028">
        <v>27.322900211848207</v>
      </c>
      <c r="J35" s="2028">
        <v>27.662386167350832</v>
      </c>
      <c r="K35" s="2028">
        <v>27.163539937597175</v>
      </c>
      <c r="L35" s="2031">
        <v>43.595801901309059</v>
      </c>
      <c r="M35" s="2032">
        <v>12.925317084416402</v>
      </c>
      <c r="N35" s="2028">
        <v>13.644830328952542</v>
      </c>
      <c r="O35" s="2028">
        <v>15.35430895166599</v>
      </c>
      <c r="P35" s="2028">
        <v>17.213881097397675</v>
      </c>
      <c r="Q35" s="2029">
        <v>19.960016867880089</v>
      </c>
      <c r="R35" s="2030">
        <v>10.252707581227401</v>
      </c>
      <c r="S35" s="2028">
        <v>8.8605525584436755</v>
      </c>
      <c r="T35" s="2028">
        <v>34.548944337812067</v>
      </c>
      <c r="U35" s="2028">
        <v>19.411405916437886</v>
      </c>
      <c r="V35" s="2028">
        <v>19.411274645931694</v>
      </c>
      <c r="W35" s="2028">
        <v>24.92524817605576</v>
      </c>
      <c r="X35" s="2028">
        <v>30.737253943024754</v>
      </c>
      <c r="Y35" s="2028">
        <v>29.011107682813648</v>
      </c>
      <c r="Z35" s="2687">
        <v>5.7829515583927762</v>
      </c>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108"/>
      <c r="BA35" s="2994" t="s">
        <v>56</v>
      </c>
      <c r="BB35" s="165" t="s">
        <v>50</v>
      </c>
      <c r="BC35" s="1566" t="s">
        <v>36</v>
      </c>
      <c r="BD35" s="1586" t="s">
        <v>36</v>
      </c>
      <c r="BE35" s="1586" t="s">
        <v>36</v>
      </c>
      <c r="BF35" s="1586" t="s">
        <v>36</v>
      </c>
      <c r="BG35" s="1607" t="s">
        <v>36</v>
      </c>
      <c r="BH35" s="1628" t="s">
        <v>36</v>
      </c>
      <c r="BI35" s="1586" t="s">
        <v>36</v>
      </c>
      <c r="BJ35" s="1586" t="s">
        <v>36</v>
      </c>
      <c r="BK35" s="1586" t="s">
        <v>36</v>
      </c>
      <c r="BL35" s="1607" t="s">
        <v>36</v>
      </c>
      <c r="BM35" s="1628" t="s">
        <v>36</v>
      </c>
      <c r="BN35" s="1586" t="s">
        <v>36</v>
      </c>
      <c r="BO35" s="1586" t="s">
        <v>36</v>
      </c>
      <c r="BP35" s="1586" t="s">
        <v>36</v>
      </c>
      <c r="BQ35" s="1607" t="s">
        <v>36</v>
      </c>
      <c r="BR35" s="1628" t="s">
        <v>36</v>
      </c>
      <c r="BS35" s="1586" t="s">
        <v>36</v>
      </c>
      <c r="BT35" s="1586" t="s">
        <v>36</v>
      </c>
      <c r="BU35" s="1586" t="s">
        <v>36</v>
      </c>
      <c r="BV35" s="1586" t="s">
        <v>36</v>
      </c>
      <c r="BW35" s="1586" t="s">
        <v>36</v>
      </c>
      <c r="BX35" s="1586" t="s">
        <v>36</v>
      </c>
      <c r="BY35" s="1648" t="s">
        <v>36</v>
      </c>
      <c r="BZ35" s="1648" t="s">
        <v>36</v>
      </c>
      <c r="CA35" s="2594"/>
      <c r="CB35" s="2594"/>
      <c r="CC35" s="2594"/>
      <c r="CD35" s="2594"/>
      <c r="CE35" s="2594"/>
      <c r="CF35" s="2594"/>
      <c r="CG35" s="2594"/>
      <c r="CH35" s="2594"/>
      <c r="CI35" s="2594"/>
      <c r="CJ35" s="2594"/>
      <c r="CK35" s="2594"/>
      <c r="CL35" s="2594"/>
      <c r="CM35" s="2594"/>
      <c r="CN35" s="2594"/>
      <c r="CO35" s="2594"/>
      <c r="CP35" s="2594"/>
      <c r="CQ35" s="2594"/>
      <c r="CR35" s="2594"/>
      <c r="CS35" s="2594"/>
      <c r="CT35" s="2594"/>
      <c r="CU35" s="2594"/>
      <c r="CV35" s="2594"/>
      <c r="CW35" s="2594"/>
      <c r="CX35" s="2594"/>
      <c r="CY35" s="2594"/>
      <c r="CZ35" s="2594"/>
    </row>
    <row r="36" s="135" customFormat="true" ht="15" customHeight="true" x14ac:dyDescent="0.2">
      <c r="A36" s="3254"/>
      <c r="B36" s="2131" t="s">
        <v>49</v>
      </c>
      <c r="C36" s="2027">
        <v>85.788111777747915</v>
      </c>
      <c r="D36" s="2028">
        <v>84.580802802907641</v>
      </c>
      <c r="E36" s="2028">
        <v>81.799034026696461</v>
      </c>
      <c r="F36" s="2028">
        <v>74.357370934084614</v>
      </c>
      <c r="G36" s="2029">
        <v>64.425289804358002</v>
      </c>
      <c r="H36" s="2030">
        <v>76.767268657541436</v>
      </c>
      <c r="I36" s="2028">
        <v>72.677099788151793</v>
      </c>
      <c r="J36" s="2028">
        <v>72.337613832649168</v>
      </c>
      <c r="K36" s="2028">
        <v>72.83646006240285</v>
      </c>
      <c r="L36" s="2031">
        <v>56.404198098690948</v>
      </c>
      <c r="M36" s="2032">
        <v>87.074682915583708</v>
      </c>
      <c r="N36" s="2028">
        <v>86.355169671047449</v>
      </c>
      <c r="O36" s="2028">
        <v>84.645691048333973</v>
      </c>
      <c r="P36" s="2028">
        <v>82.786118902602283</v>
      </c>
      <c r="Q36" s="2029">
        <v>80.039983132119929</v>
      </c>
      <c r="R36" s="2030">
        <v>89.747292418772545</v>
      </c>
      <c r="S36" s="2028">
        <v>91.139447441556356</v>
      </c>
      <c r="T36" s="2028">
        <v>65.451055662188224</v>
      </c>
      <c r="U36" s="2028">
        <v>80.588594083561972</v>
      </c>
      <c r="V36" s="2028">
        <v>80.588725354068515</v>
      </c>
      <c r="W36" s="2028">
        <v>75.074751823944823</v>
      </c>
      <c r="X36" s="2028">
        <v>69.262746056975118</v>
      </c>
      <c r="Y36" s="2028">
        <v>70.988892317185318</v>
      </c>
      <c r="Z36" s="2687">
        <v>94.217048441607119</v>
      </c>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108"/>
      <c r="BA36" s="2994"/>
      <c r="BB36" s="165" t="s">
        <v>49</v>
      </c>
      <c r="BC36" s="1566" t="s">
        <v>36</v>
      </c>
      <c r="BD36" s="1586" t="s">
        <v>36</v>
      </c>
      <c r="BE36" s="1586" t="s">
        <v>36</v>
      </c>
      <c r="BF36" s="1586" t="s">
        <v>36</v>
      </c>
      <c r="BG36" s="1607" t="s">
        <v>36</v>
      </c>
      <c r="BH36" s="1628" t="s">
        <v>36</v>
      </c>
      <c r="BI36" s="1586" t="s">
        <v>36</v>
      </c>
      <c r="BJ36" s="1586" t="s">
        <v>36</v>
      </c>
      <c r="BK36" s="1586" t="s">
        <v>36</v>
      </c>
      <c r="BL36" s="1607" t="s">
        <v>36</v>
      </c>
      <c r="BM36" s="1628" t="s">
        <v>36</v>
      </c>
      <c r="BN36" s="1586" t="s">
        <v>36</v>
      </c>
      <c r="BO36" s="1586" t="s">
        <v>36</v>
      </c>
      <c r="BP36" s="1586" t="s">
        <v>36</v>
      </c>
      <c r="BQ36" s="1607" t="s">
        <v>36</v>
      </c>
      <c r="BR36" s="1628" t="s">
        <v>36</v>
      </c>
      <c r="BS36" s="1586" t="s">
        <v>36</v>
      </c>
      <c r="BT36" s="1586" t="s">
        <v>36</v>
      </c>
      <c r="BU36" s="1586" t="s">
        <v>36</v>
      </c>
      <c r="BV36" s="1586" t="s">
        <v>36</v>
      </c>
      <c r="BW36" s="1586" t="s">
        <v>36</v>
      </c>
      <c r="BX36" s="1586" t="s">
        <v>36</v>
      </c>
      <c r="BY36" s="1648" t="s">
        <v>36</v>
      </c>
      <c r="BZ36" s="1648" t="s">
        <v>36</v>
      </c>
      <c r="CA36" s="2594"/>
      <c r="CB36" s="2594"/>
      <c r="CC36" s="2594"/>
      <c r="CD36" s="2594"/>
      <c r="CE36" s="2594"/>
      <c r="CF36" s="2594"/>
      <c r="CG36" s="2594"/>
      <c r="CH36" s="2594"/>
      <c r="CI36" s="2594"/>
      <c r="CJ36" s="2594"/>
      <c r="CK36" s="2594"/>
      <c r="CL36" s="2594"/>
      <c r="CM36" s="2594"/>
      <c r="CN36" s="2594"/>
      <c r="CO36" s="2594"/>
      <c r="CP36" s="2594"/>
      <c r="CQ36" s="2594"/>
      <c r="CR36" s="2594"/>
      <c r="CS36" s="2594"/>
      <c r="CT36" s="2594"/>
      <c r="CU36" s="2594"/>
      <c r="CV36" s="2594"/>
      <c r="CW36" s="2594"/>
      <c r="CX36" s="2594"/>
      <c r="CY36" s="2594"/>
      <c r="CZ36" s="2594"/>
    </row>
    <row r="37" s="135" customFormat="true" ht="15" customHeight="true" x14ac:dyDescent="0.2">
      <c r="A37" s="3254" t="s">
        <v>167</v>
      </c>
      <c r="B37" s="2131" t="s">
        <v>50</v>
      </c>
      <c r="C37" s="2027">
        <v>11.612960238942298</v>
      </c>
      <c r="D37" s="2028">
        <v>12.331902747554583</v>
      </c>
      <c r="E37" s="2028">
        <v>10.901487427170528</v>
      </c>
      <c r="F37" s="2028">
        <v>23.173554166105916</v>
      </c>
      <c r="G37" s="2029">
        <v>34.879591617802426</v>
      </c>
      <c r="H37" s="2030">
        <v>19.65842077941868</v>
      </c>
      <c r="I37" s="2028">
        <v>24.217944154225854</v>
      </c>
      <c r="J37" s="2028">
        <v>24.585151260262688</v>
      </c>
      <c r="K37" s="2028">
        <v>26.105469749287774</v>
      </c>
      <c r="L37" s="2031">
        <v>43.970253708896209</v>
      </c>
      <c r="M37" s="2032">
        <v>10.41049256619716</v>
      </c>
      <c r="N37" s="2028">
        <v>11.579867514294801</v>
      </c>
      <c r="O37" s="2028">
        <v>10.688737073410328</v>
      </c>
      <c r="P37" s="2028">
        <v>7.6545279018769454</v>
      </c>
      <c r="Q37" s="2029">
        <v>16.018893408314998</v>
      </c>
      <c r="R37" s="2030">
        <v>7.0473699505957459</v>
      </c>
      <c r="S37" s="2028">
        <v>9.8734749209218258</v>
      </c>
      <c r="T37" s="2028">
        <v>33.905852417302853</v>
      </c>
      <c r="U37" s="2028">
        <v>19.89036805011747</v>
      </c>
      <c r="V37" s="2028">
        <v>9.2365456821026211</v>
      </c>
      <c r="W37" s="2028">
        <v>23.444976076555086</v>
      </c>
      <c r="X37" s="2028">
        <v>34.100093254584941</v>
      </c>
      <c r="Y37" s="2028">
        <v>28.866417403126967</v>
      </c>
      <c r="Z37" s="2687">
        <v>4.9105512960934714</v>
      </c>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108"/>
      <c r="BA37" s="2994" t="s">
        <v>126</v>
      </c>
      <c r="BB37" s="165" t="s">
        <v>50</v>
      </c>
      <c r="BC37" s="1566" t="s">
        <v>36</v>
      </c>
      <c r="BD37" s="1586" t="s">
        <v>36</v>
      </c>
      <c r="BE37" s="1586" t="s">
        <v>36</v>
      </c>
      <c r="BF37" s="1586" t="s">
        <v>36</v>
      </c>
      <c r="BG37" s="1607" t="s">
        <v>36</v>
      </c>
      <c r="BH37" s="1628" t="s">
        <v>36</v>
      </c>
      <c r="BI37" s="1586" t="s">
        <v>36</v>
      </c>
      <c r="BJ37" s="1586" t="s">
        <v>36</v>
      </c>
      <c r="BK37" s="1586" t="s">
        <v>36</v>
      </c>
      <c r="BL37" s="1607" t="s">
        <v>36</v>
      </c>
      <c r="BM37" s="1628" t="s">
        <v>36</v>
      </c>
      <c r="BN37" s="1586" t="s">
        <v>36</v>
      </c>
      <c r="BO37" s="1586" t="s">
        <v>36</v>
      </c>
      <c r="BP37" s="1586" t="s">
        <v>36</v>
      </c>
      <c r="BQ37" s="1607" t="s">
        <v>36</v>
      </c>
      <c r="BR37" s="1628" t="s">
        <v>36</v>
      </c>
      <c r="BS37" s="1586" t="s">
        <v>36</v>
      </c>
      <c r="BT37" s="1586" t="s">
        <v>36</v>
      </c>
      <c r="BU37" s="1586" t="s">
        <v>36</v>
      </c>
      <c r="BV37" s="1586" t="s">
        <v>36</v>
      </c>
      <c r="BW37" s="1586" t="s">
        <v>36</v>
      </c>
      <c r="BX37" s="1586" t="s">
        <v>36</v>
      </c>
      <c r="BY37" s="1648" t="s">
        <v>36</v>
      </c>
      <c r="BZ37" s="1648" t="s">
        <v>36</v>
      </c>
      <c r="CA37" s="2594"/>
      <c r="CB37" s="2594"/>
      <c r="CC37" s="2594"/>
      <c r="CD37" s="2594"/>
      <c r="CE37" s="2594"/>
      <c r="CF37" s="2594"/>
      <c r="CG37" s="2594"/>
      <c r="CH37" s="2594"/>
      <c r="CI37" s="2594"/>
      <c r="CJ37" s="2594"/>
      <c r="CK37" s="2594"/>
      <c r="CL37" s="2594"/>
      <c r="CM37" s="2594"/>
      <c r="CN37" s="2594"/>
      <c r="CO37" s="2594"/>
      <c r="CP37" s="2594"/>
      <c r="CQ37" s="2594"/>
      <c r="CR37" s="2594"/>
      <c r="CS37" s="2594"/>
      <c r="CT37" s="2594"/>
      <c r="CU37" s="2594"/>
      <c r="CV37" s="2594"/>
      <c r="CW37" s="2594"/>
      <c r="CX37" s="2594"/>
      <c r="CY37" s="2594"/>
      <c r="CZ37" s="2594"/>
    </row>
    <row r="38" s="135" customFormat="true" ht="15" customHeight="true" x14ac:dyDescent="0.2">
      <c r="A38" s="3254"/>
      <c r="B38" s="2131" t="s">
        <v>49</v>
      </c>
      <c r="C38" s="2027">
        <v>88.387039761057409</v>
      </c>
      <c r="D38" s="2028">
        <v>87.668097252445406</v>
      </c>
      <c r="E38" s="2028">
        <v>89.098512572829421</v>
      </c>
      <c r="F38" s="2028">
        <v>76.826445833894013</v>
      </c>
      <c r="G38" s="2029">
        <v>65.120408382197553</v>
      </c>
      <c r="H38" s="2030">
        <v>80.341579220581266</v>
      </c>
      <c r="I38" s="2028">
        <v>75.782055845774124</v>
      </c>
      <c r="J38" s="2028">
        <v>75.414848739737337</v>
      </c>
      <c r="K38" s="2028">
        <v>73.894530250712236</v>
      </c>
      <c r="L38" s="2031">
        <v>56.029746291103791</v>
      </c>
      <c r="M38" s="2032">
        <v>89.589507433802908</v>
      </c>
      <c r="N38" s="2028">
        <v>88.420132485705238</v>
      </c>
      <c r="O38" s="2028">
        <v>89.311262926589734</v>
      </c>
      <c r="P38" s="2028">
        <v>92.345472098123054</v>
      </c>
      <c r="Q38" s="2029">
        <v>83.981106591684934</v>
      </c>
      <c r="R38" s="2030">
        <v>92.952630049404178</v>
      </c>
      <c r="S38" s="2028">
        <v>90.126525079078235</v>
      </c>
      <c r="T38" s="2028">
        <v>66.094147582697275</v>
      </c>
      <c r="U38" s="2028">
        <v>80.109631949882555</v>
      </c>
      <c r="V38" s="2028">
        <v>90.763454317897413</v>
      </c>
      <c r="W38" s="2028">
        <v>76.555023923444949</v>
      </c>
      <c r="X38" s="2028">
        <v>65.899906745414967</v>
      </c>
      <c r="Y38" s="2028">
        <v>71.133582596872486</v>
      </c>
      <c r="Z38" s="2687">
        <v>95.089448703906527</v>
      </c>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108"/>
      <c r="BA38" s="2994"/>
      <c r="BB38" s="165" t="s">
        <v>49</v>
      </c>
      <c r="BC38" s="1566" t="s">
        <v>36</v>
      </c>
      <c r="BD38" s="1586" t="s">
        <v>36</v>
      </c>
      <c r="BE38" s="1586" t="s">
        <v>36</v>
      </c>
      <c r="BF38" s="1586" t="s">
        <v>36</v>
      </c>
      <c r="BG38" s="1607" t="s">
        <v>36</v>
      </c>
      <c r="BH38" s="1628" t="s">
        <v>36</v>
      </c>
      <c r="BI38" s="1586" t="s">
        <v>36</v>
      </c>
      <c r="BJ38" s="1586" t="s">
        <v>36</v>
      </c>
      <c r="BK38" s="1586" t="s">
        <v>36</v>
      </c>
      <c r="BL38" s="1607" t="s">
        <v>36</v>
      </c>
      <c r="BM38" s="1628" t="s">
        <v>36</v>
      </c>
      <c r="BN38" s="1586" t="s">
        <v>36</v>
      </c>
      <c r="BO38" s="1586" t="s">
        <v>36</v>
      </c>
      <c r="BP38" s="1586" t="s">
        <v>36</v>
      </c>
      <c r="BQ38" s="1607" t="s">
        <v>36</v>
      </c>
      <c r="BR38" s="1628" t="s">
        <v>36</v>
      </c>
      <c r="BS38" s="1586" t="s">
        <v>36</v>
      </c>
      <c r="BT38" s="1586" t="s">
        <v>36</v>
      </c>
      <c r="BU38" s="1586" t="s">
        <v>36</v>
      </c>
      <c r="BV38" s="1586" t="s">
        <v>36</v>
      </c>
      <c r="BW38" s="1586" t="s">
        <v>36</v>
      </c>
      <c r="BX38" s="1586" t="s">
        <v>36</v>
      </c>
      <c r="BY38" s="1648" t="s">
        <v>36</v>
      </c>
      <c r="BZ38" s="1648" t="s">
        <v>36</v>
      </c>
      <c r="CA38" s="2594"/>
      <c r="CB38" s="2594"/>
      <c r="CC38" s="2594"/>
      <c r="CD38" s="2594"/>
      <c r="CE38" s="2594"/>
      <c r="CF38" s="2594"/>
      <c r="CG38" s="2594"/>
      <c r="CH38" s="2594"/>
      <c r="CI38" s="2594"/>
      <c r="CJ38" s="2594"/>
      <c r="CK38" s="2594"/>
      <c r="CL38" s="2594"/>
      <c r="CM38" s="2594"/>
      <c r="CN38" s="2594"/>
      <c r="CO38" s="2594"/>
      <c r="CP38" s="2594"/>
      <c r="CQ38" s="2594"/>
      <c r="CR38" s="2594"/>
      <c r="CS38" s="2594"/>
      <c r="CT38" s="2594"/>
      <c r="CU38" s="2594"/>
      <c r="CV38" s="2594"/>
      <c r="CW38" s="2594"/>
      <c r="CX38" s="2594"/>
      <c r="CY38" s="2594"/>
      <c r="CZ38" s="2594"/>
    </row>
    <row r="39" s="130" customFormat="true" ht="15" customHeight="true" x14ac:dyDescent="0.2">
      <c r="A39" s="2995" t="s">
        <v>123</v>
      </c>
      <c r="B39" s="290" t="s">
        <v>50</v>
      </c>
      <c r="C39" s="1489" t="s">
        <v>36</v>
      </c>
      <c r="D39" s="1501" t="s">
        <v>36</v>
      </c>
      <c r="E39" s="1501" t="s">
        <v>36</v>
      </c>
      <c r="F39" s="1501" t="s">
        <v>36</v>
      </c>
      <c r="G39" s="1513" t="s">
        <v>36</v>
      </c>
      <c r="H39" s="1525" t="s">
        <v>36</v>
      </c>
      <c r="I39" s="1501" t="s">
        <v>36</v>
      </c>
      <c r="J39" s="1501" t="s">
        <v>36</v>
      </c>
      <c r="K39" s="1501" t="s">
        <v>36</v>
      </c>
      <c r="L39" s="1537" t="s">
        <v>36</v>
      </c>
      <c r="M39" s="1549" t="s">
        <v>36</v>
      </c>
      <c r="N39" s="1501" t="s">
        <v>36</v>
      </c>
      <c r="O39" s="1501" t="s">
        <v>36</v>
      </c>
      <c r="P39" s="1501" t="s">
        <v>36</v>
      </c>
      <c r="Q39" s="1513" t="s">
        <v>36</v>
      </c>
      <c r="R39" s="1525" t="s">
        <v>36</v>
      </c>
      <c r="S39" s="1501" t="s">
        <v>36</v>
      </c>
      <c r="T39" s="1501" t="s">
        <v>36</v>
      </c>
      <c r="U39" s="1501" t="s">
        <v>36</v>
      </c>
      <c r="V39" s="1501" t="s">
        <v>36</v>
      </c>
      <c r="W39" s="1501" t="s">
        <v>36</v>
      </c>
      <c r="X39" s="1501" t="s">
        <v>36</v>
      </c>
      <c r="Y39" s="1559" t="s">
        <v>36</v>
      </c>
      <c r="Z39" s="2556" t="s">
        <v>36</v>
      </c>
      <c r="AA39" s="2584"/>
      <c r="AB39" s="2584"/>
      <c r="AC39" s="2584"/>
      <c r="AD39" s="2584"/>
      <c r="AE39" s="2584"/>
      <c r="AF39" s="2584"/>
      <c r="AG39" s="2584"/>
      <c r="AH39" s="2584"/>
      <c r="AI39" s="2584"/>
      <c r="AJ39" s="2584"/>
      <c r="AK39" s="2584"/>
      <c r="AL39" s="2584"/>
      <c r="AM39" s="2584"/>
      <c r="AN39" s="2584"/>
      <c r="AO39" s="2584"/>
      <c r="AP39" s="2584"/>
      <c r="AQ39" s="2584"/>
      <c r="AR39" s="2584"/>
      <c r="AS39" s="2584"/>
      <c r="AT39" s="2584"/>
      <c r="AU39" s="2584"/>
      <c r="AV39" s="2584"/>
      <c r="AW39" s="2584"/>
      <c r="AX39" s="2584"/>
      <c r="AY39" s="2584"/>
      <c r="AZ39" s="239"/>
      <c r="BA39" s="2994" t="s">
        <v>123</v>
      </c>
      <c r="BB39" s="165" t="s">
        <v>50</v>
      </c>
      <c r="BC39" s="1566" t="s">
        <v>36</v>
      </c>
      <c r="BD39" s="1586" t="s">
        <v>36</v>
      </c>
      <c r="BE39" s="1586" t="s">
        <v>36</v>
      </c>
      <c r="BF39" s="1586" t="s">
        <v>36</v>
      </c>
      <c r="BG39" s="1607" t="s">
        <v>36</v>
      </c>
      <c r="BH39" s="1628" t="s">
        <v>36</v>
      </c>
      <c r="BI39" s="1586" t="s">
        <v>36</v>
      </c>
      <c r="BJ39" s="1586" t="s">
        <v>36</v>
      </c>
      <c r="BK39" s="1586" t="s">
        <v>36</v>
      </c>
      <c r="BL39" s="1607" t="s">
        <v>36</v>
      </c>
      <c r="BM39" s="1628" t="s">
        <v>36</v>
      </c>
      <c r="BN39" s="1586" t="s">
        <v>36</v>
      </c>
      <c r="BO39" s="1586" t="s">
        <v>36</v>
      </c>
      <c r="BP39" s="1586" t="s">
        <v>36</v>
      </c>
      <c r="BQ39" s="1607" t="s">
        <v>36</v>
      </c>
      <c r="BR39" s="1628" t="s">
        <v>36</v>
      </c>
      <c r="BS39" s="1586" t="s">
        <v>36</v>
      </c>
      <c r="BT39" s="1586" t="s">
        <v>36</v>
      </c>
      <c r="BU39" s="1586" t="s">
        <v>36</v>
      </c>
      <c r="BV39" s="1586" t="s">
        <v>36</v>
      </c>
      <c r="BW39" s="1586" t="s">
        <v>36</v>
      </c>
      <c r="BX39" s="1586" t="s">
        <v>36</v>
      </c>
      <c r="BY39" s="1648" t="s">
        <v>36</v>
      </c>
      <c r="BZ39" s="1648" t="s">
        <v>36</v>
      </c>
      <c r="CA39" s="2594"/>
      <c r="CB39" s="2594"/>
      <c r="CC39" s="2594"/>
      <c r="CD39" s="2594"/>
      <c r="CE39" s="2594"/>
      <c r="CF39" s="2594"/>
      <c r="CG39" s="2594"/>
      <c r="CH39" s="2594"/>
      <c r="CI39" s="2594"/>
      <c r="CJ39" s="2594"/>
      <c r="CK39" s="2594"/>
      <c r="CL39" s="2594"/>
      <c r="CM39" s="2594"/>
      <c r="CN39" s="2594"/>
      <c r="CO39" s="2594"/>
      <c r="CP39" s="2594"/>
      <c r="CQ39" s="2594"/>
      <c r="CR39" s="2594"/>
      <c r="CS39" s="2594"/>
      <c r="CT39" s="2594"/>
      <c r="CU39" s="2594"/>
      <c r="CV39" s="2594"/>
      <c r="CW39" s="2594"/>
      <c r="CX39" s="2594"/>
      <c r="CY39" s="2594"/>
      <c r="CZ39" s="2594"/>
    </row>
    <row r="40" s="130" customFormat="true" ht="15" customHeight="true" x14ac:dyDescent="0.2">
      <c r="A40" s="2995"/>
      <c r="B40" s="290" t="s">
        <v>49</v>
      </c>
      <c r="C40" s="1489" t="s">
        <v>36</v>
      </c>
      <c r="D40" s="1501" t="s">
        <v>36</v>
      </c>
      <c r="E40" s="1501" t="s">
        <v>36</v>
      </c>
      <c r="F40" s="1501" t="s">
        <v>36</v>
      </c>
      <c r="G40" s="1513" t="s">
        <v>36</v>
      </c>
      <c r="H40" s="1525" t="s">
        <v>36</v>
      </c>
      <c r="I40" s="1501" t="s">
        <v>36</v>
      </c>
      <c r="J40" s="1501" t="s">
        <v>36</v>
      </c>
      <c r="K40" s="1501" t="s">
        <v>36</v>
      </c>
      <c r="L40" s="1537" t="s">
        <v>36</v>
      </c>
      <c r="M40" s="1549" t="s">
        <v>36</v>
      </c>
      <c r="N40" s="1501" t="s">
        <v>36</v>
      </c>
      <c r="O40" s="1501" t="s">
        <v>36</v>
      </c>
      <c r="P40" s="1501" t="s">
        <v>36</v>
      </c>
      <c r="Q40" s="1513" t="s">
        <v>36</v>
      </c>
      <c r="R40" s="1525" t="s">
        <v>36</v>
      </c>
      <c r="S40" s="1501" t="s">
        <v>36</v>
      </c>
      <c r="T40" s="1501" t="s">
        <v>36</v>
      </c>
      <c r="U40" s="1501" t="s">
        <v>36</v>
      </c>
      <c r="V40" s="1501" t="s">
        <v>36</v>
      </c>
      <c r="W40" s="1501" t="s">
        <v>36</v>
      </c>
      <c r="X40" s="1501" t="s">
        <v>36</v>
      </c>
      <c r="Y40" s="1559" t="s">
        <v>36</v>
      </c>
      <c r="Z40" s="2556" t="s">
        <v>36</v>
      </c>
      <c r="AA40" s="2584"/>
      <c r="AB40" s="2584"/>
      <c r="AC40" s="2584"/>
      <c r="AD40" s="2584"/>
      <c r="AE40" s="2584"/>
      <c r="AF40" s="2584"/>
      <c r="AG40" s="2584"/>
      <c r="AH40" s="2584"/>
      <c r="AI40" s="2584"/>
      <c r="AJ40" s="2584"/>
      <c r="AK40" s="2584"/>
      <c r="AL40" s="2584"/>
      <c r="AM40" s="2584"/>
      <c r="AN40" s="2584"/>
      <c r="AO40" s="2584"/>
      <c r="AP40" s="2584"/>
      <c r="AQ40" s="2584"/>
      <c r="AR40" s="2584"/>
      <c r="AS40" s="2584"/>
      <c r="AT40" s="2584"/>
      <c r="AU40" s="2584"/>
      <c r="AV40" s="2584"/>
      <c r="AW40" s="2584"/>
      <c r="AX40" s="2584"/>
      <c r="AY40" s="2584"/>
      <c r="AZ40" s="239"/>
      <c r="BA40" s="2994"/>
      <c r="BB40" s="165" t="s">
        <v>49</v>
      </c>
      <c r="BC40" s="1566" t="s">
        <v>36</v>
      </c>
      <c r="BD40" s="1586" t="s">
        <v>36</v>
      </c>
      <c r="BE40" s="1586" t="s">
        <v>36</v>
      </c>
      <c r="BF40" s="1586" t="s">
        <v>36</v>
      </c>
      <c r="BG40" s="1607" t="s">
        <v>36</v>
      </c>
      <c r="BH40" s="1628" t="s">
        <v>36</v>
      </c>
      <c r="BI40" s="1586" t="s">
        <v>36</v>
      </c>
      <c r="BJ40" s="1586" t="s">
        <v>36</v>
      </c>
      <c r="BK40" s="1586" t="s">
        <v>36</v>
      </c>
      <c r="BL40" s="1607" t="s">
        <v>36</v>
      </c>
      <c r="BM40" s="1628" t="s">
        <v>36</v>
      </c>
      <c r="BN40" s="1586" t="s">
        <v>36</v>
      </c>
      <c r="BO40" s="1586" t="s">
        <v>36</v>
      </c>
      <c r="BP40" s="1586" t="s">
        <v>36</v>
      </c>
      <c r="BQ40" s="1607" t="s">
        <v>36</v>
      </c>
      <c r="BR40" s="1628" t="s">
        <v>36</v>
      </c>
      <c r="BS40" s="1586" t="s">
        <v>36</v>
      </c>
      <c r="BT40" s="1586" t="s">
        <v>36</v>
      </c>
      <c r="BU40" s="1586" t="s">
        <v>36</v>
      </c>
      <c r="BV40" s="1586" t="s">
        <v>36</v>
      </c>
      <c r="BW40" s="1586" t="s">
        <v>36</v>
      </c>
      <c r="BX40" s="1586" t="s">
        <v>36</v>
      </c>
      <c r="BY40" s="1648" t="s">
        <v>36</v>
      </c>
      <c r="BZ40" s="1648" t="s">
        <v>36</v>
      </c>
      <c r="CA40" s="2594"/>
      <c r="CB40" s="2594"/>
      <c r="CC40" s="2594"/>
      <c r="CD40" s="2594"/>
      <c r="CE40" s="2594"/>
      <c r="CF40" s="2594"/>
      <c r="CG40" s="2594"/>
      <c r="CH40" s="2594"/>
      <c r="CI40" s="2594"/>
      <c r="CJ40" s="2594"/>
      <c r="CK40" s="2594"/>
      <c r="CL40" s="2594"/>
      <c r="CM40" s="2594"/>
      <c r="CN40" s="2594"/>
      <c r="CO40" s="2594"/>
      <c r="CP40" s="2594"/>
      <c r="CQ40" s="2594"/>
      <c r="CR40" s="2594"/>
      <c r="CS40" s="2594"/>
      <c r="CT40" s="2594"/>
      <c r="CU40" s="2594"/>
      <c r="CV40" s="2594"/>
      <c r="CW40" s="2594"/>
      <c r="CX40" s="2594"/>
      <c r="CY40" s="2594"/>
      <c r="CZ40" s="2594"/>
    </row>
    <row r="41" s="135" customFormat="true" ht="15" customHeight="true" x14ac:dyDescent="0.2">
      <c r="A41" s="3254" t="s">
        <v>57</v>
      </c>
      <c r="B41" s="2131" t="s">
        <v>50</v>
      </c>
      <c r="C41" s="2027">
        <v>11.683189072681813</v>
      </c>
      <c r="D41" s="2028">
        <v>8.527465532893439</v>
      </c>
      <c r="E41" s="2028">
        <v>7.5688522245133951</v>
      </c>
      <c r="F41" s="2028">
        <v>9.5560047007985531</v>
      </c>
      <c r="G41" s="2029">
        <v>7.4009933748934653</v>
      </c>
      <c r="H41" s="2030">
        <v>7.2710642925484281</v>
      </c>
      <c r="I41" s="2028">
        <v>8.8320173883438162</v>
      </c>
      <c r="J41" s="2028">
        <v>10.943796732904381</v>
      </c>
      <c r="K41" s="2028">
        <v>9.0189789330920469</v>
      </c>
      <c r="L41" s="2031">
        <v>5.3726840949568304</v>
      </c>
      <c r="M41" s="2032">
        <v>11.745066759304127</v>
      </c>
      <c r="N41" s="2028">
        <v>10.572354449164891</v>
      </c>
      <c r="O41" s="2028">
        <v>8.3146550999021382</v>
      </c>
      <c r="P41" s="2028">
        <v>9.7593878814011497</v>
      </c>
      <c r="Q41" s="2029">
        <v>6.8225598406421604</v>
      </c>
      <c r="R41" s="2030">
        <v>4.6557075525922365</v>
      </c>
      <c r="S41" s="2028">
        <v>2.5384340364676423</v>
      </c>
      <c r="T41" s="2028">
        <v>1.7419843473870293</v>
      </c>
      <c r="U41" s="2028">
        <v>3.5116153430578017</v>
      </c>
      <c r="V41" s="2028">
        <v>13.345896864827797</v>
      </c>
      <c r="W41" s="2028">
        <v>12.708234174202863</v>
      </c>
      <c r="X41" s="2028">
        <v>23.711158192090334</v>
      </c>
      <c r="Y41" s="2028">
        <v>9.541023113155882</v>
      </c>
      <c r="Z41" s="2687">
        <v>11.046047378227291</v>
      </c>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108"/>
      <c r="BA41" s="2994" t="s">
        <v>57</v>
      </c>
      <c r="BB41" s="165" t="s">
        <v>50</v>
      </c>
      <c r="BC41" s="1566" t="s">
        <v>36</v>
      </c>
      <c r="BD41" s="1586" t="s">
        <v>36</v>
      </c>
      <c r="BE41" s="1586" t="s">
        <v>36</v>
      </c>
      <c r="BF41" s="1586" t="s">
        <v>36</v>
      </c>
      <c r="BG41" s="1607" t="s">
        <v>36</v>
      </c>
      <c r="BH41" s="1628" t="s">
        <v>36</v>
      </c>
      <c r="BI41" s="1586" t="s">
        <v>36</v>
      </c>
      <c r="BJ41" s="1586" t="s">
        <v>36</v>
      </c>
      <c r="BK41" s="1586" t="s">
        <v>36</v>
      </c>
      <c r="BL41" s="1607" t="s">
        <v>36</v>
      </c>
      <c r="BM41" s="1628" t="s">
        <v>36</v>
      </c>
      <c r="BN41" s="1586" t="s">
        <v>36</v>
      </c>
      <c r="BO41" s="1586" t="s">
        <v>36</v>
      </c>
      <c r="BP41" s="1586" t="s">
        <v>36</v>
      </c>
      <c r="BQ41" s="1607" t="s">
        <v>36</v>
      </c>
      <c r="BR41" s="1628" t="s">
        <v>36</v>
      </c>
      <c r="BS41" s="1586" t="s">
        <v>36</v>
      </c>
      <c r="BT41" s="1586" t="s">
        <v>36</v>
      </c>
      <c r="BU41" s="1586" t="s">
        <v>36</v>
      </c>
      <c r="BV41" s="1586" t="s">
        <v>36</v>
      </c>
      <c r="BW41" s="1586" t="s">
        <v>36</v>
      </c>
      <c r="BX41" s="1586" t="s">
        <v>36</v>
      </c>
      <c r="BY41" s="1648" t="s">
        <v>36</v>
      </c>
      <c r="BZ41" s="1648" t="s">
        <v>36</v>
      </c>
      <c r="CA41" s="2594"/>
      <c r="CB41" s="2594"/>
      <c r="CC41" s="2594"/>
      <c r="CD41" s="2594"/>
      <c r="CE41" s="2594"/>
      <c r="CF41" s="2594"/>
      <c r="CG41" s="2594"/>
      <c r="CH41" s="2594"/>
      <c r="CI41" s="2594"/>
      <c r="CJ41" s="2594"/>
      <c r="CK41" s="2594"/>
      <c r="CL41" s="2594"/>
      <c r="CM41" s="2594"/>
      <c r="CN41" s="2594"/>
      <c r="CO41" s="2594"/>
      <c r="CP41" s="2594"/>
      <c r="CQ41" s="2594"/>
      <c r="CR41" s="2594"/>
      <c r="CS41" s="2594"/>
      <c r="CT41" s="2594"/>
      <c r="CU41" s="2594"/>
      <c r="CV41" s="2594"/>
      <c r="CW41" s="2594"/>
      <c r="CX41" s="2594"/>
      <c r="CY41" s="2594"/>
      <c r="CZ41" s="2594"/>
    </row>
    <row r="42" s="135" customFormat="true" ht="15" customHeight="true" x14ac:dyDescent="0.2">
      <c r="A42" s="3254"/>
      <c r="B42" s="2131" t="s">
        <v>49</v>
      </c>
      <c r="C42" s="2027">
        <v>88.316810927318514</v>
      </c>
      <c r="D42" s="2028">
        <v>91.472534467106655</v>
      </c>
      <c r="E42" s="2028">
        <v>92.431147775486622</v>
      </c>
      <c r="F42" s="2028">
        <v>90.443995299201461</v>
      </c>
      <c r="G42" s="2029">
        <v>92.59900662510654</v>
      </c>
      <c r="H42" s="2030">
        <v>92.728935707451569</v>
      </c>
      <c r="I42" s="2028">
        <v>91.167982611656171</v>
      </c>
      <c r="J42" s="2028">
        <v>89.056203267095626</v>
      </c>
      <c r="K42" s="2028">
        <v>90.981021066907957</v>
      </c>
      <c r="L42" s="2031">
        <v>94.627315905043176</v>
      </c>
      <c r="M42" s="2032">
        <v>88.254933240695934</v>
      </c>
      <c r="N42" s="2028">
        <v>89.427645550834981</v>
      </c>
      <c r="O42" s="2028">
        <v>91.685344900097803</v>
      </c>
      <c r="P42" s="2028">
        <v>90.240612118598861</v>
      </c>
      <c r="Q42" s="2029">
        <v>93.177440159357943</v>
      </c>
      <c r="R42" s="2030">
        <v>95.344292447407724</v>
      </c>
      <c r="S42" s="2028">
        <v>97.461565963532308</v>
      </c>
      <c r="T42" s="2028">
        <v>98.258015652612968</v>
      </c>
      <c r="U42" s="2028">
        <v>96.488384656942202</v>
      </c>
      <c r="V42" s="2028">
        <v>86.654103135172136</v>
      </c>
      <c r="W42" s="2028">
        <v>87.29176582579737</v>
      </c>
      <c r="X42" s="2028">
        <v>76.288841807909648</v>
      </c>
      <c r="Y42" s="2028">
        <v>90.458976886844127</v>
      </c>
      <c r="Z42" s="2687">
        <v>88.953952621772515</v>
      </c>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108"/>
      <c r="BA42" s="2994"/>
      <c r="BB42" s="165" t="s">
        <v>49</v>
      </c>
      <c r="BC42" s="1566" t="s">
        <v>36</v>
      </c>
      <c r="BD42" s="1586" t="s">
        <v>36</v>
      </c>
      <c r="BE42" s="1586" t="s">
        <v>36</v>
      </c>
      <c r="BF42" s="1586" t="s">
        <v>36</v>
      </c>
      <c r="BG42" s="1607" t="s">
        <v>36</v>
      </c>
      <c r="BH42" s="1628" t="s">
        <v>36</v>
      </c>
      <c r="BI42" s="1586" t="s">
        <v>36</v>
      </c>
      <c r="BJ42" s="1586" t="s">
        <v>36</v>
      </c>
      <c r="BK42" s="1586" t="s">
        <v>36</v>
      </c>
      <c r="BL42" s="1607" t="s">
        <v>36</v>
      </c>
      <c r="BM42" s="1628" t="s">
        <v>36</v>
      </c>
      <c r="BN42" s="1586" t="s">
        <v>36</v>
      </c>
      <c r="BO42" s="1586" t="s">
        <v>36</v>
      </c>
      <c r="BP42" s="1586" t="s">
        <v>36</v>
      </c>
      <c r="BQ42" s="1607" t="s">
        <v>36</v>
      </c>
      <c r="BR42" s="1628" t="s">
        <v>36</v>
      </c>
      <c r="BS42" s="1586" t="s">
        <v>36</v>
      </c>
      <c r="BT42" s="1586" t="s">
        <v>36</v>
      </c>
      <c r="BU42" s="1586" t="s">
        <v>36</v>
      </c>
      <c r="BV42" s="1586" t="s">
        <v>36</v>
      </c>
      <c r="BW42" s="1586" t="s">
        <v>36</v>
      </c>
      <c r="BX42" s="1586" t="s">
        <v>36</v>
      </c>
      <c r="BY42" s="1648" t="s">
        <v>36</v>
      </c>
      <c r="BZ42" s="1648" t="s">
        <v>36</v>
      </c>
      <c r="CA42" s="2594"/>
      <c r="CB42" s="2594"/>
      <c r="CC42" s="2594"/>
      <c r="CD42" s="2594"/>
      <c r="CE42" s="2594"/>
      <c r="CF42" s="2594"/>
      <c r="CG42" s="2594"/>
      <c r="CH42" s="2594"/>
      <c r="CI42" s="2594"/>
      <c r="CJ42" s="2594"/>
      <c r="CK42" s="2594"/>
      <c r="CL42" s="2594"/>
      <c r="CM42" s="2594"/>
      <c r="CN42" s="2594"/>
      <c r="CO42" s="2594"/>
      <c r="CP42" s="2594"/>
      <c r="CQ42" s="2594"/>
      <c r="CR42" s="2594"/>
      <c r="CS42" s="2594"/>
      <c r="CT42" s="2594"/>
      <c r="CU42" s="2594"/>
      <c r="CV42" s="2594"/>
      <c r="CW42" s="2594"/>
      <c r="CX42" s="2594"/>
      <c r="CY42" s="2594"/>
      <c r="CZ42" s="2594"/>
    </row>
    <row r="43" s="135" customFormat="true" ht="15" customHeight="true" x14ac:dyDescent="0.2">
      <c r="A43" s="3254" t="s">
        <v>54</v>
      </c>
      <c r="B43" s="2131" t="s">
        <v>50</v>
      </c>
      <c r="C43" s="2162" t="s">
        <v>36</v>
      </c>
      <c r="D43" s="2168" t="s">
        <v>36</v>
      </c>
      <c r="E43" s="2168" t="s">
        <v>36</v>
      </c>
      <c r="F43" s="2168" t="s">
        <v>36</v>
      </c>
      <c r="G43" s="2174" t="s">
        <v>36</v>
      </c>
      <c r="H43" s="2180" t="s">
        <v>36</v>
      </c>
      <c r="I43" s="2168" t="s">
        <v>36</v>
      </c>
      <c r="J43" s="2168" t="s">
        <v>36</v>
      </c>
      <c r="K43" s="2168" t="s">
        <v>36</v>
      </c>
      <c r="L43" s="2186" t="s">
        <v>36</v>
      </c>
      <c r="M43" s="2162" t="s">
        <v>36</v>
      </c>
      <c r="N43" s="2168" t="s">
        <v>36</v>
      </c>
      <c r="O43" s="2168" t="s">
        <v>36</v>
      </c>
      <c r="P43" s="2168" t="s">
        <v>36</v>
      </c>
      <c r="Q43" s="2174" t="s">
        <v>36</v>
      </c>
      <c r="R43" s="2180" t="s">
        <v>36</v>
      </c>
      <c r="S43" s="2168" t="s">
        <v>36</v>
      </c>
      <c r="T43" s="2168" t="s">
        <v>36</v>
      </c>
      <c r="U43" s="2168" t="s">
        <v>36</v>
      </c>
      <c r="V43" s="2168" t="s">
        <v>36</v>
      </c>
      <c r="W43" s="2168" t="s">
        <v>36</v>
      </c>
      <c r="X43" s="2168" t="s">
        <v>36</v>
      </c>
      <c r="Y43" s="2168" t="s">
        <v>36</v>
      </c>
      <c r="Z43" s="2186" t="s">
        <v>36</v>
      </c>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108"/>
      <c r="BA43" s="2994" t="s">
        <v>54</v>
      </c>
      <c r="BB43" s="165" t="s">
        <v>50</v>
      </c>
      <c r="BC43" s="1566" t="s">
        <v>36</v>
      </c>
      <c r="BD43" s="1586" t="s">
        <v>36</v>
      </c>
      <c r="BE43" s="1586" t="s">
        <v>36</v>
      </c>
      <c r="BF43" s="1586" t="s">
        <v>36</v>
      </c>
      <c r="BG43" s="1607" t="s">
        <v>36</v>
      </c>
      <c r="BH43" s="1628" t="s">
        <v>36</v>
      </c>
      <c r="BI43" s="1586" t="s">
        <v>36</v>
      </c>
      <c r="BJ43" s="1586" t="s">
        <v>36</v>
      </c>
      <c r="BK43" s="1586" t="s">
        <v>36</v>
      </c>
      <c r="BL43" s="1607" t="s">
        <v>36</v>
      </c>
      <c r="BM43" s="1628" t="s">
        <v>36</v>
      </c>
      <c r="BN43" s="1586" t="s">
        <v>36</v>
      </c>
      <c r="BO43" s="1586" t="s">
        <v>36</v>
      </c>
      <c r="BP43" s="1586" t="s">
        <v>36</v>
      </c>
      <c r="BQ43" s="1607" t="s">
        <v>36</v>
      </c>
      <c r="BR43" s="1628" t="s">
        <v>36</v>
      </c>
      <c r="BS43" s="1586" t="s">
        <v>36</v>
      </c>
      <c r="BT43" s="1586" t="s">
        <v>36</v>
      </c>
      <c r="BU43" s="1586" t="s">
        <v>36</v>
      </c>
      <c r="BV43" s="1586" t="s">
        <v>36</v>
      </c>
      <c r="BW43" s="1586" t="s">
        <v>36</v>
      </c>
      <c r="BX43" s="1586" t="s">
        <v>36</v>
      </c>
      <c r="BY43" s="1648" t="s">
        <v>36</v>
      </c>
      <c r="BZ43" s="1648" t="s">
        <v>36</v>
      </c>
      <c r="CA43" s="2594"/>
      <c r="CB43" s="2594"/>
      <c r="CC43" s="2594"/>
      <c r="CD43" s="2594"/>
      <c r="CE43" s="2594"/>
      <c r="CF43" s="2594"/>
      <c r="CG43" s="2594"/>
      <c r="CH43" s="2594"/>
      <c r="CI43" s="2594"/>
      <c r="CJ43" s="2594"/>
      <c r="CK43" s="2594"/>
      <c r="CL43" s="2594"/>
      <c r="CM43" s="2594"/>
      <c r="CN43" s="2594"/>
      <c r="CO43" s="2594"/>
      <c r="CP43" s="2594"/>
      <c r="CQ43" s="2594"/>
      <c r="CR43" s="2594"/>
      <c r="CS43" s="2594"/>
      <c r="CT43" s="2594"/>
      <c r="CU43" s="2594"/>
      <c r="CV43" s="2594"/>
      <c r="CW43" s="2594"/>
      <c r="CX43" s="2594"/>
      <c r="CY43" s="2594"/>
      <c r="CZ43" s="2594"/>
    </row>
    <row r="44" s="135" customFormat="true" ht="15" customHeight="true" x14ac:dyDescent="0.2">
      <c r="A44" s="3254"/>
      <c r="B44" s="2131" t="s">
        <v>49</v>
      </c>
      <c r="C44" s="2162" t="s">
        <v>36</v>
      </c>
      <c r="D44" s="2168" t="s">
        <v>36</v>
      </c>
      <c r="E44" s="2168" t="s">
        <v>36</v>
      </c>
      <c r="F44" s="2168" t="s">
        <v>36</v>
      </c>
      <c r="G44" s="2174" t="s">
        <v>36</v>
      </c>
      <c r="H44" s="2180" t="s">
        <v>36</v>
      </c>
      <c r="I44" s="2168" t="s">
        <v>36</v>
      </c>
      <c r="J44" s="2168" t="s">
        <v>36</v>
      </c>
      <c r="K44" s="2168" t="s">
        <v>36</v>
      </c>
      <c r="L44" s="2186" t="s">
        <v>36</v>
      </c>
      <c r="M44" s="2162" t="s">
        <v>36</v>
      </c>
      <c r="N44" s="2168" t="s">
        <v>36</v>
      </c>
      <c r="O44" s="2168" t="s">
        <v>36</v>
      </c>
      <c r="P44" s="2168" t="s">
        <v>36</v>
      </c>
      <c r="Q44" s="2174" t="s">
        <v>36</v>
      </c>
      <c r="R44" s="2180" t="s">
        <v>36</v>
      </c>
      <c r="S44" s="2168" t="s">
        <v>36</v>
      </c>
      <c r="T44" s="2168" t="s">
        <v>36</v>
      </c>
      <c r="U44" s="2168" t="s">
        <v>36</v>
      </c>
      <c r="V44" s="2168" t="s">
        <v>36</v>
      </c>
      <c r="W44" s="2168" t="s">
        <v>36</v>
      </c>
      <c r="X44" s="2168" t="s">
        <v>36</v>
      </c>
      <c r="Y44" s="2168" t="s">
        <v>36</v>
      </c>
      <c r="Z44" s="2186" t="s">
        <v>36</v>
      </c>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108"/>
      <c r="BA44" s="2994"/>
      <c r="BB44" s="165" t="s">
        <v>49</v>
      </c>
      <c r="BC44" s="1566" t="s">
        <v>36</v>
      </c>
      <c r="BD44" s="1586" t="s">
        <v>36</v>
      </c>
      <c r="BE44" s="1586" t="s">
        <v>36</v>
      </c>
      <c r="BF44" s="1586" t="s">
        <v>36</v>
      </c>
      <c r="BG44" s="1607" t="s">
        <v>36</v>
      </c>
      <c r="BH44" s="1628" t="s">
        <v>36</v>
      </c>
      <c r="BI44" s="1586" t="s">
        <v>36</v>
      </c>
      <c r="BJ44" s="1586" t="s">
        <v>36</v>
      </c>
      <c r="BK44" s="1586" t="s">
        <v>36</v>
      </c>
      <c r="BL44" s="1607" t="s">
        <v>36</v>
      </c>
      <c r="BM44" s="1628" t="s">
        <v>36</v>
      </c>
      <c r="BN44" s="1586" t="s">
        <v>36</v>
      </c>
      <c r="BO44" s="1586" t="s">
        <v>36</v>
      </c>
      <c r="BP44" s="1586" t="s">
        <v>36</v>
      </c>
      <c r="BQ44" s="1607" t="s">
        <v>36</v>
      </c>
      <c r="BR44" s="1628" t="s">
        <v>36</v>
      </c>
      <c r="BS44" s="1586" t="s">
        <v>36</v>
      </c>
      <c r="BT44" s="1586" t="s">
        <v>36</v>
      </c>
      <c r="BU44" s="1586" t="s">
        <v>36</v>
      </c>
      <c r="BV44" s="1586" t="s">
        <v>36</v>
      </c>
      <c r="BW44" s="1586" t="s">
        <v>36</v>
      </c>
      <c r="BX44" s="1586" t="s">
        <v>36</v>
      </c>
      <c r="BY44" s="1648" t="s">
        <v>36</v>
      </c>
      <c r="BZ44" s="1648" t="s">
        <v>36</v>
      </c>
      <c r="CA44" s="2594"/>
      <c r="CB44" s="2594"/>
      <c r="CC44" s="2594"/>
      <c r="CD44" s="2594"/>
      <c r="CE44" s="2594"/>
      <c r="CF44" s="2594"/>
      <c r="CG44" s="2594"/>
      <c r="CH44" s="2594"/>
      <c r="CI44" s="2594"/>
      <c r="CJ44" s="2594"/>
      <c r="CK44" s="2594"/>
      <c r="CL44" s="2594"/>
      <c r="CM44" s="2594"/>
      <c r="CN44" s="2594"/>
      <c r="CO44" s="2594"/>
      <c r="CP44" s="2594"/>
      <c r="CQ44" s="2594"/>
      <c r="CR44" s="2594"/>
      <c r="CS44" s="2594"/>
      <c r="CT44" s="2594"/>
      <c r="CU44" s="2594"/>
      <c r="CV44" s="2594"/>
      <c r="CW44" s="2594"/>
      <c r="CX44" s="2594"/>
      <c r="CY44" s="2594"/>
      <c r="CZ44" s="2594"/>
    </row>
    <row r="45" s="135" customFormat="true" ht="15" customHeight="true" x14ac:dyDescent="0.2">
      <c r="A45" s="3254" t="s">
        <v>53</v>
      </c>
      <c r="B45" s="2131" t="s">
        <v>50</v>
      </c>
      <c r="C45" s="2162" t="s">
        <v>36</v>
      </c>
      <c r="D45" s="2168" t="s">
        <v>36</v>
      </c>
      <c r="E45" s="2168" t="s">
        <v>36</v>
      </c>
      <c r="F45" s="2168" t="s">
        <v>36</v>
      </c>
      <c r="G45" s="2174" t="s">
        <v>36</v>
      </c>
      <c r="H45" s="2180" t="s">
        <v>36</v>
      </c>
      <c r="I45" s="2168" t="s">
        <v>36</v>
      </c>
      <c r="J45" s="2168" t="s">
        <v>36</v>
      </c>
      <c r="K45" s="2168" t="s">
        <v>36</v>
      </c>
      <c r="L45" s="2186" t="s">
        <v>36</v>
      </c>
      <c r="M45" s="2162" t="s">
        <v>36</v>
      </c>
      <c r="N45" s="2168" t="s">
        <v>36</v>
      </c>
      <c r="O45" s="2168" t="s">
        <v>36</v>
      </c>
      <c r="P45" s="2168" t="s">
        <v>36</v>
      </c>
      <c r="Q45" s="2174" t="s">
        <v>36</v>
      </c>
      <c r="R45" s="2180" t="s">
        <v>36</v>
      </c>
      <c r="S45" s="2168" t="s">
        <v>36</v>
      </c>
      <c r="T45" s="2168" t="s">
        <v>36</v>
      </c>
      <c r="U45" s="2168" t="s">
        <v>36</v>
      </c>
      <c r="V45" s="2168" t="s">
        <v>36</v>
      </c>
      <c r="W45" s="2168" t="s">
        <v>36</v>
      </c>
      <c r="X45" s="2168" t="s">
        <v>36</v>
      </c>
      <c r="Y45" s="2168" t="s">
        <v>36</v>
      </c>
      <c r="Z45" s="2186" t="s">
        <v>36</v>
      </c>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108"/>
      <c r="BA45" s="2994" t="s">
        <v>53</v>
      </c>
      <c r="BB45" s="165" t="s">
        <v>50</v>
      </c>
      <c r="BC45" s="1566" t="s">
        <v>36</v>
      </c>
      <c r="BD45" s="1586" t="s">
        <v>36</v>
      </c>
      <c r="BE45" s="1586" t="s">
        <v>36</v>
      </c>
      <c r="BF45" s="1586" t="s">
        <v>36</v>
      </c>
      <c r="BG45" s="1607" t="s">
        <v>36</v>
      </c>
      <c r="BH45" s="1628" t="s">
        <v>36</v>
      </c>
      <c r="BI45" s="1586" t="s">
        <v>36</v>
      </c>
      <c r="BJ45" s="1586" t="s">
        <v>36</v>
      </c>
      <c r="BK45" s="1586" t="s">
        <v>36</v>
      </c>
      <c r="BL45" s="1607" t="s">
        <v>36</v>
      </c>
      <c r="BM45" s="1628" t="s">
        <v>36</v>
      </c>
      <c r="BN45" s="1586" t="s">
        <v>36</v>
      </c>
      <c r="BO45" s="1586" t="s">
        <v>36</v>
      </c>
      <c r="BP45" s="1586" t="s">
        <v>36</v>
      </c>
      <c r="BQ45" s="1607" t="s">
        <v>36</v>
      </c>
      <c r="BR45" s="1628" t="s">
        <v>36</v>
      </c>
      <c r="BS45" s="1586" t="s">
        <v>36</v>
      </c>
      <c r="BT45" s="1586" t="s">
        <v>36</v>
      </c>
      <c r="BU45" s="1586" t="s">
        <v>36</v>
      </c>
      <c r="BV45" s="1586" t="s">
        <v>36</v>
      </c>
      <c r="BW45" s="1586" t="s">
        <v>36</v>
      </c>
      <c r="BX45" s="1586" t="s">
        <v>36</v>
      </c>
      <c r="BY45" s="1648" t="s">
        <v>36</v>
      </c>
      <c r="BZ45" s="1648" t="s">
        <v>36</v>
      </c>
      <c r="CA45" s="2594"/>
      <c r="CB45" s="2594"/>
      <c r="CC45" s="2594"/>
      <c r="CD45" s="2594"/>
      <c r="CE45" s="2594"/>
      <c r="CF45" s="2594"/>
      <c r="CG45" s="2594"/>
      <c r="CH45" s="2594"/>
      <c r="CI45" s="2594"/>
      <c r="CJ45" s="2594"/>
      <c r="CK45" s="2594"/>
      <c r="CL45" s="2594"/>
      <c r="CM45" s="2594"/>
      <c r="CN45" s="2594"/>
      <c r="CO45" s="2594"/>
      <c r="CP45" s="2594"/>
      <c r="CQ45" s="2594"/>
      <c r="CR45" s="2594"/>
      <c r="CS45" s="2594"/>
      <c r="CT45" s="2594"/>
      <c r="CU45" s="2594"/>
      <c r="CV45" s="2594"/>
      <c r="CW45" s="2594"/>
      <c r="CX45" s="2594"/>
      <c r="CY45" s="2594"/>
      <c r="CZ45" s="2594"/>
    </row>
    <row r="46" s="135" customFormat="true" ht="15" customHeight="true" x14ac:dyDescent="0.2">
      <c r="A46" s="3254"/>
      <c r="B46" s="2131" t="s">
        <v>49</v>
      </c>
      <c r="C46" s="2162" t="s">
        <v>36</v>
      </c>
      <c r="D46" s="2168" t="s">
        <v>36</v>
      </c>
      <c r="E46" s="2168" t="s">
        <v>36</v>
      </c>
      <c r="F46" s="2168" t="s">
        <v>36</v>
      </c>
      <c r="G46" s="2174" t="s">
        <v>36</v>
      </c>
      <c r="H46" s="2180" t="s">
        <v>36</v>
      </c>
      <c r="I46" s="2168" t="s">
        <v>36</v>
      </c>
      <c r="J46" s="2168" t="s">
        <v>36</v>
      </c>
      <c r="K46" s="2168" t="s">
        <v>36</v>
      </c>
      <c r="L46" s="2186" t="s">
        <v>36</v>
      </c>
      <c r="M46" s="2162" t="s">
        <v>36</v>
      </c>
      <c r="N46" s="2168" t="s">
        <v>36</v>
      </c>
      <c r="O46" s="2168" t="s">
        <v>36</v>
      </c>
      <c r="P46" s="2168" t="s">
        <v>36</v>
      </c>
      <c r="Q46" s="2174" t="s">
        <v>36</v>
      </c>
      <c r="R46" s="2180" t="s">
        <v>36</v>
      </c>
      <c r="S46" s="2168" t="s">
        <v>36</v>
      </c>
      <c r="T46" s="2168" t="s">
        <v>36</v>
      </c>
      <c r="U46" s="2168" t="s">
        <v>36</v>
      </c>
      <c r="V46" s="2168" t="s">
        <v>36</v>
      </c>
      <c r="W46" s="2168" t="s">
        <v>36</v>
      </c>
      <c r="X46" s="2168" t="s">
        <v>36</v>
      </c>
      <c r="Y46" s="2168" t="s">
        <v>36</v>
      </c>
      <c r="Z46" s="2186" t="s">
        <v>36</v>
      </c>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108"/>
      <c r="BA46" s="2994"/>
      <c r="BB46" s="165" t="s">
        <v>49</v>
      </c>
      <c r="BC46" s="1566" t="s">
        <v>36</v>
      </c>
      <c r="BD46" s="1586" t="s">
        <v>36</v>
      </c>
      <c r="BE46" s="1586" t="s">
        <v>36</v>
      </c>
      <c r="BF46" s="1586" t="s">
        <v>36</v>
      </c>
      <c r="BG46" s="1607" t="s">
        <v>36</v>
      </c>
      <c r="BH46" s="1628" t="s">
        <v>36</v>
      </c>
      <c r="BI46" s="1586" t="s">
        <v>36</v>
      </c>
      <c r="BJ46" s="1586" t="s">
        <v>36</v>
      </c>
      <c r="BK46" s="1586" t="s">
        <v>36</v>
      </c>
      <c r="BL46" s="1607" t="s">
        <v>36</v>
      </c>
      <c r="BM46" s="1628" t="s">
        <v>36</v>
      </c>
      <c r="BN46" s="1586" t="s">
        <v>36</v>
      </c>
      <c r="BO46" s="1586" t="s">
        <v>36</v>
      </c>
      <c r="BP46" s="1586" t="s">
        <v>36</v>
      </c>
      <c r="BQ46" s="1607" t="s">
        <v>36</v>
      </c>
      <c r="BR46" s="1628" t="s">
        <v>36</v>
      </c>
      <c r="BS46" s="1586" t="s">
        <v>36</v>
      </c>
      <c r="BT46" s="1586" t="s">
        <v>36</v>
      </c>
      <c r="BU46" s="1586" t="s">
        <v>36</v>
      </c>
      <c r="BV46" s="1586" t="s">
        <v>36</v>
      </c>
      <c r="BW46" s="1586" t="s">
        <v>36</v>
      </c>
      <c r="BX46" s="1586" t="s">
        <v>36</v>
      </c>
      <c r="BY46" s="1648" t="s">
        <v>36</v>
      </c>
      <c r="BZ46" s="1648" t="s">
        <v>36</v>
      </c>
      <c r="CA46" s="2594"/>
      <c r="CB46" s="2594"/>
      <c r="CC46" s="2594"/>
      <c r="CD46" s="2594"/>
      <c r="CE46" s="2594"/>
      <c r="CF46" s="2594"/>
      <c r="CG46" s="2594"/>
      <c r="CH46" s="2594"/>
      <c r="CI46" s="2594"/>
      <c r="CJ46" s="2594"/>
      <c r="CK46" s="2594"/>
      <c r="CL46" s="2594"/>
      <c r="CM46" s="2594"/>
      <c r="CN46" s="2594"/>
      <c r="CO46" s="2594"/>
      <c r="CP46" s="2594"/>
      <c r="CQ46" s="2594"/>
      <c r="CR46" s="2594"/>
      <c r="CS46" s="2594"/>
      <c r="CT46" s="2594"/>
      <c r="CU46" s="2594"/>
      <c r="CV46" s="2594"/>
      <c r="CW46" s="2594"/>
      <c r="CX46" s="2594"/>
      <c r="CY46" s="2594"/>
      <c r="CZ46" s="2594"/>
    </row>
    <row r="47" s="130" customFormat="true" ht="15" customHeight="true" x14ac:dyDescent="0.2">
      <c r="A47" s="2995" t="s">
        <v>102</v>
      </c>
      <c r="B47" s="291" t="s">
        <v>101</v>
      </c>
      <c r="C47" s="1489" t="s">
        <v>36</v>
      </c>
      <c r="D47" s="1501" t="s">
        <v>36</v>
      </c>
      <c r="E47" s="1501" t="s">
        <v>36</v>
      </c>
      <c r="F47" s="1501" t="s">
        <v>36</v>
      </c>
      <c r="G47" s="1513" t="s">
        <v>36</v>
      </c>
      <c r="H47" s="1525" t="s">
        <v>36</v>
      </c>
      <c r="I47" s="1501" t="s">
        <v>36</v>
      </c>
      <c r="J47" s="1501" t="s">
        <v>36</v>
      </c>
      <c r="K47" s="1501" t="s">
        <v>36</v>
      </c>
      <c r="L47" s="1537" t="s">
        <v>36</v>
      </c>
      <c r="M47" s="1549" t="s">
        <v>36</v>
      </c>
      <c r="N47" s="1501" t="s">
        <v>36</v>
      </c>
      <c r="O47" s="1501" t="s">
        <v>36</v>
      </c>
      <c r="P47" s="1501" t="s">
        <v>36</v>
      </c>
      <c r="Q47" s="1513" t="s">
        <v>36</v>
      </c>
      <c r="R47" s="1525" t="s">
        <v>36</v>
      </c>
      <c r="S47" s="1501" t="s">
        <v>36</v>
      </c>
      <c r="T47" s="1501" t="s">
        <v>36</v>
      </c>
      <c r="U47" s="1501" t="s">
        <v>36</v>
      </c>
      <c r="V47" s="1501" t="s">
        <v>36</v>
      </c>
      <c r="W47" s="1501" t="s">
        <v>36</v>
      </c>
      <c r="X47" s="1501" t="s">
        <v>36</v>
      </c>
      <c r="Y47" s="1559" t="s">
        <v>36</v>
      </c>
      <c r="Z47" s="2556" t="s">
        <v>36</v>
      </c>
      <c r="AA47" s="2584"/>
      <c r="AB47" s="2584"/>
      <c r="AC47" s="2584"/>
      <c r="AD47" s="2584"/>
      <c r="AE47" s="2584"/>
      <c r="AF47" s="2584"/>
      <c r="AG47" s="2584"/>
      <c r="AH47" s="2584"/>
      <c r="AI47" s="2584"/>
      <c r="AJ47" s="2584"/>
      <c r="AK47" s="2584"/>
      <c r="AL47" s="2584"/>
      <c r="AM47" s="2584"/>
      <c r="AN47" s="2584"/>
      <c r="AO47" s="2584"/>
      <c r="AP47" s="2584"/>
      <c r="AQ47" s="2584"/>
      <c r="AR47" s="2584"/>
      <c r="AS47" s="2584"/>
      <c r="AT47" s="2584"/>
      <c r="AU47" s="2584"/>
      <c r="AV47" s="2584"/>
      <c r="AW47" s="2584"/>
      <c r="AX47" s="2584"/>
      <c r="AY47" s="2584"/>
      <c r="AZ47" s="239"/>
      <c r="BA47" s="2994" t="s">
        <v>102</v>
      </c>
      <c r="BB47" s="165" t="s">
        <v>101</v>
      </c>
      <c r="BC47" s="1566" t="s">
        <v>36</v>
      </c>
      <c r="BD47" s="1586" t="s">
        <v>36</v>
      </c>
      <c r="BE47" s="1586" t="s">
        <v>36</v>
      </c>
      <c r="BF47" s="1586" t="s">
        <v>36</v>
      </c>
      <c r="BG47" s="1607" t="s">
        <v>36</v>
      </c>
      <c r="BH47" s="1628" t="s">
        <v>36</v>
      </c>
      <c r="BI47" s="1586" t="s">
        <v>36</v>
      </c>
      <c r="BJ47" s="1586" t="s">
        <v>36</v>
      </c>
      <c r="BK47" s="1586" t="s">
        <v>36</v>
      </c>
      <c r="BL47" s="1607" t="s">
        <v>36</v>
      </c>
      <c r="BM47" s="1628" t="s">
        <v>36</v>
      </c>
      <c r="BN47" s="1586" t="s">
        <v>36</v>
      </c>
      <c r="BO47" s="1586" t="s">
        <v>36</v>
      </c>
      <c r="BP47" s="1586" t="s">
        <v>36</v>
      </c>
      <c r="BQ47" s="1607" t="s">
        <v>36</v>
      </c>
      <c r="BR47" s="1628" t="s">
        <v>36</v>
      </c>
      <c r="BS47" s="1586" t="s">
        <v>36</v>
      </c>
      <c r="BT47" s="1586" t="s">
        <v>36</v>
      </c>
      <c r="BU47" s="1586" t="s">
        <v>36</v>
      </c>
      <c r="BV47" s="1586" t="s">
        <v>36</v>
      </c>
      <c r="BW47" s="1586" t="s">
        <v>36</v>
      </c>
      <c r="BX47" s="1586" t="s">
        <v>36</v>
      </c>
      <c r="BY47" s="1648" t="s">
        <v>36</v>
      </c>
      <c r="BZ47" s="1648" t="s">
        <v>36</v>
      </c>
      <c r="CA47" s="2594"/>
      <c r="CB47" s="2594"/>
      <c r="CC47" s="2594"/>
      <c r="CD47" s="2594"/>
      <c r="CE47" s="2594"/>
      <c r="CF47" s="2594"/>
      <c r="CG47" s="2594"/>
      <c r="CH47" s="2594"/>
      <c r="CI47" s="2594"/>
      <c r="CJ47" s="2594"/>
      <c r="CK47" s="2594"/>
      <c r="CL47" s="2594"/>
      <c r="CM47" s="2594"/>
      <c r="CN47" s="2594"/>
      <c r="CO47" s="2594"/>
      <c r="CP47" s="2594"/>
      <c r="CQ47" s="2594"/>
      <c r="CR47" s="2594"/>
      <c r="CS47" s="2594"/>
      <c r="CT47" s="2594"/>
      <c r="CU47" s="2594"/>
      <c r="CV47" s="2594"/>
      <c r="CW47" s="2594"/>
      <c r="CX47" s="2594"/>
      <c r="CY47" s="2594"/>
      <c r="CZ47" s="2594"/>
    </row>
    <row r="48" s="130" customFormat="true" ht="15" customHeight="true" x14ac:dyDescent="0.2">
      <c r="A48" s="2995"/>
      <c r="B48" s="291" t="s">
        <v>100</v>
      </c>
      <c r="C48" s="1489" t="s">
        <v>36</v>
      </c>
      <c r="D48" s="1501" t="s">
        <v>36</v>
      </c>
      <c r="E48" s="1501" t="s">
        <v>36</v>
      </c>
      <c r="F48" s="1501" t="s">
        <v>36</v>
      </c>
      <c r="G48" s="1513" t="s">
        <v>36</v>
      </c>
      <c r="H48" s="1525" t="s">
        <v>36</v>
      </c>
      <c r="I48" s="1501" t="s">
        <v>36</v>
      </c>
      <c r="J48" s="1501" t="s">
        <v>36</v>
      </c>
      <c r="K48" s="1501" t="s">
        <v>36</v>
      </c>
      <c r="L48" s="1537" t="s">
        <v>36</v>
      </c>
      <c r="M48" s="1549" t="s">
        <v>36</v>
      </c>
      <c r="N48" s="1501" t="s">
        <v>36</v>
      </c>
      <c r="O48" s="1501" t="s">
        <v>36</v>
      </c>
      <c r="P48" s="1501" t="s">
        <v>36</v>
      </c>
      <c r="Q48" s="1513" t="s">
        <v>36</v>
      </c>
      <c r="R48" s="1525" t="s">
        <v>36</v>
      </c>
      <c r="S48" s="1501" t="s">
        <v>36</v>
      </c>
      <c r="T48" s="1501" t="s">
        <v>36</v>
      </c>
      <c r="U48" s="1501" t="s">
        <v>36</v>
      </c>
      <c r="V48" s="1501" t="s">
        <v>36</v>
      </c>
      <c r="W48" s="1501" t="s">
        <v>36</v>
      </c>
      <c r="X48" s="1501" t="s">
        <v>36</v>
      </c>
      <c r="Y48" s="1559" t="s">
        <v>36</v>
      </c>
      <c r="Z48" s="2556" t="s">
        <v>36</v>
      </c>
      <c r="AA48" s="2584"/>
      <c r="AB48" s="2584"/>
      <c r="AC48" s="2584"/>
      <c r="AD48" s="2584"/>
      <c r="AE48" s="2584"/>
      <c r="AF48" s="2584"/>
      <c r="AG48" s="2584"/>
      <c r="AH48" s="2584"/>
      <c r="AI48" s="2584"/>
      <c r="AJ48" s="2584"/>
      <c r="AK48" s="2584"/>
      <c r="AL48" s="2584"/>
      <c r="AM48" s="2584"/>
      <c r="AN48" s="2584"/>
      <c r="AO48" s="2584"/>
      <c r="AP48" s="2584"/>
      <c r="AQ48" s="2584"/>
      <c r="AR48" s="2584"/>
      <c r="AS48" s="2584"/>
      <c r="AT48" s="2584"/>
      <c r="AU48" s="2584"/>
      <c r="AV48" s="2584"/>
      <c r="AW48" s="2584"/>
      <c r="AX48" s="2584"/>
      <c r="AY48" s="2584"/>
      <c r="AZ48" s="239"/>
      <c r="BA48" s="2994"/>
      <c r="BB48" s="165" t="s">
        <v>100</v>
      </c>
      <c r="BC48" s="1566" t="s">
        <v>36</v>
      </c>
      <c r="BD48" s="1586" t="s">
        <v>36</v>
      </c>
      <c r="BE48" s="1586" t="s">
        <v>36</v>
      </c>
      <c r="BF48" s="1586" t="s">
        <v>36</v>
      </c>
      <c r="BG48" s="1607" t="s">
        <v>36</v>
      </c>
      <c r="BH48" s="1628" t="s">
        <v>36</v>
      </c>
      <c r="BI48" s="1586" t="s">
        <v>36</v>
      </c>
      <c r="BJ48" s="1586" t="s">
        <v>36</v>
      </c>
      <c r="BK48" s="1586" t="s">
        <v>36</v>
      </c>
      <c r="BL48" s="1607" t="s">
        <v>36</v>
      </c>
      <c r="BM48" s="1628" t="s">
        <v>36</v>
      </c>
      <c r="BN48" s="1586" t="s">
        <v>36</v>
      </c>
      <c r="BO48" s="1586" t="s">
        <v>36</v>
      </c>
      <c r="BP48" s="1586" t="s">
        <v>36</v>
      </c>
      <c r="BQ48" s="1607" t="s">
        <v>36</v>
      </c>
      <c r="BR48" s="1628" t="s">
        <v>36</v>
      </c>
      <c r="BS48" s="1586" t="s">
        <v>36</v>
      </c>
      <c r="BT48" s="1586" t="s">
        <v>36</v>
      </c>
      <c r="BU48" s="1586" t="s">
        <v>36</v>
      </c>
      <c r="BV48" s="1586" t="s">
        <v>36</v>
      </c>
      <c r="BW48" s="1586" t="s">
        <v>36</v>
      </c>
      <c r="BX48" s="1586" t="s">
        <v>36</v>
      </c>
      <c r="BY48" s="1648" t="s">
        <v>36</v>
      </c>
      <c r="BZ48" s="1648" t="s">
        <v>36</v>
      </c>
      <c r="CA48" s="2594"/>
      <c r="CB48" s="2594"/>
      <c r="CC48" s="2594"/>
      <c r="CD48" s="2594"/>
      <c r="CE48" s="2594"/>
      <c r="CF48" s="2594"/>
      <c r="CG48" s="2594"/>
      <c r="CH48" s="2594"/>
      <c r="CI48" s="2594"/>
      <c r="CJ48" s="2594"/>
      <c r="CK48" s="2594"/>
      <c r="CL48" s="2594"/>
      <c r="CM48" s="2594"/>
      <c r="CN48" s="2594"/>
      <c r="CO48" s="2594"/>
      <c r="CP48" s="2594"/>
      <c r="CQ48" s="2594"/>
      <c r="CR48" s="2594"/>
      <c r="CS48" s="2594"/>
      <c r="CT48" s="2594"/>
      <c r="CU48" s="2594"/>
      <c r="CV48" s="2594"/>
      <c r="CW48" s="2594"/>
      <c r="CX48" s="2594"/>
      <c r="CY48" s="2594"/>
      <c r="CZ48" s="2594"/>
    </row>
    <row r="49" s="130" customFormat="true" ht="15" customHeight="true" x14ac:dyDescent="0.2">
      <c r="A49" s="2995"/>
      <c r="B49" s="291" t="s">
        <v>68</v>
      </c>
      <c r="C49" s="1489" t="s">
        <v>36</v>
      </c>
      <c r="D49" s="1501" t="s">
        <v>36</v>
      </c>
      <c r="E49" s="1501" t="s">
        <v>36</v>
      </c>
      <c r="F49" s="1501" t="s">
        <v>36</v>
      </c>
      <c r="G49" s="1513" t="s">
        <v>36</v>
      </c>
      <c r="H49" s="1525" t="s">
        <v>36</v>
      </c>
      <c r="I49" s="1501" t="s">
        <v>36</v>
      </c>
      <c r="J49" s="1501" t="s">
        <v>36</v>
      </c>
      <c r="K49" s="1501" t="s">
        <v>36</v>
      </c>
      <c r="L49" s="1537" t="s">
        <v>36</v>
      </c>
      <c r="M49" s="1549" t="s">
        <v>36</v>
      </c>
      <c r="N49" s="1501" t="s">
        <v>36</v>
      </c>
      <c r="O49" s="1501" t="s">
        <v>36</v>
      </c>
      <c r="P49" s="1501" t="s">
        <v>36</v>
      </c>
      <c r="Q49" s="1513" t="s">
        <v>36</v>
      </c>
      <c r="R49" s="1525" t="s">
        <v>36</v>
      </c>
      <c r="S49" s="1501" t="s">
        <v>36</v>
      </c>
      <c r="T49" s="1501" t="s">
        <v>36</v>
      </c>
      <c r="U49" s="1501" t="s">
        <v>36</v>
      </c>
      <c r="V49" s="1501" t="s">
        <v>36</v>
      </c>
      <c r="W49" s="1501" t="s">
        <v>36</v>
      </c>
      <c r="X49" s="1501" t="s">
        <v>36</v>
      </c>
      <c r="Y49" s="1559" t="s">
        <v>36</v>
      </c>
      <c r="Z49" s="2556" t="s">
        <v>36</v>
      </c>
      <c r="AA49" s="2584"/>
      <c r="AB49" s="2584"/>
      <c r="AC49" s="2584"/>
      <c r="AD49" s="2584"/>
      <c r="AE49" s="2584"/>
      <c r="AF49" s="2584"/>
      <c r="AG49" s="2584"/>
      <c r="AH49" s="2584"/>
      <c r="AI49" s="2584"/>
      <c r="AJ49" s="2584"/>
      <c r="AK49" s="2584"/>
      <c r="AL49" s="2584"/>
      <c r="AM49" s="2584"/>
      <c r="AN49" s="2584"/>
      <c r="AO49" s="2584"/>
      <c r="AP49" s="2584"/>
      <c r="AQ49" s="2584"/>
      <c r="AR49" s="2584"/>
      <c r="AS49" s="2584"/>
      <c r="AT49" s="2584"/>
      <c r="AU49" s="2584"/>
      <c r="AV49" s="2584"/>
      <c r="AW49" s="2584"/>
      <c r="AX49" s="2584"/>
      <c r="AY49" s="2584"/>
      <c r="AZ49" s="239"/>
      <c r="BA49" s="2994"/>
      <c r="BB49" s="165" t="s">
        <v>68</v>
      </c>
      <c r="BC49" s="1566" t="s">
        <v>36</v>
      </c>
      <c r="BD49" s="1586" t="s">
        <v>36</v>
      </c>
      <c r="BE49" s="1586" t="s">
        <v>36</v>
      </c>
      <c r="BF49" s="1586" t="s">
        <v>36</v>
      </c>
      <c r="BG49" s="1607" t="s">
        <v>36</v>
      </c>
      <c r="BH49" s="1628" t="s">
        <v>36</v>
      </c>
      <c r="BI49" s="1586" t="s">
        <v>36</v>
      </c>
      <c r="BJ49" s="1586" t="s">
        <v>36</v>
      </c>
      <c r="BK49" s="1586" t="s">
        <v>36</v>
      </c>
      <c r="BL49" s="1607" t="s">
        <v>36</v>
      </c>
      <c r="BM49" s="1628" t="s">
        <v>36</v>
      </c>
      <c r="BN49" s="1586" t="s">
        <v>36</v>
      </c>
      <c r="BO49" s="1586" t="s">
        <v>36</v>
      </c>
      <c r="BP49" s="1586" t="s">
        <v>36</v>
      </c>
      <c r="BQ49" s="1607" t="s">
        <v>36</v>
      </c>
      <c r="BR49" s="1628" t="s">
        <v>36</v>
      </c>
      <c r="BS49" s="1586" t="s">
        <v>36</v>
      </c>
      <c r="BT49" s="1586" t="s">
        <v>36</v>
      </c>
      <c r="BU49" s="1586" t="s">
        <v>36</v>
      </c>
      <c r="BV49" s="1586" t="s">
        <v>36</v>
      </c>
      <c r="BW49" s="1586" t="s">
        <v>36</v>
      </c>
      <c r="BX49" s="1586" t="s">
        <v>36</v>
      </c>
      <c r="BY49" s="1648" t="s">
        <v>36</v>
      </c>
      <c r="BZ49" s="1648" t="s">
        <v>36</v>
      </c>
      <c r="CA49" s="2594"/>
      <c r="CB49" s="2594"/>
      <c r="CC49" s="2594"/>
      <c r="CD49" s="2594"/>
      <c r="CE49" s="2594"/>
      <c r="CF49" s="2594"/>
      <c r="CG49" s="2594"/>
      <c r="CH49" s="2594"/>
      <c r="CI49" s="2594"/>
      <c r="CJ49" s="2594"/>
      <c r="CK49" s="2594"/>
      <c r="CL49" s="2594"/>
      <c r="CM49" s="2594"/>
      <c r="CN49" s="2594"/>
      <c r="CO49" s="2594"/>
      <c r="CP49" s="2594"/>
      <c r="CQ49" s="2594"/>
      <c r="CR49" s="2594"/>
      <c r="CS49" s="2594"/>
      <c r="CT49" s="2594"/>
      <c r="CU49" s="2594"/>
      <c r="CV49" s="2594"/>
      <c r="CW49" s="2594"/>
      <c r="CX49" s="2594"/>
      <c r="CY49" s="2594"/>
      <c r="CZ49" s="2594"/>
    </row>
    <row r="50" s="130" customFormat="true" ht="15" customHeight="true" x14ac:dyDescent="0.2">
      <c r="A50" s="2995" t="s">
        <v>103</v>
      </c>
      <c r="B50" s="291" t="s">
        <v>101</v>
      </c>
      <c r="C50" s="1489" t="s">
        <v>36</v>
      </c>
      <c r="D50" s="1501" t="s">
        <v>36</v>
      </c>
      <c r="E50" s="1501" t="s">
        <v>36</v>
      </c>
      <c r="F50" s="1501" t="s">
        <v>36</v>
      </c>
      <c r="G50" s="1513" t="s">
        <v>36</v>
      </c>
      <c r="H50" s="1525" t="s">
        <v>36</v>
      </c>
      <c r="I50" s="1501" t="s">
        <v>36</v>
      </c>
      <c r="J50" s="1501" t="s">
        <v>36</v>
      </c>
      <c r="K50" s="1501" t="s">
        <v>36</v>
      </c>
      <c r="L50" s="1537" t="s">
        <v>36</v>
      </c>
      <c r="M50" s="1549" t="s">
        <v>36</v>
      </c>
      <c r="N50" s="1501" t="s">
        <v>36</v>
      </c>
      <c r="O50" s="1501" t="s">
        <v>36</v>
      </c>
      <c r="P50" s="1501" t="s">
        <v>36</v>
      </c>
      <c r="Q50" s="1513" t="s">
        <v>36</v>
      </c>
      <c r="R50" s="1525" t="s">
        <v>36</v>
      </c>
      <c r="S50" s="1501" t="s">
        <v>36</v>
      </c>
      <c r="T50" s="1501" t="s">
        <v>36</v>
      </c>
      <c r="U50" s="1501" t="s">
        <v>36</v>
      </c>
      <c r="V50" s="1501" t="s">
        <v>36</v>
      </c>
      <c r="W50" s="1501" t="s">
        <v>36</v>
      </c>
      <c r="X50" s="1501" t="s">
        <v>36</v>
      </c>
      <c r="Y50" s="1559" t="s">
        <v>36</v>
      </c>
      <c r="Z50" s="2556" t="s">
        <v>36</v>
      </c>
      <c r="AA50" s="2584"/>
      <c r="AB50" s="2584"/>
      <c r="AC50" s="2584"/>
      <c r="AD50" s="2584"/>
      <c r="AE50" s="2584"/>
      <c r="AF50" s="2584"/>
      <c r="AG50" s="2584"/>
      <c r="AH50" s="2584"/>
      <c r="AI50" s="2584"/>
      <c r="AJ50" s="2584"/>
      <c r="AK50" s="2584"/>
      <c r="AL50" s="2584"/>
      <c r="AM50" s="2584"/>
      <c r="AN50" s="2584"/>
      <c r="AO50" s="2584"/>
      <c r="AP50" s="2584"/>
      <c r="AQ50" s="2584"/>
      <c r="AR50" s="2584"/>
      <c r="AS50" s="2584"/>
      <c r="AT50" s="2584"/>
      <c r="AU50" s="2584"/>
      <c r="AV50" s="2584"/>
      <c r="AW50" s="2584"/>
      <c r="AX50" s="2584"/>
      <c r="AY50" s="2584"/>
      <c r="AZ50" s="239"/>
      <c r="BA50" s="2994" t="s">
        <v>103</v>
      </c>
      <c r="BB50" s="165" t="s">
        <v>101</v>
      </c>
      <c r="BC50" s="1566" t="s">
        <v>36</v>
      </c>
      <c r="BD50" s="1586" t="s">
        <v>36</v>
      </c>
      <c r="BE50" s="1586" t="s">
        <v>36</v>
      </c>
      <c r="BF50" s="1586" t="s">
        <v>36</v>
      </c>
      <c r="BG50" s="1607" t="s">
        <v>36</v>
      </c>
      <c r="BH50" s="1628" t="s">
        <v>36</v>
      </c>
      <c r="BI50" s="1586" t="s">
        <v>36</v>
      </c>
      <c r="BJ50" s="1586" t="s">
        <v>36</v>
      </c>
      <c r="BK50" s="1586" t="s">
        <v>36</v>
      </c>
      <c r="BL50" s="1607" t="s">
        <v>36</v>
      </c>
      <c r="BM50" s="1628" t="s">
        <v>36</v>
      </c>
      <c r="BN50" s="1586" t="s">
        <v>36</v>
      </c>
      <c r="BO50" s="1586" t="s">
        <v>36</v>
      </c>
      <c r="BP50" s="1586" t="s">
        <v>36</v>
      </c>
      <c r="BQ50" s="1607" t="s">
        <v>36</v>
      </c>
      <c r="BR50" s="1628" t="s">
        <v>36</v>
      </c>
      <c r="BS50" s="1586" t="s">
        <v>36</v>
      </c>
      <c r="BT50" s="1586" t="s">
        <v>36</v>
      </c>
      <c r="BU50" s="1586" t="s">
        <v>36</v>
      </c>
      <c r="BV50" s="1586" t="s">
        <v>36</v>
      </c>
      <c r="BW50" s="1586" t="s">
        <v>36</v>
      </c>
      <c r="BX50" s="1586" t="s">
        <v>36</v>
      </c>
      <c r="BY50" s="1648" t="s">
        <v>36</v>
      </c>
      <c r="BZ50" s="1648" t="s">
        <v>36</v>
      </c>
      <c r="CA50" s="2594"/>
      <c r="CB50" s="2594"/>
      <c r="CC50" s="2594"/>
      <c r="CD50" s="2594"/>
      <c r="CE50" s="2594"/>
      <c r="CF50" s="2594"/>
      <c r="CG50" s="2594"/>
      <c r="CH50" s="2594"/>
      <c r="CI50" s="2594"/>
      <c r="CJ50" s="2594"/>
      <c r="CK50" s="2594"/>
      <c r="CL50" s="2594"/>
      <c r="CM50" s="2594"/>
      <c r="CN50" s="2594"/>
      <c r="CO50" s="2594"/>
      <c r="CP50" s="2594"/>
      <c r="CQ50" s="2594"/>
      <c r="CR50" s="2594"/>
      <c r="CS50" s="2594"/>
      <c r="CT50" s="2594"/>
      <c r="CU50" s="2594"/>
      <c r="CV50" s="2594"/>
      <c r="CW50" s="2594"/>
      <c r="CX50" s="2594"/>
      <c r="CY50" s="2594"/>
      <c r="CZ50" s="2594"/>
    </row>
    <row r="51" s="130" customFormat="true" ht="15" customHeight="true" x14ac:dyDescent="0.2">
      <c r="A51" s="2995"/>
      <c r="B51" s="291" t="s">
        <v>100</v>
      </c>
      <c r="C51" s="1489" t="s">
        <v>36</v>
      </c>
      <c r="D51" s="1501" t="s">
        <v>36</v>
      </c>
      <c r="E51" s="1501" t="s">
        <v>36</v>
      </c>
      <c r="F51" s="1501" t="s">
        <v>36</v>
      </c>
      <c r="G51" s="1513" t="s">
        <v>36</v>
      </c>
      <c r="H51" s="1525" t="s">
        <v>36</v>
      </c>
      <c r="I51" s="1501" t="s">
        <v>36</v>
      </c>
      <c r="J51" s="1501" t="s">
        <v>36</v>
      </c>
      <c r="K51" s="1501" t="s">
        <v>36</v>
      </c>
      <c r="L51" s="1537" t="s">
        <v>36</v>
      </c>
      <c r="M51" s="1549" t="s">
        <v>36</v>
      </c>
      <c r="N51" s="1501" t="s">
        <v>36</v>
      </c>
      <c r="O51" s="1501" t="s">
        <v>36</v>
      </c>
      <c r="P51" s="1501" t="s">
        <v>36</v>
      </c>
      <c r="Q51" s="1513" t="s">
        <v>36</v>
      </c>
      <c r="R51" s="1525" t="s">
        <v>36</v>
      </c>
      <c r="S51" s="1501" t="s">
        <v>36</v>
      </c>
      <c r="T51" s="1501" t="s">
        <v>36</v>
      </c>
      <c r="U51" s="1501" t="s">
        <v>36</v>
      </c>
      <c r="V51" s="1501" t="s">
        <v>36</v>
      </c>
      <c r="W51" s="1501" t="s">
        <v>36</v>
      </c>
      <c r="X51" s="1501" t="s">
        <v>36</v>
      </c>
      <c r="Y51" s="1559" t="s">
        <v>36</v>
      </c>
      <c r="Z51" s="2556" t="s">
        <v>36</v>
      </c>
      <c r="AA51" s="2584"/>
      <c r="AB51" s="2584"/>
      <c r="AC51" s="2584"/>
      <c r="AD51" s="2584"/>
      <c r="AE51" s="2584"/>
      <c r="AF51" s="2584"/>
      <c r="AG51" s="2584"/>
      <c r="AH51" s="2584"/>
      <c r="AI51" s="2584"/>
      <c r="AJ51" s="2584"/>
      <c r="AK51" s="2584"/>
      <c r="AL51" s="2584"/>
      <c r="AM51" s="2584"/>
      <c r="AN51" s="2584"/>
      <c r="AO51" s="2584"/>
      <c r="AP51" s="2584"/>
      <c r="AQ51" s="2584"/>
      <c r="AR51" s="2584"/>
      <c r="AS51" s="2584"/>
      <c r="AT51" s="2584"/>
      <c r="AU51" s="2584"/>
      <c r="AV51" s="2584"/>
      <c r="AW51" s="2584"/>
      <c r="AX51" s="2584"/>
      <c r="AY51" s="2584"/>
      <c r="AZ51" s="239"/>
      <c r="BA51" s="2994"/>
      <c r="BB51" s="165" t="s">
        <v>100</v>
      </c>
      <c r="BC51" s="1566" t="s">
        <v>36</v>
      </c>
      <c r="BD51" s="1586" t="s">
        <v>36</v>
      </c>
      <c r="BE51" s="1586" t="s">
        <v>36</v>
      </c>
      <c r="BF51" s="1586" t="s">
        <v>36</v>
      </c>
      <c r="BG51" s="1607" t="s">
        <v>36</v>
      </c>
      <c r="BH51" s="1628" t="s">
        <v>36</v>
      </c>
      <c r="BI51" s="1586" t="s">
        <v>36</v>
      </c>
      <c r="BJ51" s="1586" t="s">
        <v>36</v>
      </c>
      <c r="BK51" s="1586" t="s">
        <v>36</v>
      </c>
      <c r="BL51" s="1607" t="s">
        <v>36</v>
      </c>
      <c r="BM51" s="1628" t="s">
        <v>36</v>
      </c>
      <c r="BN51" s="1586" t="s">
        <v>36</v>
      </c>
      <c r="BO51" s="1586" t="s">
        <v>36</v>
      </c>
      <c r="BP51" s="1586" t="s">
        <v>36</v>
      </c>
      <c r="BQ51" s="1607" t="s">
        <v>36</v>
      </c>
      <c r="BR51" s="1628" t="s">
        <v>36</v>
      </c>
      <c r="BS51" s="1586" t="s">
        <v>36</v>
      </c>
      <c r="BT51" s="1586" t="s">
        <v>36</v>
      </c>
      <c r="BU51" s="1586" t="s">
        <v>36</v>
      </c>
      <c r="BV51" s="1586" t="s">
        <v>36</v>
      </c>
      <c r="BW51" s="1586" t="s">
        <v>36</v>
      </c>
      <c r="BX51" s="1586" t="s">
        <v>36</v>
      </c>
      <c r="BY51" s="1648" t="s">
        <v>36</v>
      </c>
      <c r="BZ51" s="1648" t="s">
        <v>36</v>
      </c>
      <c r="CA51" s="2594"/>
      <c r="CB51" s="2594"/>
      <c r="CC51" s="2594"/>
      <c r="CD51" s="2594"/>
      <c r="CE51" s="2594"/>
      <c r="CF51" s="2594"/>
      <c r="CG51" s="2594"/>
      <c r="CH51" s="2594"/>
      <c r="CI51" s="2594"/>
      <c r="CJ51" s="2594"/>
      <c r="CK51" s="2594"/>
      <c r="CL51" s="2594"/>
      <c r="CM51" s="2594"/>
      <c r="CN51" s="2594"/>
      <c r="CO51" s="2594"/>
      <c r="CP51" s="2594"/>
      <c r="CQ51" s="2594"/>
      <c r="CR51" s="2594"/>
      <c r="CS51" s="2594"/>
      <c r="CT51" s="2594"/>
      <c r="CU51" s="2594"/>
      <c r="CV51" s="2594"/>
      <c r="CW51" s="2594"/>
      <c r="CX51" s="2594"/>
      <c r="CY51" s="2594"/>
      <c r="CZ51" s="2594"/>
    </row>
    <row r="52" s="130" customFormat="true" ht="15" customHeight="true" x14ac:dyDescent="0.2">
      <c r="A52" s="2995"/>
      <c r="B52" s="291" t="s">
        <v>68</v>
      </c>
      <c r="C52" s="1489" t="s">
        <v>36</v>
      </c>
      <c r="D52" s="1501" t="s">
        <v>36</v>
      </c>
      <c r="E52" s="1501" t="s">
        <v>36</v>
      </c>
      <c r="F52" s="1501" t="s">
        <v>36</v>
      </c>
      <c r="G52" s="1513" t="s">
        <v>36</v>
      </c>
      <c r="H52" s="1525" t="s">
        <v>36</v>
      </c>
      <c r="I52" s="1501" t="s">
        <v>36</v>
      </c>
      <c r="J52" s="1501" t="s">
        <v>36</v>
      </c>
      <c r="K52" s="1501" t="s">
        <v>36</v>
      </c>
      <c r="L52" s="1537" t="s">
        <v>36</v>
      </c>
      <c r="M52" s="1549" t="s">
        <v>36</v>
      </c>
      <c r="N52" s="1501" t="s">
        <v>36</v>
      </c>
      <c r="O52" s="1501" t="s">
        <v>36</v>
      </c>
      <c r="P52" s="1501" t="s">
        <v>36</v>
      </c>
      <c r="Q52" s="1513" t="s">
        <v>36</v>
      </c>
      <c r="R52" s="1525" t="s">
        <v>36</v>
      </c>
      <c r="S52" s="1501" t="s">
        <v>36</v>
      </c>
      <c r="T52" s="1501" t="s">
        <v>36</v>
      </c>
      <c r="U52" s="1501" t="s">
        <v>36</v>
      </c>
      <c r="V52" s="1501" t="s">
        <v>36</v>
      </c>
      <c r="W52" s="1501" t="s">
        <v>36</v>
      </c>
      <c r="X52" s="1501" t="s">
        <v>36</v>
      </c>
      <c r="Y52" s="1559" t="s">
        <v>36</v>
      </c>
      <c r="Z52" s="2556" t="s">
        <v>36</v>
      </c>
      <c r="AA52" s="2584"/>
      <c r="AB52" s="2584"/>
      <c r="AC52" s="2584"/>
      <c r="AD52" s="2584"/>
      <c r="AE52" s="2584"/>
      <c r="AF52" s="2584"/>
      <c r="AG52" s="2584"/>
      <c r="AH52" s="2584"/>
      <c r="AI52" s="2584"/>
      <c r="AJ52" s="2584"/>
      <c r="AK52" s="2584"/>
      <c r="AL52" s="2584"/>
      <c r="AM52" s="2584"/>
      <c r="AN52" s="2584"/>
      <c r="AO52" s="2584"/>
      <c r="AP52" s="2584"/>
      <c r="AQ52" s="2584"/>
      <c r="AR52" s="2584"/>
      <c r="AS52" s="2584"/>
      <c r="AT52" s="2584"/>
      <c r="AU52" s="2584"/>
      <c r="AV52" s="2584"/>
      <c r="AW52" s="2584"/>
      <c r="AX52" s="2584"/>
      <c r="AY52" s="2584"/>
      <c r="AZ52" s="239"/>
      <c r="BA52" s="2994"/>
      <c r="BB52" s="165" t="s">
        <v>68</v>
      </c>
      <c r="BC52" s="1566" t="s">
        <v>36</v>
      </c>
      <c r="BD52" s="1586" t="s">
        <v>36</v>
      </c>
      <c r="BE52" s="1586" t="s">
        <v>36</v>
      </c>
      <c r="BF52" s="1586" t="s">
        <v>36</v>
      </c>
      <c r="BG52" s="1607" t="s">
        <v>36</v>
      </c>
      <c r="BH52" s="1628" t="s">
        <v>36</v>
      </c>
      <c r="BI52" s="1586" t="s">
        <v>36</v>
      </c>
      <c r="BJ52" s="1586" t="s">
        <v>36</v>
      </c>
      <c r="BK52" s="1586" t="s">
        <v>36</v>
      </c>
      <c r="BL52" s="1607" t="s">
        <v>36</v>
      </c>
      <c r="BM52" s="1628" t="s">
        <v>36</v>
      </c>
      <c r="BN52" s="1586" t="s">
        <v>36</v>
      </c>
      <c r="BO52" s="1586" t="s">
        <v>36</v>
      </c>
      <c r="BP52" s="1586" t="s">
        <v>36</v>
      </c>
      <c r="BQ52" s="1607" t="s">
        <v>36</v>
      </c>
      <c r="BR52" s="1628" t="s">
        <v>36</v>
      </c>
      <c r="BS52" s="1586" t="s">
        <v>36</v>
      </c>
      <c r="BT52" s="1586" t="s">
        <v>36</v>
      </c>
      <c r="BU52" s="1586" t="s">
        <v>36</v>
      </c>
      <c r="BV52" s="1586" t="s">
        <v>36</v>
      </c>
      <c r="BW52" s="1586" t="s">
        <v>36</v>
      </c>
      <c r="BX52" s="1586" t="s">
        <v>36</v>
      </c>
      <c r="BY52" s="1648" t="s">
        <v>36</v>
      </c>
      <c r="BZ52" s="1648" t="s">
        <v>36</v>
      </c>
      <c r="CA52" s="2594"/>
      <c r="CB52" s="2594"/>
      <c r="CC52" s="2594"/>
      <c r="CD52" s="2594"/>
      <c r="CE52" s="2594"/>
      <c r="CF52" s="2594"/>
      <c r="CG52" s="2594"/>
      <c r="CH52" s="2594"/>
      <c r="CI52" s="2594"/>
      <c r="CJ52" s="2594"/>
      <c r="CK52" s="2594"/>
      <c r="CL52" s="2594"/>
      <c r="CM52" s="2594"/>
      <c r="CN52" s="2594"/>
      <c r="CO52" s="2594"/>
      <c r="CP52" s="2594"/>
      <c r="CQ52" s="2594"/>
      <c r="CR52" s="2594"/>
      <c r="CS52" s="2594"/>
      <c r="CT52" s="2594"/>
      <c r="CU52" s="2594"/>
      <c r="CV52" s="2594"/>
      <c r="CW52" s="2594"/>
      <c r="CX52" s="2594"/>
      <c r="CY52" s="2594"/>
      <c r="CZ52" s="2594"/>
    </row>
    <row r="53" s="130" customFormat="true" ht="15" customHeight="true" x14ac:dyDescent="0.2">
      <c r="A53" s="2995" t="s">
        <v>106</v>
      </c>
      <c r="B53" s="291" t="s">
        <v>101</v>
      </c>
      <c r="C53" s="1489" t="s">
        <v>36</v>
      </c>
      <c r="D53" s="1501" t="s">
        <v>36</v>
      </c>
      <c r="E53" s="1501" t="s">
        <v>36</v>
      </c>
      <c r="F53" s="1501" t="s">
        <v>36</v>
      </c>
      <c r="G53" s="1513" t="s">
        <v>36</v>
      </c>
      <c r="H53" s="1525" t="s">
        <v>36</v>
      </c>
      <c r="I53" s="1501" t="s">
        <v>36</v>
      </c>
      <c r="J53" s="1501" t="s">
        <v>36</v>
      </c>
      <c r="K53" s="1501" t="s">
        <v>36</v>
      </c>
      <c r="L53" s="1537" t="s">
        <v>36</v>
      </c>
      <c r="M53" s="1549" t="s">
        <v>36</v>
      </c>
      <c r="N53" s="1501" t="s">
        <v>36</v>
      </c>
      <c r="O53" s="1501" t="s">
        <v>36</v>
      </c>
      <c r="P53" s="1501" t="s">
        <v>36</v>
      </c>
      <c r="Q53" s="1513" t="s">
        <v>36</v>
      </c>
      <c r="R53" s="1525" t="s">
        <v>36</v>
      </c>
      <c r="S53" s="1501" t="s">
        <v>36</v>
      </c>
      <c r="T53" s="1501" t="s">
        <v>36</v>
      </c>
      <c r="U53" s="1501" t="s">
        <v>36</v>
      </c>
      <c r="V53" s="1501" t="s">
        <v>36</v>
      </c>
      <c r="W53" s="1501" t="s">
        <v>36</v>
      </c>
      <c r="X53" s="1501" t="s">
        <v>36</v>
      </c>
      <c r="Y53" s="1559" t="s">
        <v>36</v>
      </c>
      <c r="Z53" s="2556" t="s">
        <v>36</v>
      </c>
      <c r="AA53" s="2584"/>
      <c r="AB53" s="2584"/>
      <c r="AC53" s="2584"/>
      <c r="AD53" s="2584"/>
      <c r="AE53" s="2584"/>
      <c r="AF53" s="2584"/>
      <c r="AG53" s="2584"/>
      <c r="AH53" s="2584"/>
      <c r="AI53" s="2584"/>
      <c r="AJ53" s="2584"/>
      <c r="AK53" s="2584"/>
      <c r="AL53" s="2584"/>
      <c r="AM53" s="2584"/>
      <c r="AN53" s="2584"/>
      <c r="AO53" s="2584"/>
      <c r="AP53" s="2584"/>
      <c r="AQ53" s="2584"/>
      <c r="AR53" s="2584"/>
      <c r="AS53" s="2584"/>
      <c r="AT53" s="2584"/>
      <c r="AU53" s="2584"/>
      <c r="AV53" s="2584"/>
      <c r="AW53" s="2584"/>
      <c r="AX53" s="2584"/>
      <c r="AY53" s="2584"/>
      <c r="AZ53" s="239"/>
      <c r="BA53" s="2994" t="s">
        <v>106</v>
      </c>
      <c r="BB53" s="165" t="s">
        <v>101</v>
      </c>
      <c r="BC53" s="1566" t="s">
        <v>36</v>
      </c>
      <c r="BD53" s="1586" t="s">
        <v>36</v>
      </c>
      <c r="BE53" s="1586" t="s">
        <v>36</v>
      </c>
      <c r="BF53" s="1586" t="s">
        <v>36</v>
      </c>
      <c r="BG53" s="1607" t="s">
        <v>36</v>
      </c>
      <c r="BH53" s="1628" t="s">
        <v>36</v>
      </c>
      <c r="BI53" s="1586" t="s">
        <v>36</v>
      </c>
      <c r="BJ53" s="1586" t="s">
        <v>36</v>
      </c>
      <c r="BK53" s="1586" t="s">
        <v>36</v>
      </c>
      <c r="BL53" s="1607" t="s">
        <v>36</v>
      </c>
      <c r="BM53" s="1628" t="s">
        <v>36</v>
      </c>
      <c r="BN53" s="1586" t="s">
        <v>36</v>
      </c>
      <c r="BO53" s="1586" t="s">
        <v>36</v>
      </c>
      <c r="BP53" s="1586" t="s">
        <v>36</v>
      </c>
      <c r="BQ53" s="1607" t="s">
        <v>36</v>
      </c>
      <c r="BR53" s="1628" t="s">
        <v>36</v>
      </c>
      <c r="BS53" s="1586" t="s">
        <v>36</v>
      </c>
      <c r="BT53" s="1586" t="s">
        <v>36</v>
      </c>
      <c r="BU53" s="1586" t="s">
        <v>36</v>
      </c>
      <c r="BV53" s="1586" t="s">
        <v>36</v>
      </c>
      <c r="BW53" s="1586" t="s">
        <v>36</v>
      </c>
      <c r="BX53" s="1586" t="s">
        <v>36</v>
      </c>
      <c r="BY53" s="1648" t="s">
        <v>36</v>
      </c>
      <c r="BZ53" s="1648" t="s">
        <v>36</v>
      </c>
      <c r="CA53" s="2594"/>
      <c r="CB53" s="2594"/>
      <c r="CC53" s="2594"/>
      <c r="CD53" s="2594"/>
      <c r="CE53" s="2594"/>
      <c r="CF53" s="2594"/>
      <c r="CG53" s="2594"/>
      <c r="CH53" s="2594"/>
      <c r="CI53" s="2594"/>
      <c r="CJ53" s="2594"/>
      <c r="CK53" s="2594"/>
      <c r="CL53" s="2594"/>
      <c r="CM53" s="2594"/>
      <c r="CN53" s="2594"/>
      <c r="CO53" s="2594"/>
      <c r="CP53" s="2594"/>
      <c r="CQ53" s="2594"/>
      <c r="CR53" s="2594"/>
      <c r="CS53" s="2594"/>
      <c r="CT53" s="2594"/>
      <c r="CU53" s="2594"/>
      <c r="CV53" s="2594"/>
      <c r="CW53" s="2594"/>
      <c r="CX53" s="2594"/>
      <c r="CY53" s="2594"/>
      <c r="CZ53" s="2594"/>
    </row>
    <row r="54" s="130" customFormat="true" ht="15" customHeight="true" x14ac:dyDescent="0.2">
      <c r="A54" s="2995"/>
      <c r="B54" s="291" t="s">
        <v>100</v>
      </c>
      <c r="C54" s="1489" t="s">
        <v>36</v>
      </c>
      <c r="D54" s="1501" t="s">
        <v>36</v>
      </c>
      <c r="E54" s="1501" t="s">
        <v>36</v>
      </c>
      <c r="F54" s="1501" t="s">
        <v>36</v>
      </c>
      <c r="G54" s="1513" t="s">
        <v>36</v>
      </c>
      <c r="H54" s="1525" t="s">
        <v>36</v>
      </c>
      <c r="I54" s="1501" t="s">
        <v>36</v>
      </c>
      <c r="J54" s="1501" t="s">
        <v>36</v>
      </c>
      <c r="K54" s="1501" t="s">
        <v>36</v>
      </c>
      <c r="L54" s="1537" t="s">
        <v>36</v>
      </c>
      <c r="M54" s="1549" t="s">
        <v>36</v>
      </c>
      <c r="N54" s="1501" t="s">
        <v>36</v>
      </c>
      <c r="O54" s="1501" t="s">
        <v>36</v>
      </c>
      <c r="P54" s="1501" t="s">
        <v>36</v>
      </c>
      <c r="Q54" s="1513" t="s">
        <v>36</v>
      </c>
      <c r="R54" s="1525" t="s">
        <v>36</v>
      </c>
      <c r="S54" s="1501" t="s">
        <v>36</v>
      </c>
      <c r="T54" s="1501" t="s">
        <v>36</v>
      </c>
      <c r="U54" s="1501" t="s">
        <v>36</v>
      </c>
      <c r="V54" s="1501" t="s">
        <v>36</v>
      </c>
      <c r="W54" s="1501" t="s">
        <v>36</v>
      </c>
      <c r="X54" s="1501" t="s">
        <v>36</v>
      </c>
      <c r="Y54" s="1559" t="s">
        <v>36</v>
      </c>
      <c r="Z54" s="2556" t="s">
        <v>36</v>
      </c>
      <c r="AA54" s="2584"/>
      <c r="AB54" s="2584"/>
      <c r="AC54" s="2584"/>
      <c r="AD54" s="2584"/>
      <c r="AE54" s="2584"/>
      <c r="AF54" s="2584"/>
      <c r="AG54" s="2584"/>
      <c r="AH54" s="2584"/>
      <c r="AI54" s="2584"/>
      <c r="AJ54" s="2584"/>
      <c r="AK54" s="2584"/>
      <c r="AL54" s="2584"/>
      <c r="AM54" s="2584"/>
      <c r="AN54" s="2584"/>
      <c r="AO54" s="2584"/>
      <c r="AP54" s="2584"/>
      <c r="AQ54" s="2584"/>
      <c r="AR54" s="2584"/>
      <c r="AS54" s="2584"/>
      <c r="AT54" s="2584"/>
      <c r="AU54" s="2584"/>
      <c r="AV54" s="2584"/>
      <c r="AW54" s="2584"/>
      <c r="AX54" s="2584"/>
      <c r="AY54" s="2584"/>
      <c r="AZ54" s="239"/>
      <c r="BA54" s="2994"/>
      <c r="BB54" s="165" t="s">
        <v>100</v>
      </c>
      <c r="BC54" s="1566" t="s">
        <v>36</v>
      </c>
      <c r="BD54" s="1586" t="s">
        <v>36</v>
      </c>
      <c r="BE54" s="1586" t="s">
        <v>36</v>
      </c>
      <c r="BF54" s="1586" t="s">
        <v>36</v>
      </c>
      <c r="BG54" s="1607" t="s">
        <v>36</v>
      </c>
      <c r="BH54" s="1628" t="s">
        <v>36</v>
      </c>
      <c r="BI54" s="1586" t="s">
        <v>36</v>
      </c>
      <c r="BJ54" s="1586" t="s">
        <v>36</v>
      </c>
      <c r="BK54" s="1586" t="s">
        <v>36</v>
      </c>
      <c r="BL54" s="1607" t="s">
        <v>36</v>
      </c>
      <c r="BM54" s="1628" t="s">
        <v>36</v>
      </c>
      <c r="BN54" s="1586" t="s">
        <v>36</v>
      </c>
      <c r="BO54" s="1586" t="s">
        <v>36</v>
      </c>
      <c r="BP54" s="1586" t="s">
        <v>36</v>
      </c>
      <c r="BQ54" s="1607" t="s">
        <v>36</v>
      </c>
      <c r="BR54" s="1628" t="s">
        <v>36</v>
      </c>
      <c r="BS54" s="1586" t="s">
        <v>36</v>
      </c>
      <c r="BT54" s="1586" t="s">
        <v>36</v>
      </c>
      <c r="BU54" s="1586" t="s">
        <v>36</v>
      </c>
      <c r="BV54" s="1586" t="s">
        <v>36</v>
      </c>
      <c r="BW54" s="1586" t="s">
        <v>36</v>
      </c>
      <c r="BX54" s="1586" t="s">
        <v>36</v>
      </c>
      <c r="BY54" s="1648" t="s">
        <v>36</v>
      </c>
      <c r="BZ54" s="1648" t="s">
        <v>36</v>
      </c>
      <c r="CA54" s="2594"/>
      <c r="CB54" s="2594"/>
      <c r="CC54" s="2594"/>
      <c r="CD54" s="2594"/>
      <c r="CE54" s="2594"/>
      <c r="CF54" s="2594"/>
      <c r="CG54" s="2594"/>
      <c r="CH54" s="2594"/>
      <c r="CI54" s="2594"/>
      <c r="CJ54" s="2594"/>
      <c r="CK54" s="2594"/>
      <c r="CL54" s="2594"/>
      <c r="CM54" s="2594"/>
      <c r="CN54" s="2594"/>
      <c r="CO54" s="2594"/>
      <c r="CP54" s="2594"/>
      <c r="CQ54" s="2594"/>
      <c r="CR54" s="2594"/>
      <c r="CS54" s="2594"/>
      <c r="CT54" s="2594"/>
      <c r="CU54" s="2594"/>
      <c r="CV54" s="2594"/>
      <c r="CW54" s="2594"/>
      <c r="CX54" s="2594"/>
      <c r="CY54" s="2594"/>
      <c r="CZ54" s="2594"/>
    </row>
    <row r="55" s="130" customFormat="true" ht="15" customHeight="true" x14ac:dyDescent="0.2">
      <c r="A55" s="2996"/>
      <c r="B55" s="292" t="s">
        <v>68</v>
      </c>
      <c r="C55" s="1491" t="s">
        <v>36</v>
      </c>
      <c r="D55" s="1503" t="s">
        <v>36</v>
      </c>
      <c r="E55" s="1503" t="s">
        <v>36</v>
      </c>
      <c r="F55" s="1503" t="s">
        <v>36</v>
      </c>
      <c r="G55" s="1515" t="s">
        <v>36</v>
      </c>
      <c r="H55" s="1527" t="s">
        <v>36</v>
      </c>
      <c r="I55" s="1503" t="s">
        <v>36</v>
      </c>
      <c r="J55" s="1503" t="s">
        <v>36</v>
      </c>
      <c r="K55" s="1503" t="s">
        <v>36</v>
      </c>
      <c r="L55" s="1539" t="s">
        <v>36</v>
      </c>
      <c r="M55" s="1551" t="s">
        <v>36</v>
      </c>
      <c r="N55" s="1503" t="s">
        <v>36</v>
      </c>
      <c r="O55" s="1503" t="s">
        <v>36</v>
      </c>
      <c r="P55" s="1503" t="s">
        <v>36</v>
      </c>
      <c r="Q55" s="1515" t="s">
        <v>36</v>
      </c>
      <c r="R55" s="2512" t="s">
        <v>36</v>
      </c>
      <c r="S55" s="2513" t="s">
        <v>36</v>
      </c>
      <c r="T55" s="2513" t="s">
        <v>36</v>
      </c>
      <c r="U55" s="2513" t="s">
        <v>36</v>
      </c>
      <c r="V55" s="2513" t="s">
        <v>36</v>
      </c>
      <c r="W55" s="2513" t="s">
        <v>36</v>
      </c>
      <c r="X55" s="2513" t="s">
        <v>36</v>
      </c>
      <c r="Y55" s="2513" t="s">
        <v>36</v>
      </c>
      <c r="Z55" s="2558" t="s">
        <v>36</v>
      </c>
      <c r="AA55" s="2585"/>
      <c r="AB55" s="2585"/>
      <c r="AC55" s="2585"/>
      <c r="AD55" s="2585"/>
      <c r="AE55" s="2585"/>
      <c r="AF55" s="2585"/>
      <c r="AG55" s="2585"/>
      <c r="AH55" s="2585"/>
      <c r="AI55" s="2585"/>
      <c r="AJ55" s="2585"/>
      <c r="AK55" s="2585"/>
      <c r="AL55" s="2585"/>
      <c r="AM55" s="2585"/>
      <c r="AN55" s="2585"/>
      <c r="AO55" s="2585"/>
      <c r="AP55" s="2585"/>
      <c r="AQ55" s="2585"/>
      <c r="AR55" s="2585"/>
      <c r="AS55" s="2585"/>
      <c r="AT55" s="2585"/>
      <c r="AU55" s="2585"/>
      <c r="AV55" s="2585"/>
      <c r="AW55" s="2585"/>
      <c r="AX55" s="2585"/>
      <c r="AY55" s="2585"/>
      <c r="AZ55" s="239"/>
      <c r="BA55" s="2997"/>
      <c r="BB55" s="166" t="s">
        <v>68</v>
      </c>
      <c r="BC55" s="1567" t="s">
        <v>36</v>
      </c>
      <c r="BD55" s="1587" t="s">
        <v>36</v>
      </c>
      <c r="BE55" s="1587" t="s">
        <v>36</v>
      </c>
      <c r="BF55" s="1587" t="s">
        <v>36</v>
      </c>
      <c r="BG55" s="1608" t="s">
        <v>36</v>
      </c>
      <c r="BH55" s="1629" t="s">
        <v>36</v>
      </c>
      <c r="BI55" s="1587" t="s">
        <v>36</v>
      </c>
      <c r="BJ55" s="1587" t="s">
        <v>36</v>
      </c>
      <c r="BK55" s="1587" t="s">
        <v>36</v>
      </c>
      <c r="BL55" s="1608" t="s">
        <v>36</v>
      </c>
      <c r="BM55" s="1629" t="s">
        <v>36</v>
      </c>
      <c r="BN55" s="1587" t="s">
        <v>36</v>
      </c>
      <c r="BO55" s="1587" t="s">
        <v>36</v>
      </c>
      <c r="BP55" s="1587" t="s">
        <v>36</v>
      </c>
      <c r="BQ55" s="1608" t="s">
        <v>36</v>
      </c>
      <c r="BR55" s="2514" t="s">
        <v>36</v>
      </c>
      <c r="BS55" s="2515" t="s">
        <v>36</v>
      </c>
      <c r="BT55" s="2515" t="s">
        <v>36</v>
      </c>
      <c r="BU55" s="2515" t="s">
        <v>36</v>
      </c>
      <c r="BV55" s="2515" t="s">
        <v>36</v>
      </c>
      <c r="BW55" s="2515" t="s">
        <v>36</v>
      </c>
      <c r="BX55" s="2515" t="s">
        <v>36</v>
      </c>
      <c r="BY55" s="2515" t="s">
        <v>36</v>
      </c>
      <c r="BZ55" s="1664" t="s">
        <v>36</v>
      </c>
      <c r="CA55" s="2595"/>
      <c r="CB55" s="2595"/>
      <c r="CC55" s="2595"/>
      <c r="CD55" s="2595"/>
      <c r="CE55" s="2595"/>
      <c r="CF55" s="2595"/>
      <c r="CG55" s="2595"/>
      <c r="CH55" s="2595"/>
      <c r="CI55" s="2595"/>
      <c r="CJ55" s="2595"/>
      <c r="CK55" s="2595"/>
      <c r="CL55" s="2595"/>
      <c r="CM55" s="2595"/>
      <c r="CN55" s="2595"/>
      <c r="CO55" s="2595"/>
      <c r="CP55" s="2595"/>
      <c r="CQ55" s="2595"/>
      <c r="CR55" s="2595"/>
      <c r="CS55" s="2595"/>
      <c r="CT55" s="2595"/>
      <c r="CU55" s="2595"/>
      <c r="CV55" s="2595"/>
      <c r="CW55" s="2595"/>
      <c r="CX55" s="2595"/>
      <c r="CY55" s="2595"/>
      <c r="CZ55" s="2595"/>
    </row>
    <row r="56" s="135" customFormat="true" ht="15" customHeight="true" x14ac:dyDescent="0.2">
      <c r="A56" s="132"/>
      <c r="B56" s="204"/>
      <c r="C56" s="3099" t="s">
        <v>115</v>
      </c>
      <c r="D56" s="3100"/>
      <c r="E56" s="3100"/>
      <c r="F56" s="3100"/>
      <c r="G56" s="3101"/>
      <c r="H56" s="3228" t="s">
        <v>39</v>
      </c>
      <c r="I56" s="3229"/>
      <c r="J56" s="3229"/>
      <c r="K56" s="3229"/>
      <c r="L56" s="3230"/>
      <c r="M56" s="3231" t="s">
        <v>38</v>
      </c>
      <c r="N56" s="3229"/>
      <c r="O56" s="3229"/>
      <c r="P56" s="3229"/>
      <c r="Q56" s="3230"/>
      <c r="R56" s="2667" t="s">
        <v>341</v>
      </c>
      <c r="S56" s="2675"/>
      <c r="T56" s="2675"/>
      <c r="U56" s="2675"/>
      <c r="V56" s="2675"/>
      <c r="W56" s="2675"/>
      <c r="X56" s="2675"/>
      <c r="Y56" s="2675"/>
      <c r="Z56" s="2676"/>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108"/>
      <c r="BA56" s="241" t="s">
        <v>131</v>
      </c>
      <c r="BB56" s="115" t="s">
        <v>96</v>
      </c>
      <c r="BC56" s="3014" t="s">
        <v>115</v>
      </c>
      <c r="BD56" s="3015"/>
      <c r="BE56" s="3015"/>
      <c r="BF56" s="3015"/>
      <c r="BG56" s="3016"/>
      <c r="BH56" s="3017" t="s">
        <v>39</v>
      </c>
      <c r="BI56" s="3015"/>
      <c r="BJ56" s="3015"/>
      <c r="BK56" s="3015"/>
      <c r="BL56" s="3016"/>
      <c r="BM56" s="3017" t="s">
        <v>38</v>
      </c>
      <c r="BN56" s="3015"/>
      <c r="BO56" s="3015"/>
      <c r="BP56" s="3015"/>
      <c r="BQ56" s="3018"/>
      <c r="BR56" s="2509"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24" x14ac:dyDescent="0.2">
      <c r="A57" s="205" t="s">
        <v>69</v>
      </c>
      <c r="B57" s="278"/>
      <c r="C57" s="407" t="s">
        <v>0</v>
      </c>
      <c r="D57" s="408" t="s">
        <v>1</v>
      </c>
      <c r="E57" s="408" t="s">
        <v>2</v>
      </c>
      <c r="F57" s="408" t="s">
        <v>3</v>
      </c>
      <c r="G57" s="409" t="s">
        <v>4</v>
      </c>
      <c r="H57" s="1970" t="s">
        <v>0</v>
      </c>
      <c r="I57" s="1934" t="s">
        <v>1</v>
      </c>
      <c r="J57" s="1934" t="s">
        <v>2</v>
      </c>
      <c r="K57" s="1934" t="s">
        <v>3</v>
      </c>
      <c r="L57" s="1935" t="s">
        <v>4</v>
      </c>
      <c r="M57" s="1960" t="s">
        <v>0</v>
      </c>
      <c r="N57" s="1934" t="s">
        <v>1</v>
      </c>
      <c r="O57" s="1934" t="s">
        <v>2</v>
      </c>
      <c r="P57" s="1934" t="s">
        <v>3</v>
      </c>
      <c r="Q57" s="1980" t="s">
        <v>4</v>
      </c>
      <c r="R57" s="1970" t="s">
        <v>249</v>
      </c>
      <c r="S57" s="1934" t="s">
        <v>342</v>
      </c>
      <c r="T57" s="1934" t="s">
        <v>159</v>
      </c>
      <c r="U57" s="1934" t="s">
        <v>161</v>
      </c>
      <c r="V57" s="1934" t="s">
        <v>162</v>
      </c>
      <c r="W57" s="1934" t="s">
        <v>163</v>
      </c>
      <c r="X57" s="1934" t="s">
        <v>252</v>
      </c>
      <c r="Y57" s="1934" t="s">
        <v>165</v>
      </c>
      <c r="Z57" s="1936" t="s">
        <v>166</v>
      </c>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108"/>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249</v>
      </c>
      <c r="BS57" s="184" t="s">
        <v>342</v>
      </c>
      <c r="BT57" s="184" t="s">
        <v>159</v>
      </c>
      <c r="BU57" s="184" t="s">
        <v>161</v>
      </c>
      <c r="BV57" s="184" t="s">
        <v>162</v>
      </c>
      <c r="BW57" s="184" t="s">
        <v>163</v>
      </c>
      <c r="BX57" s="184" t="s">
        <v>252</v>
      </c>
      <c r="BY57" s="185" t="s">
        <v>165</v>
      </c>
      <c r="BZ57" s="185" t="s">
        <v>166</v>
      </c>
      <c r="CA57" s="2596"/>
      <c r="CB57" s="2596"/>
      <c r="CC57" s="2596"/>
      <c r="CD57" s="2596"/>
      <c r="CE57" s="2596"/>
      <c r="CF57" s="2596"/>
      <c r="CG57" s="2596"/>
      <c r="CH57" s="2596"/>
      <c r="CI57" s="2596"/>
      <c r="CJ57" s="2596"/>
      <c r="CK57" s="2596"/>
      <c r="CL57" s="2596"/>
      <c r="CM57" s="2596"/>
      <c r="CN57" s="2596"/>
      <c r="CO57" s="2596"/>
      <c r="CP57" s="2596"/>
      <c r="CQ57" s="2596"/>
      <c r="CR57" s="2596"/>
      <c r="CS57" s="2596"/>
      <c r="CT57" s="2596"/>
      <c r="CU57" s="2596"/>
      <c r="CV57" s="2596"/>
      <c r="CW57" s="2596"/>
      <c r="CX57" s="2596"/>
      <c r="CY57" s="2596"/>
      <c r="CZ57" s="2596"/>
    </row>
    <row r="58" s="135" customFormat="true" ht="15" customHeight="true" x14ac:dyDescent="0.2">
      <c r="A58" s="3226" t="s">
        <v>343</v>
      </c>
      <c r="B58" s="2132" t="s">
        <v>344</v>
      </c>
      <c r="C58" s="2039">
        <v>0</v>
      </c>
      <c r="D58" s="2040">
        <v>0</v>
      </c>
      <c r="E58" s="2040">
        <v>0</v>
      </c>
      <c r="F58" s="2040">
        <v>0.2981166895078845</v>
      </c>
      <c r="G58" s="2041">
        <v>6.3744281599094386</v>
      </c>
      <c r="H58" s="2042">
        <v>0</v>
      </c>
      <c r="I58" s="2040">
        <v>0.21599876473273535</v>
      </c>
      <c r="J58" s="2040">
        <v>0.62397393153362612</v>
      </c>
      <c r="K58" s="2040">
        <v>2.3358644176153947</v>
      </c>
      <c r="L58" s="2043">
        <v>12.067464331515096</v>
      </c>
      <c r="M58" s="2044">
        <v>0</v>
      </c>
      <c r="N58" s="2040">
        <v>0</v>
      </c>
      <c r="O58" s="2040">
        <v>0</v>
      </c>
      <c r="P58" s="2040">
        <v>0</v>
      </c>
      <c r="Q58" s="2041">
        <v>0.24160484924644482</v>
      </c>
      <c r="R58" s="2042">
        <v>0</v>
      </c>
      <c r="S58" s="2040">
        <v>0.31060977603400353</v>
      </c>
      <c r="T58" s="2040">
        <v>0.62380038387716275</v>
      </c>
      <c r="U58" s="2040">
        <v>0</v>
      </c>
      <c r="V58" s="2040">
        <v>0.180505415162455</v>
      </c>
      <c r="W58" s="2040">
        <v>0</v>
      </c>
      <c r="X58" s="2040">
        <v>0.14671720259200352</v>
      </c>
      <c r="Y58" s="2040">
        <v>4.7207651959271377</v>
      </c>
      <c r="Z58" s="2689">
        <v>0</v>
      </c>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108"/>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2597"/>
      <c r="CB58" s="2597"/>
      <c r="CC58" s="2597"/>
      <c r="CD58" s="2597"/>
      <c r="CE58" s="2597"/>
      <c r="CF58" s="2597"/>
      <c r="CG58" s="2597"/>
      <c r="CH58" s="2597"/>
      <c r="CI58" s="2597"/>
      <c r="CJ58" s="2597"/>
      <c r="CK58" s="2597"/>
      <c r="CL58" s="2597"/>
      <c r="CM58" s="2597"/>
      <c r="CN58" s="2597"/>
      <c r="CO58" s="2597"/>
      <c r="CP58" s="2597"/>
      <c r="CQ58" s="2597"/>
      <c r="CR58" s="2597"/>
      <c r="CS58" s="2597"/>
      <c r="CT58" s="2597"/>
      <c r="CU58" s="2597"/>
      <c r="CV58" s="2597"/>
      <c r="CW58" s="2597"/>
      <c r="CX58" s="2597"/>
      <c r="CY58" s="2597"/>
      <c r="CZ58" s="2597"/>
    </row>
    <row r="59" s="135" customFormat="true" ht="15" customHeight="true" x14ac:dyDescent="0.2">
      <c r="A59" s="3227"/>
      <c r="B59" s="2133" t="s">
        <v>345</v>
      </c>
      <c r="C59" s="2045">
        <v>0.29412892036670663</v>
      </c>
      <c r="D59" s="2046">
        <v>0.3259516469888869</v>
      </c>
      <c r="E59" s="2046">
        <v>0.39920144610882097</v>
      </c>
      <c r="F59" s="2046">
        <v>3.7722830866208805</v>
      </c>
      <c r="G59" s="2047">
        <v>7.8401598561224626</v>
      </c>
      <c r="H59" s="2048">
        <v>1.2083008314403718</v>
      </c>
      <c r="I59" s="2046">
        <v>3.4599193401489106</v>
      </c>
      <c r="J59" s="2046">
        <v>5.4576718685104906</v>
      </c>
      <c r="K59" s="2046">
        <v>6.0901951560657146</v>
      </c>
      <c r="L59" s="2049">
        <v>10.557713285736813</v>
      </c>
      <c r="M59" s="2050">
        <v>4.8655391363923876E-2</v>
      </c>
      <c r="N59" s="2046">
        <v>0.49660724742088236</v>
      </c>
      <c r="O59" s="2046">
        <v>5.3565694397897747E-2</v>
      </c>
      <c r="P59" s="2046">
        <v>0.27969450801672718</v>
      </c>
      <c r="Q59" s="2047">
        <v>1.141173066304694</v>
      </c>
      <c r="R59" s="2048">
        <v>0.12377514182568289</v>
      </c>
      <c r="S59" s="2046">
        <v>0.13078306359326464</v>
      </c>
      <c r="T59" s="2046">
        <v>0.73576455534229457</v>
      </c>
      <c r="U59" s="2046">
        <v>4.3915827996340262</v>
      </c>
      <c r="V59" s="2046">
        <v>0.45820605387392421</v>
      </c>
      <c r="W59" s="2046">
        <v>0.920942470996303</v>
      </c>
      <c r="X59" s="2046">
        <v>0</v>
      </c>
      <c r="Y59" s="2046">
        <v>6.502622647331008</v>
      </c>
      <c r="Z59" s="2690">
        <v>0</v>
      </c>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108"/>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2598"/>
      <c r="CB59" s="2598"/>
      <c r="CC59" s="2598"/>
      <c r="CD59" s="2598"/>
      <c r="CE59" s="2598"/>
      <c r="CF59" s="2598"/>
      <c r="CG59" s="2598"/>
      <c r="CH59" s="2598"/>
      <c r="CI59" s="2598"/>
      <c r="CJ59" s="2598"/>
      <c r="CK59" s="2598"/>
      <c r="CL59" s="2598"/>
      <c r="CM59" s="2598"/>
      <c r="CN59" s="2598"/>
      <c r="CO59" s="2598"/>
      <c r="CP59" s="2598"/>
      <c r="CQ59" s="2598"/>
      <c r="CR59" s="2598"/>
      <c r="CS59" s="2598"/>
      <c r="CT59" s="2598"/>
      <c r="CU59" s="2598"/>
      <c r="CV59" s="2598"/>
      <c r="CW59" s="2598"/>
      <c r="CX59" s="2598"/>
      <c r="CY59" s="2598"/>
      <c r="CZ59" s="2598"/>
    </row>
    <row r="60" s="135" customFormat="true" ht="15" customHeight="true" x14ac:dyDescent="0.2">
      <c r="A60" s="3227"/>
      <c r="B60" s="2133" t="s">
        <v>346</v>
      </c>
      <c r="C60" s="2045">
        <v>0.10513635519723996</v>
      </c>
      <c r="D60" s="2046">
        <v>0.67141832832207937</v>
      </c>
      <c r="E60" s="2046">
        <v>2.1551457227148707</v>
      </c>
      <c r="F60" s="2046">
        <v>9.9348303816777097</v>
      </c>
      <c r="G60" s="2047">
        <v>17.76059131302873</v>
      </c>
      <c r="H60" s="2048">
        <v>5.1725966835184014</v>
      </c>
      <c r="I60" s="2046">
        <v>6.964112355817206</v>
      </c>
      <c r="J60" s="2046">
        <v>18.7983287778702</v>
      </c>
      <c r="K60" s="2046">
        <v>19.567034314590884</v>
      </c>
      <c r="L60" s="2049">
        <v>17.237334448804546</v>
      </c>
      <c r="M60" s="2050">
        <v>0</v>
      </c>
      <c r="N60" s="2046">
        <v>0.10745368391962974</v>
      </c>
      <c r="O60" s="2046">
        <v>0.34648113813162046</v>
      </c>
      <c r="P60" s="2046">
        <v>8.0689023916885733E-2</v>
      </c>
      <c r="Q60" s="2047">
        <v>2.2341364012014528</v>
      </c>
      <c r="R60" s="2048">
        <v>0.57761732851985337</v>
      </c>
      <c r="S60" s="2046">
        <v>0.17982671244073889</v>
      </c>
      <c r="T60" s="2046">
        <v>3.3109404990403277</v>
      </c>
      <c r="U60" s="2046">
        <v>0.88441598048185199</v>
      </c>
      <c r="V60" s="2046">
        <v>0.2499305748403223</v>
      </c>
      <c r="W60" s="2046">
        <v>0.96878363832078629</v>
      </c>
      <c r="X60" s="2046">
        <v>0.29343440518400704</v>
      </c>
      <c r="Y60" s="2046">
        <v>20.533785868558876</v>
      </c>
      <c r="Z60" s="2690">
        <v>0.86368757040931055</v>
      </c>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108"/>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2598"/>
      <c r="CB60" s="2598"/>
      <c r="CC60" s="2598"/>
      <c r="CD60" s="2598"/>
      <c r="CE60" s="2598"/>
      <c r="CF60" s="2598"/>
      <c r="CG60" s="2598"/>
      <c r="CH60" s="2598"/>
      <c r="CI60" s="2598"/>
      <c r="CJ60" s="2598"/>
      <c r="CK60" s="2598"/>
      <c r="CL60" s="2598"/>
      <c r="CM60" s="2598"/>
      <c r="CN60" s="2598"/>
      <c r="CO60" s="2598"/>
      <c r="CP60" s="2598"/>
      <c r="CQ60" s="2598"/>
      <c r="CR60" s="2598"/>
      <c r="CS60" s="2598"/>
      <c r="CT60" s="2598"/>
      <c r="CU60" s="2598"/>
      <c r="CV60" s="2598"/>
      <c r="CW60" s="2598"/>
      <c r="CX60" s="2598"/>
      <c r="CY60" s="2598"/>
      <c r="CZ60" s="2598"/>
    </row>
    <row r="61" s="135" customFormat="true" ht="15" customHeight="true" x14ac:dyDescent="0.2">
      <c r="A61" s="3227"/>
      <c r="B61" s="2133" t="s">
        <v>347</v>
      </c>
      <c r="C61" s="2045">
        <v>4.8316225840974125</v>
      </c>
      <c r="D61" s="2046">
        <v>4.9100029527477282</v>
      </c>
      <c r="E61" s="2046">
        <v>7.0759383250506129</v>
      </c>
      <c r="F61" s="2046">
        <v>12.421267306687339</v>
      </c>
      <c r="G61" s="2047">
        <v>13.82685889305724</v>
      </c>
      <c r="H61" s="2048">
        <v>11.970619820995566</v>
      </c>
      <c r="I61" s="2046">
        <v>11.938353832722175</v>
      </c>
      <c r="J61" s="2046">
        <v>16.250728363643212</v>
      </c>
      <c r="K61" s="2046">
        <v>13.251814421604683</v>
      </c>
      <c r="L61" s="2049">
        <v>14.560722508075251</v>
      </c>
      <c r="M61" s="2050">
        <v>4.4304865906591653</v>
      </c>
      <c r="N61" s="2046">
        <v>3.2639591426925123</v>
      </c>
      <c r="O61" s="2046">
        <v>5.2555420041323968</v>
      </c>
      <c r="P61" s="2046">
        <v>3.4601005107380138</v>
      </c>
      <c r="Q61" s="2047">
        <v>7.9644309437762519</v>
      </c>
      <c r="R61" s="2048">
        <v>8.8705518308406059</v>
      </c>
      <c r="S61" s="2046">
        <v>7.6835049861042961</v>
      </c>
      <c r="T61" s="2046">
        <v>9.0690978886756728</v>
      </c>
      <c r="U61" s="2046">
        <v>4.1323574260445142</v>
      </c>
      <c r="V61" s="2046">
        <v>4.4015551235767871</v>
      </c>
      <c r="W61" s="2046">
        <v>1.6026791053701899</v>
      </c>
      <c r="X61" s="2046">
        <v>2.7264946815013991</v>
      </c>
      <c r="Y61" s="2046">
        <v>16.144708423325969</v>
      </c>
      <c r="Z61" s="2690">
        <v>13.118037301289245</v>
      </c>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108"/>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2598"/>
      <c r="CB61" s="2598"/>
      <c r="CC61" s="2598"/>
      <c r="CD61" s="2598"/>
      <c r="CE61" s="2598"/>
      <c r="CF61" s="2598"/>
      <c r="CG61" s="2598"/>
      <c r="CH61" s="2598"/>
      <c r="CI61" s="2598"/>
      <c r="CJ61" s="2598"/>
      <c r="CK61" s="2598"/>
      <c r="CL61" s="2598"/>
      <c r="CM61" s="2598"/>
      <c r="CN61" s="2598"/>
      <c r="CO61" s="2598"/>
      <c r="CP61" s="2598"/>
      <c r="CQ61" s="2598"/>
      <c r="CR61" s="2598"/>
      <c r="CS61" s="2598"/>
      <c r="CT61" s="2598"/>
      <c r="CU61" s="2598"/>
      <c r="CV61" s="2598"/>
      <c r="CW61" s="2598"/>
      <c r="CX61" s="2598"/>
      <c r="CY61" s="2598"/>
      <c r="CZ61" s="2598"/>
    </row>
    <row r="62" s="135" customFormat="true" ht="15" customHeight="true" x14ac:dyDescent="0.2">
      <c r="A62" s="3227"/>
      <c r="B62" s="2133" t="s">
        <v>348</v>
      </c>
      <c r="C62" s="2045">
        <v>18.260218601908356</v>
      </c>
      <c r="D62" s="2046">
        <v>23.67937002375718</v>
      </c>
      <c r="E62" s="2046">
        <v>27.180451432810649</v>
      </c>
      <c r="F62" s="2046">
        <v>14.080410142606636</v>
      </c>
      <c r="G62" s="2047">
        <v>9.4625187379439097</v>
      </c>
      <c r="H62" s="2048">
        <v>17.444141736767786</v>
      </c>
      <c r="I62" s="2046">
        <v>14.300137682832958</v>
      </c>
      <c r="J62" s="2046">
        <v>9.8405163946054213</v>
      </c>
      <c r="K62" s="2046">
        <v>9.0338767121532566</v>
      </c>
      <c r="L62" s="2049">
        <v>9.3372464734664753</v>
      </c>
      <c r="M62" s="2050">
        <v>15.964612287091844</v>
      </c>
      <c r="N62" s="2046">
        <v>23.822493024760696</v>
      </c>
      <c r="O62" s="2046">
        <v>22.574185292742424</v>
      </c>
      <c r="P62" s="2046">
        <v>29.080896640996368</v>
      </c>
      <c r="Q62" s="2047">
        <v>25.783391317472041</v>
      </c>
      <c r="R62" s="2048">
        <v>30.551830840639376</v>
      </c>
      <c r="S62" s="2046">
        <v>19.813634134379591</v>
      </c>
      <c r="T62" s="2046">
        <v>1.9833653230966204</v>
      </c>
      <c r="U62" s="2046">
        <v>15.065568770966717</v>
      </c>
      <c r="V62" s="2046">
        <v>41.460705359622445</v>
      </c>
      <c r="W62" s="2046">
        <v>13.778256189451179</v>
      </c>
      <c r="X62" s="2046">
        <v>45.274483433182525</v>
      </c>
      <c r="Y62" s="2046">
        <v>6.0243751928416556</v>
      </c>
      <c r="Z62" s="2690">
        <v>15.646513956690411</v>
      </c>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108"/>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2598"/>
      <c r="CB62" s="2598"/>
      <c r="CC62" s="2598"/>
      <c r="CD62" s="2598"/>
      <c r="CE62" s="2598"/>
      <c r="CF62" s="2598"/>
      <c r="CG62" s="2598"/>
      <c r="CH62" s="2598"/>
      <c r="CI62" s="2598"/>
      <c r="CJ62" s="2598"/>
      <c r="CK62" s="2598"/>
      <c r="CL62" s="2598"/>
      <c r="CM62" s="2598"/>
      <c r="CN62" s="2598"/>
      <c r="CO62" s="2598"/>
      <c r="CP62" s="2598"/>
      <c r="CQ62" s="2598"/>
      <c r="CR62" s="2598"/>
      <c r="CS62" s="2598"/>
      <c r="CT62" s="2598"/>
      <c r="CU62" s="2598"/>
      <c r="CV62" s="2598"/>
      <c r="CW62" s="2598"/>
      <c r="CX62" s="2598"/>
      <c r="CY62" s="2598"/>
      <c r="CZ62" s="2598"/>
    </row>
    <row r="63" s="135" customFormat="true" ht="15" customHeight="true" x14ac:dyDescent="0.2">
      <c r="A63" s="3227"/>
      <c r="B63" s="2133" t="s">
        <v>349</v>
      </c>
      <c r="C63" s="2045">
        <v>22.794972108883357</v>
      </c>
      <c r="D63" s="2046">
        <v>24.583817995456897</v>
      </c>
      <c r="E63" s="2046">
        <v>24.664640571749068</v>
      </c>
      <c r="F63" s="2046">
        <v>35.306311162387502</v>
      </c>
      <c r="G63" s="2047">
        <v>33.769093841468028</v>
      </c>
      <c r="H63" s="2048">
        <v>31.917153322836061</v>
      </c>
      <c r="I63" s="2046">
        <v>38.994296820761463</v>
      </c>
      <c r="J63" s="2046">
        <v>34.475993377801693</v>
      </c>
      <c r="K63" s="2046">
        <v>39.366675723104599</v>
      </c>
      <c r="L63" s="2049">
        <v>29.128196209574099</v>
      </c>
      <c r="M63" s="2050">
        <v>22.85415710352504</v>
      </c>
      <c r="N63" s="2046">
        <v>21.668083206137659</v>
      </c>
      <c r="O63" s="2046">
        <v>25.132811916949159</v>
      </c>
      <c r="P63" s="2046">
        <v>20.637363973201126</v>
      </c>
      <c r="Q63" s="2047">
        <v>26.227064519401132</v>
      </c>
      <c r="R63" s="2048">
        <v>30.366168127900838</v>
      </c>
      <c r="S63" s="2046">
        <v>41.703449403302258</v>
      </c>
      <c r="T63" s="2046">
        <v>32.229686500320071</v>
      </c>
      <c r="U63" s="2046">
        <v>33.348581884720872</v>
      </c>
      <c r="V63" s="2046">
        <v>8.567064704248823</v>
      </c>
      <c r="W63" s="2046">
        <v>17.509867240760869</v>
      </c>
      <c r="X63" s="2046">
        <v>24.098300525736565</v>
      </c>
      <c r="Y63" s="2046">
        <v>35.428879975315894</v>
      </c>
      <c r="Z63" s="2690">
        <v>38.753285767930819</v>
      </c>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108"/>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2598"/>
      <c r="CB63" s="2598"/>
      <c r="CC63" s="2598"/>
      <c r="CD63" s="2598"/>
      <c r="CE63" s="2598"/>
      <c r="CF63" s="2598"/>
      <c r="CG63" s="2598"/>
      <c r="CH63" s="2598"/>
      <c r="CI63" s="2598"/>
      <c r="CJ63" s="2598"/>
      <c r="CK63" s="2598"/>
      <c r="CL63" s="2598"/>
      <c r="CM63" s="2598"/>
      <c r="CN63" s="2598"/>
      <c r="CO63" s="2598"/>
      <c r="CP63" s="2598"/>
      <c r="CQ63" s="2598"/>
      <c r="CR63" s="2598"/>
      <c r="CS63" s="2598"/>
      <c r="CT63" s="2598"/>
      <c r="CU63" s="2598"/>
      <c r="CV63" s="2598"/>
      <c r="CW63" s="2598"/>
      <c r="CX63" s="2598"/>
      <c r="CY63" s="2598"/>
      <c r="CZ63" s="2598"/>
    </row>
    <row r="64" s="135" customFormat="true" ht="15" customHeight="true" x14ac:dyDescent="0.2">
      <c r="A64" s="3227"/>
      <c r="B64" s="2133" t="s">
        <v>350</v>
      </c>
      <c r="C64" s="2045">
        <v>48.886562150461735</v>
      </c>
      <c r="D64" s="2046">
        <v>40.475274357475406</v>
      </c>
      <c r="E64" s="2046">
        <v>34.317107813107754</v>
      </c>
      <c r="F64" s="2046">
        <v>21.091373940707605</v>
      </c>
      <c r="G64" s="2047">
        <v>9.8996737115519995</v>
      </c>
      <c r="H64" s="2048">
        <v>28.692680983457215</v>
      </c>
      <c r="I64" s="2046">
        <v>22.21116652965237</v>
      </c>
      <c r="J64" s="2046">
        <v>13.090626506144536</v>
      </c>
      <c r="K64" s="2046">
        <v>8.9024124452647726</v>
      </c>
      <c r="L64" s="2049">
        <v>6.4606902913482038</v>
      </c>
      <c r="M64" s="2050">
        <v>52.140553823192406</v>
      </c>
      <c r="N64" s="2046">
        <v>44.85218320562192</v>
      </c>
      <c r="O64" s="2046">
        <v>41.142437106780868</v>
      </c>
      <c r="P64" s="2046">
        <v>42.117092422096952</v>
      </c>
      <c r="Q64" s="2047">
        <v>30.93784192906967</v>
      </c>
      <c r="R64" s="2048">
        <v>19.463641052088608</v>
      </c>
      <c r="S64" s="2046">
        <v>24.652607487330389</v>
      </c>
      <c r="T64" s="2046">
        <v>43.010236724248443</v>
      </c>
      <c r="U64" s="2046">
        <v>40.179932906373814</v>
      </c>
      <c r="V64" s="2046">
        <v>40.724798667037035</v>
      </c>
      <c r="W64" s="2046">
        <v>64.812821432843265</v>
      </c>
      <c r="X64" s="2046">
        <v>21.261767942291186</v>
      </c>
      <c r="Y64" s="2046">
        <v>8.9941376118481049</v>
      </c>
      <c r="Z64" s="2690">
        <v>30.241582175491189</v>
      </c>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108"/>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2598"/>
      <c r="CB64" s="2598"/>
      <c r="CC64" s="2598"/>
      <c r="CD64" s="2598"/>
      <c r="CE64" s="2598"/>
      <c r="CF64" s="2598"/>
      <c r="CG64" s="2598"/>
      <c r="CH64" s="2598"/>
      <c r="CI64" s="2598"/>
      <c r="CJ64" s="2598"/>
      <c r="CK64" s="2598"/>
      <c r="CL64" s="2598"/>
      <c r="CM64" s="2598"/>
      <c r="CN64" s="2598"/>
      <c r="CO64" s="2598"/>
      <c r="CP64" s="2598"/>
      <c r="CQ64" s="2598"/>
      <c r="CR64" s="2598"/>
      <c r="CS64" s="2598"/>
      <c r="CT64" s="2598"/>
      <c r="CU64" s="2598"/>
      <c r="CV64" s="2598"/>
      <c r="CW64" s="2598"/>
      <c r="CX64" s="2598"/>
      <c r="CY64" s="2598"/>
      <c r="CZ64" s="2598"/>
    </row>
    <row r="65" s="135" customFormat="true" ht="15" customHeight="true" x14ac:dyDescent="0.2">
      <c r="A65" s="3227"/>
      <c r="B65" s="2133" t="s">
        <v>351</v>
      </c>
      <c r="C65" s="2045">
        <v>9.022748627629007E-2</v>
      </c>
      <c r="D65" s="2046">
        <v>7.6673313494180662E-2</v>
      </c>
      <c r="E65" s="2046">
        <v>0.3858277426082134</v>
      </c>
      <c r="F65" s="2046">
        <v>0.65883693692666412</v>
      </c>
      <c r="G65" s="2047">
        <v>0.41130439782929062</v>
      </c>
      <c r="H65" s="2048">
        <v>0.93419501635487956</v>
      </c>
      <c r="I65" s="2046">
        <v>0.38224851481426086</v>
      </c>
      <c r="J65" s="2046">
        <v>0.36919723081493094</v>
      </c>
      <c r="K65" s="2046">
        <v>0.4165599315983855</v>
      </c>
      <c r="L65" s="2049">
        <v>0.49447566579981322</v>
      </c>
      <c r="M65" s="2050">
        <v>9.5232139101534705E-2</v>
      </c>
      <c r="N65" s="2046">
        <v>6.2681315619784003E-2</v>
      </c>
      <c r="O65" s="2046">
        <v>5.3565694397897747E-2</v>
      </c>
      <c r="P65" s="2046">
        <v>0.19950376509060222</v>
      </c>
      <c r="Q65" s="2047">
        <v>0.4817537482669747</v>
      </c>
      <c r="R65" s="2048">
        <v>0</v>
      </c>
      <c r="S65" s="2046">
        <v>0.14713094654242276</v>
      </c>
      <c r="T65" s="2046">
        <v>1.6474728087012249</v>
      </c>
      <c r="U65" s="2046">
        <v>0.442207990240926</v>
      </c>
      <c r="V65" s="2046">
        <v>8.3310191613440762E-2</v>
      </c>
      <c r="W65" s="2046">
        <v>0.17940437746681229</v>
      </c>
      <c r="X65" s="2046">
        <v>0</v>
      </c>
      <c r="Y65" s="2046">
        <v>0.4705337858685551</v>
      </c>
      <c r="Z65" s="2690">
        <v>0</v>
      </c>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108"/>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2598"/>
      <c r="CB65" s="2598"/>
      <c r="CC65" s="2598"/>
      <c r="CD65" s="2598"/>
      <c r="CE65" s="2598"/>
      <c r="CF65" s="2598"/>
      <c r="CG65" s="2598"/>
      <c r="CH65" s="2598"/>
      <c r="CI65" s="2598"/>
      <c r="CJ65" s="2598"/>
      <c r="CK65" s="2598"/>
      <c r="CL65" s="2598"/>
      <c r="CM65" s="2598"/>
      <c r="CN65" s="2598"/>
      <c r="CO65" s="2598"/>
      <c r="CP65" s="2598"/>
      <c r="CQ65" s="2598"/>
      <c r="CR65" s="2598"/>
      <c r="CS65" s="2598"/>
      <c r="CT65" s="2598"/>
      <c r="CU65" s="2598"/>
      <c r="CV65" s="2598"/>
      <c r="CW65" s="2598"/>
      <c r="CX65" s="2598"/>
      <c r="CY65" s="2598"/>
      <c r="CZ65" s="2598"/>
    </row>
    <row r="66" s="135" customFormat="true" ht="15" customHeight="true" x14ac:dyDescent="0.2">
      <c r="A66" s="3227"/>
      <c r="B66" s="2133" t="s">
        <v>352</v>
      </c>
      <c r="C66" s="2045">
        <v>1.0206500464536197</v>
      </c>
      <c r="D66" s="2046">
        <v>0.54064859028768997</v>
      </c>
      <c r="E66" s="2046">
        <v>0.84655440205008337</v>
      </c>
      <c r="F66" s="2046">
        <v>0.99726420002377214</v>
      </c>
      <c r="G66" s="2047">
        <v>0.29286726311718569</v>
      </c>
      <c r="H66" s="2048">
        <v>0.97162528086512534</v>
      </c>
      <c r="I66" s="2046">
        <v>0.61166009831549761</v>
      </c>
      <c r="J66" s="2046">
        <v>0.79196691310037171</v>
      </c>
      <c r="K66" s="2046">
        <v>0.58595515507134366</v>
      </c>
      <c r="L66" s="2049">
        <v>0</v>
      </c>
      <c r="M66" s="2050">
        <v>0.91006644478617094</v>
      </c>
      <c r="N66" s="2046">
        <v>1.0260872343645886</v>
      </c>
      <c r="O66" s="2046">
        <v>0.32815969072792733</v>
      </c>
      <c r="P66" s="2046">
        <v>0.44410436699959593</v>
      </c>
      <c r="Q66" s="2047">
        <v>1.5429804915643544</v>
      </c>
      <c r="R66" s="2048">
        <v>0.49510056730273155</v>
      </c>
      <c r="S66" s="2046">
        <v>2.3867909105770799</v>
      </c>
      <c r="T66" s="2046">
        <v>0.6877799104286666</v>
      </c>
      <c r="U66" s="2046">
        <v>0.15248551387618137</v>
      </c>
      <c r="V66" s="2046">
        <v>6.9425159677867304E-2</v>
      </c>
      <c r="W66" s="2046">
        <v>3.5880875493362455E-2</v>
      </c>
      <c r="X66" s="2046">
        <v>6.1254432082161463</v>
      </c>
      <c r="Y66" s="2046">
        <v>0.89478556001233422</v>
      </c>
      <c r="Z66" s="2690">
        <v>0.18775816748028493</v>
      </c>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108"/>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2598"/>
      <c r="CB66" s="2598"/>
      <c r="CC66" s="2598"/>
      <c r="CD66" s="2598"/>
      <c r="CE66" s="2598"/>
      <c r="CF66" s="2598"/>
      <c r="CG66" s="2598"/>
      <c r="CH66" s="2598"/>
      <c r="CI66" s="2598"/>
      <c r="CJ66" s="2598"/>
      <c r="CK66" s="2598"/>
      <c r="CL66" s="2598"/>
      <c r="CM66" s="2598"/>
      <c r="CN66" s="2598"/>
      <c r="CO66" s="2598"/>
      <c r="CP66" s="2598"/>
      <c r="CQ66" s="2598"/>
      <c r="CR66" s="2598"/>
      <c r="CS66" s="2598"/>
      <c r="CT66" s="2598"/>
      <c r="CU66" s="2598"/>
      <c r="CV66" s="2598"/>
      <c r="CW66" s="2598"/>
      <c r="CX66" s="2598"/>
      <c r="CY66" s="2598"/>
      <c r="CZ66" s="2598"/>
    </row>
    <row r="67" s="135" customFormat="true" ht="15" customHeight="true" x14ac:dyDescent="0.2">
      <c r="A67" s="3227"/>
      <c r="B67" s="2133" t="s">
        <v>353</v>
      </c>
      <c r="C67" s="2045">
        <v>0.12051884840711503</v>
      </c>
      <c r="D67" s="2046">
        <v>0</v>
      </c>
      <c r="E67" s="2046">
        <v>0</v>
      </c>
      <c r="F67" s="2046">
        <v>0</v>
      </c>
      <c r="G67" s="2047">
        <v>0</v>
      </c>
      <c r="H67" s="2048">
        <v>0</v>
      </c>
      <c r="I67" s="2046">
        <v>0</v>
      </c>
      <c r="J67" s="2046">
        <v>0</v>
      </c>
      <c r="K67" s="2046">
        <v>0</v>
      </c>
      <c r="L67" s="2049">
        <v>0</v>
      </c>
      <c r="M67" s="2050">
        <v>0.21084002924367015</v>
      </c>
      <c r="N67" s="2046">
        <v>0</v>
      </c>
      <c r="O67" s="2046">
        <v>0</v>
      </c>
      <c r="P67" s="2046">
        <v>0</v>
      </c>
      <c r="Q67" s="2047">
        <v>0</v>
      </c>
      <c r="R67" s="2048">
        <v>0</v>
      </c>
      <c r="S67" s="2046">
        <v>0</v>
      </c>
      <c r="T67" s="2046">
        <v>0</v>
      </c>
      <c r="U67" s="2046">
        <v>0.19823116803903579</v>
      </c>
      <c r="V67" s="2046">
        <v>0</v>
      </c>
      <c r="W67" s="2046">
        <v>0</v>
      </c>
      <c r="X67" s="2046">
        <v>0</v>
      </c>
      <c r="Y67" s="2046">
        <v>0</v>
      </c>
      <c r="Z67" s="2690">
        <v>0</v>
      </c>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108"/>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2598"/>
      <c r="CB67" s="2598"/>
      <c r="CC67" s="2598"/>
      <c r="CD67" s="2598"/>
      <c r="CE67" s="2598"/>
      <c r="CF67" s="2598"/>
      <c r="CG67" s="2598"/>
      <c r="CH67" s="2598"/>
      <c r="CI67" s="2598"/>
      <c r="CJ67" s="2598"/>
      <c r="CK67" s="2598"/>
      <c r="CL67" s="2598"/>
      <c r="CM67" s="2598"/>
      <c r="CN67" s="2598"/>
      <c r="CO67" s="2598"/>
      <c r="CP67" s="2598"/>
      <c r="CQ67" s="2598"/>
      <c r="CR67" s="2598"/>
      <c r="CS67" s="2598"/>
      <c r="CT67" s="2598"/>
      <c r="CU67" s="2598"/>
      <c r="CV67" s="2598"/>
      <c r="CW67" s="2598"/>
      <c r="CX67" s="2598"/>
      <c r="CY67" s="2598"/>
      <c r="CZ67" s="2598"/>
    </row>
    <row r="68" s="135" customFormat="true" ht="15" customHeight="true" x14ac:dyDescent="0.2">
      <c r="A68" s="3227"/>
      <c r="B68" s="2133" t="s">
        <v>354</v>
      </c>
      <c r="C68" s="2045">
        <v>3.5225490739286056</v>
      </c>
      <c r="D68" s="2046">
        <v>4.5847519228714555</v>
      </c>
      <c r="E68" s="2046">
        <v>2.9751325438000307</v>
      </c>
      <c r="F68" s="2046">
        <v>1.4393061528540687</v>
      </c>
      <c r="G68" s="2047">
        <v>0.2288232046156366</v>
      </c>
      <c r="H68" s="2048">
        <v>1.3968696030327457</v>
      </c>
      <c r="I68" s="2046">
        <v>0.92210606020242791</v>
      </c>
      <c r="J68" s="2046">
        <v>0.3009966359755451</v>
      </c>
      <c r="K68" s="2046">
        <v>0.18631892927277749</v>
      </c>
      <c r="L68" s="2049">
        <v>0.10816324837379546</v>
      </c>
      <c r="M68" s="2050">
        <v>3.247001055220859</v>
      </c>
      <c r="N68" s="2046">
        <v>4.6229703178011077</v>
      </c>
      <c r="O68" s="2046">
        <v>5.1132514617397717</v>
      </c>
      <c r="P68" s="2046">
        <v>3.700554788943696</v>
      </c>
      <c r="Q68" s="2047">
        <v>3.44562273369695</v>
      </c>
      <c r="R68" s="2048">
        <v>9.5513151108818608</v>
      </c>
      <c r="S68" s="2046">
        <v>2.9916625796959289</v>
      </c>
      <c r="T68" s="2046">
        <v>6.4779270633397692</v>
      </c>
      <c r="U68" s="2046">
        <v>1.204635559621833</v>
      </c>
      <c r="V68" s="2046">
        <v>3.8044987503471286</v>
      </c>
      <c r="W68" s="2046">
        <v>0.13156321014232902</v>
      </c>
      <c r="X68" s="2046">
        <v>0</v>
      </c>
      <c r="Y68" s="2046">
        <v>0.11570502931193977</v>
      </c>
      <c r="Z68" s="2690">
        <v>1.1891350607084712</v>
      </c>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108"/>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2598"/>
      <c r="CB68" s="2598"/>
      <c r="CC68" s="2598"/>
      <c r="CD68" s="2598"/>
      <c r="CE68" s="2598"/>
      <c r="CF68" s="2598"/>
      <c r="CG68" s="2598"/>
      <c r="CH68" s="2598"/>
      <c r="CI68" s="2598"/>
      <c r="CJ68" s="2598"/>
      <c r="CK68" s="2598"/>
      <c r="CL68" s="2598"/>
      <c r="CM68" s="2598"/>
      <c r="CN68" s="2598"/>
      <c r="CO68" s="2598"/>
      <c r="CP68" s="2598"/>
      <c r="CQ68" s="2598"/>
      <c r="CR68" s="2598"/>
      <c r="CS68" s="2598"/>
      <c r="CT68" s="2598"/>
      <c r="CU68" s="2598"/>
      <c r="CV68" s="2598"/>
      <c r="CW68" s="2598"/>
      <c r="CX68" s="2598"/>
      <c r="CY68" s="2598"/>
      <c r="CZ68" s="2598"/>
    </row>
    <row r="69" s="135" customFormat="true" ht="15" customHeight="true" x14ac:dyDescent="0.2">
      <c r="A69" s="3227"/>
      <c r="B69" s="2133" t="s">
        <v>355</v>
      </c>
      <c r="C69" s="2045">
        <v>0</v>
      </c>
      <c r="D69" s="2046">
        <v>0</v>
      </c>
      <c r="E69" s="2046">
        <v>0</v>
      </c>
      <c r="F69" s="2046">
        <v>0</v>
      </c>
      <c r="G69" s="2047">
        <v>7.1981873037879049E-2</v>
      </c>
      <c r="H69" s="2048">
        <v>0</v>
      </c>
      <c r="I69" s="2046">
        <v>0</v>
      </c>
      <c r="J69" s="2046">
        <v>0</v>
      </c>
      <c r="K69" s="2046">
        <v>0.11967854257193121</v>
      </c>
      <c r="L69" s="2049">
        <v>4.7993537305973742E-2</v>
      </c>
      <c r="M69" s="2050">
        <v>0</v>
      </c>
      <c r="N69" s="2046">
        <v>0</v>
      </c>
      <c r="O69" s="2046">
        <v>0</v>
      </c>
      <c r="P69" s="2046">
        <v>0</v>
      </c>
      <c r="Q69" s="2047">
        <v>0</v>
      </c>
      <c r="R69" s="2048">
        <v>0</v>
      </c>
      <c r="S69" s="2046">
        <v>0</v>
      </c>
      <c r="T69" s="2046">
        <v>0</v>
      </c>
      <c r="U69" s="2046">
        <v>0</v>
      </c>
      <c r="V69" s="2046">
        <v>0</v>
      </c>
      <c r="W69" s="2046">
        <v>0</v>
      </c>
      <c r="X69" s="2046">
        <v>0</v>
      </c>
      <c r="Y69" s="2046">
        <v>5.3995680345571895E-2</v>
      </c>
      <c r="Z69" s="2690">
        <v>0</v>
      </c>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108"/>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2598"/>
      <c r="CB69" s="2598"/>
      <c r="CC69" s="2598"/>
      <c r="CD69" s="2598"/>
      <c r="CE69" s="2598"/>
      <c r="CF69" s="2598"/>
      <c r="CG69" s="2598"/>
      <c r="CH69" s="2598"/>
      <c r="CI69" s="2598"/>
      <c r="CJ69" s="2598"/>
      <c r="CK69" s="2598"/>
      <c r="CL69" s="2598"/>
      <c r="CM69" s="2598"/>
      <c r="CN69" s="2598"/>
      <c r="CO69" s="2598"/>
      <c r="CP69" s="2598"/>
      <c r="CQ69" s="2598"/>
      <c r="CR69" s="2598"/>
      <c r="CS69" s="2598"/>
      <c r="CT69" s="2598"/>
      <c r="CU69" s="2598"/>
      <c r="CV69" s="2598"/>
      <c r="CW69" s="2598"/>
      <c r="CX69" s="2598"/>
      <c r="CY69" s="2598"/>
      <c r="CZ69" s="2598"/>
    </row>
    <row r="70" s="135" customFormat="true" ht="15" customHeight="true" x14ac:dyDescent="0.2">
      <c r="A70" s="3227"/>
      <c r="B70" s="2133" t="s">
        <v>356</v>
      </c>
      <c r="C70" s="2045">
        <v>0</v>
      </c>
      <c r="D70" s="2046">
        <v>0.13675620589963522</v>
      </c>
      <c r="E70" s="2046">
        <v>0</v>
      </c>
      <c r="F70" s="2046">
        <v>0</v>
      </c>
      <c r="G70" s="2047">
        <v>0</v>
      </c>
      <c r="H70" s="2048">
        <v>0.2159615749265085</v>
      </c>
      <c r="I70" s="2046">
        <v>0</v>
      </c>
      <c r="J70" s="2046">
        <v>0</v>
      </c>
      <c r="K70" s="2046">
        <v>0</v>
      </c>
      <c r="L70" s="2049">
        <v>0</v>
      </c>
      <c r="M70" s="2050">
        <v>0</v>
      </c>
      <c r="N70" s="2046">
        <v>7.7481621661070088E-2</v>
      </c>
      <c r="O70" s="2046">
        <v>0</v>
      </c>
      <c r="P70" s="2046">
        <v>0</v>
      </c>
      <c r="Q70" s="2047">
        <v>0</v>
      </c>
      <c r="R70" s="2048">
        <v>0</v>
      </c>
      <c r="S70" s="2046">
        <v>0</v>
      </c>
      <c r="T70" s="2046">
        <v>0</v>
      </c>
      <c r="U70" s="2046">
        <v>0</v>
      </c>
      <c r="V70" s="2046">
        <v>0</v>
      </c>
      <c r="W70" s="2046">
        <v>5.9801459155604093E-2</v>
      </c>
      <c r="X70" s="2046">
        <v>0</v>
      </c>
      <c r="Y70" s="2046">
        <v>6.9423017587163849E-2</v>
      </c>
      <c r="Z70" s="2690">
        <v>0</v>
      </c>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108"/>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2598"/>
      <c r="CB70" s="2598"/>
      <c r="CC70" s="2598"/>
      <c r="CD70" s="2598"/>
      <c r="CE70" s="2598"/>
      <c r="CF70" s="2598"/>
      <c r="CG70" s="2598"/>
      <c r="CH70" s="2598"/>
      <c r="CI70" s="2598"/>
      <c r="CJ70" s="2598"/>
      <c r="CK70" s="2598"/>
      <c r="CL70" s="2598"/>
      <c r="CM70" s="2598"/>
      <c r="CN70" s="2598"/>
      <c r="CO70" s="2598"/>
      <c r="CP70" s="2598"/>
      <c r="CQ70" s="2598"/>
      <c r="CR70" s="2598"/>
      <c r="CS70" s="2598"/>
      <c r="CT70" s="2598"/>
      <c r="CU70" s="2598"/>
      <c r="CV70" s="2598"/>
      <c r="CW70" s="2598"/>
      <c r="CX70" s="2598"/>
      <c r="CY70" s="2598"/>
      <c r="CZ70" s="2598"/>
    </row>
    <row r="71" s="135" customFormat="true" ht="15" customHeight="true" x14ac:dyDescent="0.2">
      <c r="A71" s="3227"/>
      <c r="B71" s="2133" t="s">
        <v>357</v>
      </c>
      <c r="C71" s="2045">
        <v>7.3413824019445351E-2</v>
      </c>
      <c r="D71" s="2046">
        <v>1.533466269883613E-2</v>
      </c>
      <c r="E71" s="2046">
        <v>0</v>
      </c>
      <c r="F71" s="2046">
        <v>0</v>
      </c>
      <c r="G71" s="2047">
        <v>6.1698748318182055E-2</v>
      </c>
      <c r="H71" s="2048">
        <v>7.5855145805295024E-2</v>
      </c>
      <c r="I71" s="2046">
        <v>0</v>
      </c>
      <c r="J71" s="2046">
        <v>0</v>
      </c>
      <c r="K71" s="2046">
        <v>0.14361425108631748</v>
      </c>
      <c r="L71" s="2049">
        <v>0</v>
      </c>
      <c r="M71" s="2050">
        <v>9.8395135815404461E-2</v>
      </c>
      <c r="N71" s="2046">
        <v>0</v>
      </c>
      <c r="O71" s="2046">
        <v>0</v>
      </c>
      <c r="P71" s="2046">
        <v>0</v>
      </c>
      <c r="Q71" s="2047">
        <v>0</v>
      </c>
      <c r="R71" s="2048">
        <v>0</v>
      </c>
      <c r="S71" s="2046">
        <v>0</v>
      </c>
      <c r="T71" s="2046">
        <v>0.22392834293026354</v>
      </c>
      <c r="U71" s="2046">
        <v>0</v>
      </c>
      <c r="V71" s="2046">
        <v>0</v>
      </c>
      <c r="W71" s="2046">
        <v>0</v>
      </c>
      <c r="X71" s="2046">
        <v>7.335860129600176E-2</v>
      </c>
      <c r="Y71" s="2046">
        <v>4.6282011724775911E-2</v>
      </c>
      <c r="Z71" s="2690">
        <v>0</v>
      </c>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108"/>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2598"/>
      <c r="CB71" s="2598"/>
      <c r="CC71" s="2598"/>
      <c r="CD71" s="2598"/>
      <c r="CE71" s="2598"/>
      <c r="CF71" s="2598"/>
      <c r="CG71" s="2598"/>
      <c r="CH71" s="2598"/>
      <c r="CI71" s="2598"/>
      <c r="CJ71" s="2598"/>
      <c r="CK71" s="2598"/>
      <c r="CL71" s="2598"/>
      <c r="CM71" s="2598"/>
      <c r="CN71" s="2598"/>
      <c r="CO71" s="2598"/>
      <c r="CP71" s="2598"/>
      <c r="CQ71" s="2598"/>
      <c r="CR71" s="2598"/>
      <c r="CS71" s="2598"/>
      <c r="CT71" s="2598"/>
      <c r="CU71" s="2598"/>
      <c r="CV71" s="2598"/>
      <c r="CW71" s="2598"/>
      <c r="CX71" s="2598"/>
      <c r="CY71" s="2598"/>
      <c r="CZ71" s="2598"/>
    </row>
    <row r="72" s="135" customFormat="true" ht="15" customHeight="true" x14ac:dyDescent="0.2">
      <c r="A72" s="1988"/>
      <c r="B72" s="2134"/>
      <c r="C72" s="2045"/>
      <c r="D72" s="2046"/>
      <c r="E72" s="2046"/>
      <c r="F72" s="2046"/>
      <c r="G72" s="2047"/>
      <c r="H72" s="2048"/>
      <c r="I72" s="2046"/>
      <c r="J72" s="2046"/>
      <c r="K72" s="2046"/>
      <c r="L72" s="2049"/>
      <c r="M72" s="2050"/>
      <c r="N72" s="2046"/>
      <c r="O72" s="2046"/>
      <c r="P72" s="2046"/>
      <c r="Q72" s="2047"/>
      <c r="R72" s="2048"/>
      <c r="S72" s="2046"/>
      <c r="T72" s="2046"/>
      <c r="U72" s="2046"/>
      <c r="V72" s="2046"/>
      <c r="W72" s="2046"/>
      <c r="X72" s="2046"/>
      <c r="Y72" s="2046"/>
      <c r="Z72" s="269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108"/>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2598"/>
      <c r="CB72" s="2598"/>
      <c r="CC72" s="2598"/>
      <c r="CD72" s="2598"/>
      <c r="CE72" s="2598"/>
      <c r="CF72" s="2598"/>
      <c r="CG72" s="2598"/>
      <c r="CH72" s="2598"/>
      <c r="CI72" s="2598"/>
      <c r="CJ72" s="2598"/>
      <c r="CK72" s="2598"/>
      <c r="CL72" s="2598"/>
      <c r="CM72" s="2598"/>
      <c r="CN72" s="2598"/>
      <c r="CO72" s="2598"/>
      <c r="CP72" s="2598"/>
      <c r="CQ72" s="2598"/>
      <c r="CR72" s="2598"/>
      <c r="CS72" s="2598"/>
      <c r="CT72" s="2598"/>
      <c r="CU72" s="2598"/>
      <c r="CV72" s="2598"/>
      <c r="CW72" s="2598"/>
      <c r="CX72" s="2598"/>
      <c r="CY72" s="2598"/>
      <c r="CZ72" s="2598"/>
    </row>
    <row r="73" s="135" customFormat="true" ht="15" customHeight="true" x14ac:dyDescent="0.2">
      <c r="A73" s="1988"/>
      <c r="B73" s="2134"/>
      <c r="C73" s="2045"/>
      <c r="D73" s="2046"/>
      <c r="E73" s="2046"/>
      <c r="F73" s="2046"/>
      <c r="G73" s="2047"/>
      <c r="H73" s="2048"/>
      <c r="I73" s="2046"/>
      <c r="J73" s="2046"/>
      <c r="K73" s="2046"/>
      <c r="L73" s="2049"/>
      <c r="M73" s="2050"/>
      <c r="N73" s="2046"/>
      <c r="O73" s="2046"/>
      <c r="P73" s="2046"/>
      <c r="Q73" s="2047"/>
      <c r="R73" s="2048"/>
      <c r="S73" s="2046"/>
      <c r="T73" s="2046"/>
      <c r="U73" s="2046"/>
      <c r="V73" s="2046"/>
      <c r="W73" s="2046"/>
      <c r="X73" s="2046"/>
      <c r="Y73" s="2046"/>
      <c r="Z73" s="269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108"/>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2598"/>
      <c r="CB73" s="2598"/>
      <c r="CC73" s="2598"/>
      <c r="CD73" s="2598"/>
      <c r="CE73" s="2598"/>
      <c r="CF73" s="2598"/>
      <c r="CG73" s="2598"/>
      <c r="CH73" s="2598"/>
      <c r="CI73" s="2598"/>
      <c r="CJ73" s="2598"/>
      <c r="CK73" s="2598"/>
      <c r="CL73" s="2598"/>
      <c r="CM73" s="2598"/>
      <c r="CN73" s="2598"/>
      <c r="CO73" s="2598"/>
      <c r="CP73" s="2598"/>
      <c r="CQ73" s="2598"/>
      <c r="CR73" s="2598"/>
      <c r="CS73" s="2598"/>
      <c r="CT73" s="2598"/>
      <c r="CU73" s="2598"/>
      <c r="CV73" s="2598"/>
      <c r="CW73" s="2598"/>
      <c r="CX73" s="2598"/>
      <c r="CY73" s="2598"/>
      <c r="CZ73" s="2598"/>
    </row>
    <row r="74" s="135" customFormat="true" ht="15" customHeight="true" x14ac:dyDescent="0.2">
      <c r="A74" s="1988"/>
      <c r="B74" s="2134"/>
      <c r="C74" s="2045"/>
      <c r="D74" s="2046"/>
      <c r="E74" s="2046"/>
      <c r="F74" s="2046"/>
      <c r="G74" s="2047"/>
      <c r="H74" s="2048"/>
      <c r="I74" s="2046"/>
      <c r="J74" s="2046"/>
      <c r="K74" s="2046"/>
      <c r="L74" s="2049"/>
      <c r="M74" s="2050"/>
      <c r="N74" s="2046"/>
      <c r="O74" s="2046"/>
      <c r="P74" s="2046"/>
      <c r="Q74" s="2047"/>
      <c r="R74" s="2048"/>
      <c r="S74" s="2046"/>
      <c r="T74" s="2046"/>
      <c r="U74" s="2046"/>
      <c r="V74" s="2046"/>
      <c r="W74" s="2046"/>
      <c r="X74" s="2046"/>
      <c r="Y74" s="2046"/>
      <c r="Z74" s="269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108"/>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598"/>
      <c r="CB74" s="2598"/>
      <c r="CC74" s="2598"/>
      <c r="CD74" s="2598"/>
      <c r="CE74" s="2598"/>
      <c r="CF74" s="2598"/>
      <c r="CG74" s="2598"/>
      <c r="CH74" s="2598"/>
      <c r="CI74" s="2598"/>
      <c r="CJ74" s="2598"/>
      <c r="CK74" s="2598"/>
      <c r="CL74" s="2598"/>
      <c r="CM74" s="2598"/>
      <c r="CN74" s="2598"/>
      <c r="CO74" s="2598"/>
      <c r="CP74" s="2598"/>
      <c r="CQ74" s="2598"/>
      <c r="CR74" s="2598"/>
      <c r="CS74" s="2598"/>
      <c r="CT74" s="2598"/>
      <c r="CU74" s="2598"/>
      <c r="CV74" s="2598"/>
      <c r="CW74" s="2598"/>
      <c r="CX74" s="2598"/>
      <c r="CY74" s="2598"/>
      <c r="CZ74" s="2598"/>
    </row>
    <row r="75" s="135" customFormat="true" ht="15" customHeight="true" x14ac:dyDescent="0.2">
      <c r="A75" s="1988"/>
      <c r="B75" s="2134"/>
      <c r="C75" s="2045"/>
      <c r="D75" s="2046"/>
      <c r="E75" s="2046"/>
      <c r="F75" s="2046"/>
      <c r="G75" s="2047"/>
      <c r="H75" s="2048"/>
      <c r="I75" s="2046"/>
      <c r="J75" s="2046"/>
      <c r="K75" s="2046"/>
      <c r="L75" s="2049"/>
      <c r="M75" s="2050"/>
      <c r="N75" s="2046"/>
      <c r="O75" s="2046"/>
      <c r="P75" s="2046"/>
      <c r="Q75" s="2047"/>
      <c r="R75" s="2048"/>
      <c r="S75" s="2046"/>
      <c r="T75" s="2046"/>
      <c r="U75" s="2046"/>
      <c r="V75" s="2046"/>
      <c r="W75" s="2046"/>
      <c r="X75" s="2046"/>
      <c r="Y75" s="2046"/>
      <c r="Z75" s="269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108"/>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598"/>
      <c r="CB75" s="2598"/>
      <c r="CC75" s="2598"/>
      <c r="CD75" s="2598"/>
      <c r="CE75" s="2598"/>
      <c r="CF75" s="2598"/>
      <c r="CG75" s="2598"/>
      <c r="CH75" s="2598"/>
      <c r="CI75" s="2598"/>
      <c r="CJ75" s="2598"/>
      <c r="CK75" s="2598"/>
      <c r="CL75" s="2598"/>
      <c r="CM75" s="2598"/>
      <c r="CN75" s="2598"/>
      <c r="CO75" s="2598"/>
      <c r="CP75" s="2598"/>
      <c r="CQ75" s="2598"/>
      <c r="CR75" s="2598"/>
      <c r="CS75" s="2598"/>
      <c r="CT75" s="2598"/>
      <c r="CU75" s="2598"/>
      <c r="CV75" s="2598"/>
      <c r="CW75" s="2598"/>
      <c r="CX75" s="2598"/>
      <c r="CY75" s="2598"/>
      <c r="CZ75" s="2598"/>
    </row>
    <row r="76" s="135" customFormat="true" ht="15" customHeight="true" x14ac:dyDescent="0.2">
      <c r="A76" s="1988"/>
      <c r="B76" s="2134"/>
      <c r="C76" s="2045"/>
      <c r="D76" s="2046"/>
      <c r="E76" s="2046"/>
      <c r="F76" s="2046"/>
      <c r="G76" s="2047"/>
      <c r="H76" s="2048"/>
      <c r="I76" s="2046"/>
      <c r="J76" s="2046"/>
      <c r="K76" s="2046"/>
      <c r="L76" s="2049"/>
      <c r="M76" s="2050"/>
      <c r="N76" s="2046"/>
      <c r="O76" s="2046"/>
      <c r="P76" s="2046"/>
      <c r="Q76" s="2047"/>
      <c r="R76" s="2048"/>
      <c r="S76" s="2046"/>
      <c r="T76" s="2046"/>
      <c r="U76" s="2046"/>
      <c r="V76" s="2046"/>
      <c r="W76" s="2046"/>
      <c r="X76" s="2046"/>
      <c r="Y76" s="2046"/>
      <c r="Z76" s="269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108"/>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598"/>
      <c r="CB76" s="2598"/>
      <c r="CC76" s="2598"/>
      <c r="CD76" s="2598"/>
      <c r="CE76" s="2598"/>
      <c r="CF76" s="2598"/>
      <c r="CG76" s="2598"/>
      <c r="CH76" s="2598"/>
      <c r="CI76" s="2598"/>
      <c r="CJ76" s="2598"/>
      <c r="CK76" s="2598"/>
      <c r="CL76" s="2598"/>
      <c r="CM76" s="2598"/>
      <c r="CN76" s="2598"/>
      <c r="CO76" s="2598"/>
      <c r="CP76" s="2598"/>
      <c r="CQ76" s="2598"/>
      <c r="CR76" s="2598"/>
      <c r="CS76" s="2598"/>
      <c r="CT76" s="2598"/>
      <c r="CU76" s="2598"/>
      <c r="CV76" s="2598"/>
      <c r="CW76" s="2598"/>
      <c r="CX76" s="2598"/>
      <c r="CY76" s="2598"/>
      <c r="CZ76" s="2598"/>
    </row>
    <row r="77" s="135" customFormat="true" ht="15" customHeight="true" x14ac:dyDescent="0.2">
      <c r="A77" s="1988"/>
      <c r="B77" s="2134"/>
      <c r="C77" s="2045"/>
      <c r="D77" s="2046"/>
      <c r="E77" s="2046"/>
      <c r="F77" s="2046"/>
      <c r="G77" s="2047"/>
      <c r="H77" s="2048"/>
      <c r="I77" s="2046"/>
      <c r="J77" s="2046"/>
      <c r="K77" s="2046"/>
      <c r="L77" s="2049"/>
      <c r="M77" s="2050"/>
      <c r="N77" s="2046"/>
      <c r="O77" s="2046"/>
      <c r="P77" s="2046"/>
      <c r="Q77" s="2047"/>
      <c r="R77" s="2048"/>
      <c r="S77" s="2046"/>
      <c r="T77" s="2046"/>
      <c r="U77" s="2046"/>
      <c r="V77" s="2046"/>
      <c r="W77" s="2046"/>
      <c r="X77" s="2046"/>
      <c r="Y77" s="2046"/>
      <c r="Z77" s="269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108"/>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598"/>
      <c r="CB77" s="2598"/>
      <c r="CC77" s="2598"/>
      <c r="CD77" s="2598"/>
      <c r="CE77" s="2598"/>
      <c r="CF77" s="2598"/>
      <c r="CG77" s="2598"/>
      <c r="CH77" s="2598"/>
      <c r="CI77" s="2598"/>
      <c r="CJ77" s="2598"/>
      <c r="CK77" s="2598"/>
      <c r="CL77" s="2598"/>
      <c r="CM77" s="2598"/>
      <c r="CN77" s="2598"/>
      <c r="CO77" s="2598"/>
      <c r="CP77" s="2598"/>
      <c r="CQ77" s="2598"/>
      <c r="CR77" s="2598"/>
      <c r="CS77" s="2598"/>
      <c r="CT77" s="2598"/>
      <c r="CU77" s="2598"/>
      <c r="CV77" s="2598"/>
      <c r="CW77" s="2598"/>
      <c r="CX77" s="2598"/>
      <c r="CY77" s="2598"/>
      <c r="CZ77" s="2598"/>
    </row>
    <row r="78" s="135" customFormat="true" ht="15" customHeight="true" x14ac:dyDescent="0.2">
      <c r="A78" s="1988"/>
      <c r="B78" s="2134"/>
      <c r="C78" s="2045"/>
      <c r="D78" s="2046"/>
      <c r="E78" s="2046"/>
      <c r="F78" s="2046"/>
      <c r="G78" s="2047"/>
      <c r="H78" s="2048"/>
      <c r="I78" s="2046"/>
      <c r="J78" s="2046"/>
      <c r="K78" s="2046"/>
      <c r="L78" s="2049"/>
      <c r="M78" s="2050"/>
      <c r="N78" s="2046"/>
      <c r="O78" s="2046"/>
      <c r="P78" s="2046"/>
      <c r="Q78" s="2047"/>
      <c r="R78" s="2048"/>
      <c r="S78" s="2046"/>
      <c r="T78" s="2046"/>
      <c r="U78" s="2046"/>
      <c r="V78" s="2046"/>
      <c r="W78" s="2046"/>
      <c r="X78" s="2046"/>
      <c r="Y78" s="2046"/>
      <c r="Z78" s="269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108"/>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598"/>
      <c r="CB78" s="2598"/>
      <c r="CC78" s="2598"/>
      <c r="CD78" s="2598"/>
      <c r="CE78" s="2598"/>
      <c r="CF78" s="2598"/>
      <c r="CG78" s="2598"/>
      <c r="CH78" s="2598"/>
      <c r="CI78" s="2598"/>
      <c r="CJ78" s="2598"/>
      <c r="CK78" s="2598"/>
      <c r="CL78" s="2598"/>
      <c r="CM78" s="2598"/>
      <c r="CN78" s="2598"/>
      <c r="CO78" s="2598"/>
      <c r="CP78" s="2598"/>
      <c r="CQ78" s="2598"/>
      <c r="CR78" s="2598"/>
      <c r="CS78" s="2598"/>
      <c r="CT78" s="2598"/>
      <c r="CU78" s="2598"/>
      <c r="CV78" s="2598"/>
      <c r="CW78" s="2598"/>
      <c r="CX78" s="2598"/>
      <c r="CY78" s="2598"/>
      <c r="CZ78" s="2598"/>
    </row>
    <row r="79" s="135" customFormat="true" ht="15" customHeight="true" x14ac:dyDescent="0.2">
      <c r="A79" s="1988"/>
      <c r="B79" s="2134"/>
      <c r="C79" s="2045"/>
      <c r="D79" s="2046"/>
      <c r="E79" s="2046"/>
      <c r="F79" s="2046"/>
      <c r="G79" s="2047"/>
      <c r="H79" s="2048"/>
      <c r="I79" s="2046"/>
      <c r="J79" s="2046"/>
      <c r="K79" s="2046"/>
      <c r="L79" s="2049"/>
      <c r="M79" s="2050"/>
      <c r="N79" s="2046"/>
      <c r="O79" s="2046"/>
      <c r="P79" s="2046"/>
      <c r="Q79" s="2047"/>
      <c r="R79" s="2048"/>
      <c r="S79" s="2046"/>
      <c r="T79" s="2046"/>
      <c r="U79" s="2046"/>
      <c r="V79" s="2046"/>
      <c r="W79" s="2046"/>
      <c r="X79" s="2046"/>
      <c r="Y79" s="2046"/>
      <c r="Z79" s="269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1108"/>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598"/>
      <c r="CB79" s="2598"/>
      <c r="CC79" s="2598"/>
      <c r="CD79" s="2598"/>
      <c r="CE79" s="2598"/>
      <c r="CF79" s="2598"/>
      <c r="CG79" s="2598"/>
      <c r="CH79" s="2598"/>
      <c r="CI79" s="2598"/>
      <c r="CJ79" s="2598"/>
      <c r="CK79" s="2598"/>
      <c r="CL79" s="2598"/>
      <c r="CM79" s="2598"/>
      <c r="CN79" s="2598"/>
      <c r="CO79" s="2598"/>
      <c r="CP79" s="2598"/>
      <c r="CQ79" s="2598"/>
      <c r="CR79" s="2598"/>
      <c r="CS79" s="2598"/>
      <c r="CT79" s="2598"/>
      <c r="CU79" s="2598"/>
      <c r="CV79" s="2598"/>
      <c r="CW79" s="2598"/>
      <c r="CX79" s="2598"/>
      <c r="CY79" s="2598"/>
      <c r="CZ79" s="2598"/>
    </row>
    <row r="80" s="135" customFormat="true" ht="15" customHeight="true" x14ac:dyDescent="0.2">
      <c r="A80" s="1988"/>
      <c r="B80" s="2134"/>
      <c r="C80" s="2045"/>
      <c r="D80" s="2046"/>
      <c r="E80" s="2046"/>
      <c r="F80" s="2046"/>
      <c r="G80" s="2047"/>
      <c r="H80" s="2048"/>
      <c r="I80" s="2046"/>
      <c r="J80" s="2046"/>
      <c r="K80" s="2046"/>
      <c r="L80" s="2049"/>
      <c r="M80" s="2050"/>
      <c r="N80" s="2046"/>
      <c r="O80" s="2046"/>
      <c r="P80" s="2046"/>
      <c r="Q80" s="2047"/>
      <c r="R80" s="2048"/>
      <c r="S80" s="2046"/>
      <c r="T80" s="2046"/>
      <c r="U80" s="2046"/>
      <c r="V80" s="2046"/>
      <c r="W80" s="2046"/>
      <c r="X80" s="2046"/>
      <c r="Y80" s="2046"/>
      <c r="Z80" s="269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1108"/>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598"/>
      <c r="CB80" s="2598"/>
      <c r="CC80" s="2598"/>
      <c r="CD80" s="2598"/>
      <c r="CE80" s="2598"/>
      <c r="CF80" s="2598"/>
      <c r="CG80" s="2598"/>
      <c r="CH80" s="2598"/>
      <c r="CI80" s="2598"/>
      <c r="CJ80" s="2598"/>
      <c r="CK80" s="2598"/>
      <c r="CL80" s="2598"/>
      <c r="CM80" s="2598"/>
      <c r="CN80" s="2598"/>
      <c r="CO80" s="2598"/>
      <c r="CP80" s="2598"/>
      <c r="CQ80" s="2598"/>
      <c r="CR80" s="2598"/>
      <c r="CS80" s="2598"/>
      <c r="CT80" s="2598"/>
      <c r="CU80" s="2598"/>
      <c r="CV80" s="2598"/>
      <c r="CW80" s="2598"/>
      <c r="CX80" s="2598"/>
      <c r="CY80" s="2598"/>
      <c r="CZ80" s="2598"/>
    </row>
    <row r="81" s="135" customFormat="true" ht="15" customHeight="true" x14ac:dyDescent="0.2">
      <c r="A81" s="1988"/>
      <c r="B81" s="2134"/>
      <c r="C81" s="2045"/>
      <c r="D81" s="2046"/>
      <c r="E81" s="2046"/>
      <c r="F81" s="2046"/>
      <c r="G81" s="2047"/>
      <c r="H81" s="2048"/>
      <c r="I81" s="2046"/>
      <c r="J81" s="2046"/>
      <c r="K81" s="2046"/>
      <c r="L81" s="2049"/>
      <c r="M81" s="2050"/>
      <c r="N81" s="2046"/>
      <c r="O81" s="2046"/>
      <c r="P81" s="2046"/>
      <c r="Q81" s="2047"/>
      <c r="R81" s="2048"/>
      <c r="S81" s="2046"/>
      <c r="T81" s="2046"/>
      <c r="U81" s="2046"/>
      <c r="V81" s="2046"/>
      <c r="W81" s="2046"/>
      <c r="X81" s="2046"/>
      <c r="Y81" s="2046"/>
      <c r="Z81" s="269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1108"/>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598"/>
      <c r="CB81" s="2598"/>
      <c r="CC81" s="2598"/>
      <c r="CD81" s="2598"/>
      <c r="CE81" s="2598"/>
      <c r="CF81" s="2598"/>
      <c r="CG81" s="2598"/>
      <c r="CH81" s="2598"/>
      <c r="CI81" s="2598"/>
      <c r="CJ81" s="2598"/>
      <c r="CK81" s="2598"/>
      <c r="CL81" s="2598"/>
      <c r="CM81" s="2598"/>
      <c r="CN81" s="2598"/>
      <c r="CO81" s="2598"/>
      <c r="CP81" s="2598"/>
      <c r="CQ81" s="2598"/>
      <c r="CR81" s="2598"/>
      <c r="CS81" s="2598"/>
      <c r="CT81" s="2598"/>
      <c r="CU81" s="2598"/>
      <c r="CV81" s="2598"/>
      <c r="CW81" s="2598"/>
      <c r="CX81" s="2598"/>
      <c r="CY81" s="2598"/>
      <c r="CZ81" s="2598"/>
    </row>
    <row r="82" s="135" customFormat="true" ht="15" customHeight="true" x14ac:dyDescent="0.2">
      <c r="A82" s="1988"/>
      <c r="B82" s="2134"/>
      <c r="C82" s="2045"/>
      <c r="D82" s="2046"/>
      <c r="E82" s="2046"/>
      <c r="F82" s="2046"/>
      <c r="G82" s="2047"/>
      <c r="H82" s="2048"/>
      <c r="I82" s="2046"/>
      <c r="J82" s="2046"/>
      <c r="K82" s="2046"/>
      <c r="L82" s="2049"/>
      <c r="M82" s="2050"/>
      <c r="N82" s="2046"/>
      <c r="O82" s="2046"/>
      <c r="P82" s="2046"/>
      <c r="Q82" s="2047"/>
      <c r="R82" s="2048"/>
      <c r="S82" s="2046"/>
      <c r="T82" s="2046"/>
      <c r="U82" s="2046"/>
      <c r="V82" s="2046"/>
      <c r="W82" s="2046"/>
      <c r="X82" s="2046"/>
      <c r="Y82" s="2046"/>
      <c r="Z82" s="269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1108"/>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598"/>
      <c r="CB82" s="2598"/>
      <c r="CC82" s="2598"/>
      <c r="CD82" s="2598"/>
      <c r="CE82" s="2598"/>
      <c r="CF82" s="2598"/>
      <c r="CG82" s="2598"/>
      <c r="CH82" s="2598"/>
      <c r="CI82" s="2598"/>
      <c r="CJ82" s="2598"/>
      <c r="CK82" s="2598"/>
      <c r="CL82" s="2598"/>
      <c r="CM82" s="2598"/>
      <c r="CN82" s="2598"/>
      <c r="CO82" s="2598"/>
      <c r="CP82" s="2598"/>
      <c r="CQ82" s="2598"/>
      <c r="CR82" s="2598"/>
      <c r="CS82" s="2598"/>
      <c r="CT82" s="2598"/>
      <c r="CU82" s="2598"/>
      <c r="CV82" s="2598"/>
      <c r="CW82" s="2598"/>
      <c r="CX82" s="2598"/>
      <c r="CY82" s="2598"/>
      <c r="CZ82" s="2598"/>
    </row>
    <row r="83" s="135" customFormat="true" ht="15" customHeight="true" x14ac:dyDescent="0.2">
      <c r="A83" s="1988"/>
      <c r="B83" s="2134"/>
      <c r="C83" s="2045"/>
      <c r="D83" s="2046"/>
      <c r="E83" s="2046"/>
      <c r="F83" s="2046"/>
      <c r="G83" s="2047"/>
      <c r="H83" s="2048"/>
      <c r="I83" s="2046"/>
      <c r="J83" s="2046"/>
      <c r="K83" s="2046"/>
      <c r="L83" s="2049"/>
      <c r="M83" s="2050"/>
      <c r="N83" s="2046"/>
      <c r="O83" s="2046"/>
      <c r="P83" s="2046"/>
      <c r="Q83" s="2047"/>
      <c r="R83" s="2048"/>
      <c r="S83" s="2046"/>
      <c r="T83" s="2046"/>
      <c r="U83" s="2046"/>
      <c r="V83" s="2046"/>
      <c r="W83" s="2046"/>
      <c r="X83" s="2046"/>
      <c r="Y83" s="2046"/>
      <c r="Z83" s="269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1108"/>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598"/>
      <c r="CB83" s="2598"/>
      <c r="CC83" s="2598"/>
      <c r="CD83" s="2598"/>
      <c r="CE83" s="2598"/>
      <c r="CF83" s="2598"/>
      <c r="CG83" s="2598"/>
      <c r="CH83" s="2598"/>
      <c r="CI83" s="2598"/>
      <c r="CJ83" s="2598"/>
      <c r="CK83" s="2598"/>
      <c r="CL83" s="2598"/>
      <c r="CM83" s="2598"/>
      <c r="CN83" s="2598"/>
      <c r="CO83" s="2598"/>
      <c r="CP83" s="2598"/>
      <c r="CQ83" s="2598"/>
      <c r="CR83" s="2598"/>
      <c r="CS83" s="2598"/>
      <c r="CT83" s="2598"/>
      <c r="CU83" s="2598"/>
      <c r="CV83" s="2598"/>
      <c r="CW83" s="2598"/>
      <c r="CX83" s="2598"/>
      <c r="CY83" s="2598"/>
      <c r="CZ83" s="2598"/>
    </row>
    <row r="84" s="135" customFormat="true" ht="15" customHeight="true" x14ac:dyDescent="0.2">
      <c r="A84" s="1988"/>
      <c r="B84" s="2134"/>
      <c r="C84" s="2045"/>
      <c r="D84" s="2046"/>
      <c r="E84" s="2046"/>
      <c r="F84" s="2046"/>
      <c r="G84" s="2047"/>
      <c r="H84" s="2048"/>
      <c r="I84" s="2046"/>
      <c r="J84" s="2046"/>
      <c r="K84" s="2046"/>
      <c r="L84" s="2049"/>
      <c r="M84" s="2050"/>
      <c r="N84" s="2046"/>
      <c r="O84" s="2046"/>
      <c r="P84" s="2046"/>
      <c r="Q84" s="2047"/>
      <c r="R84" s="2048"/>
      <c r="S84" s="2046"/>
      <c r="T84" s="2046"/>
      <c r="U84" s="2046"/>
      <c r="V84" s="2046"/>
      <c r="W84" s="2046"/>
      <c r="X84" s="2046"/>
      <c r="Y84" s="2046"/>
      <c r="Z84" s="2690"/>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1108"/>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598"/>
      <c r="CB84" s="2598"/>
      <c r="CC84" s="2598"/>
      <c r="CD84" s="2598"/>
      <c r="CE84" s="2598"/>
      <c r="CF84" s="2598"/>
      <c r="CG84" s="2598"/>
      <c r="CH84" s="2598"/>
      <c r="CI84" s="2598"/>
      <c r="CJ84" s="2598"/>
      <c r="CK84" s="2598"/>
      <c r="CL84" s="2598"/>
      <c r="CM84" s="2598"/>
      <c r="CN84" s="2598"/>
      <c r="CO84" s="2598"/>
      <c r="CP84" s="2598"/>
      <c r="CQ84" s="2598"/>
      <c r="CR84" s="2598"/>
      <c r="CS84" s="2598"/>
      <c r="CT84" s="2598"/>
      <c r="CU84" s="2598"/>
      <c r="CV84" s="2598"/>
      <c r="CW84" s="2598"/>
      <c r="CX84" s="2598"/>
      <c r="CY84" s="2598"/>
      <c r="CZ84" s="2598"/>
    </row>
    <row r="85" s="135" customFormat="true" ht="15" customHeight="true" x14ac:dyDescent="0.2">
      <c r="A85" s="1988"/>
      <c r="B85" s="2134"/>
      <c r="C85" s="2045"/>
      <c r="D85" s="2046"/>
      <c r="E85" s="2046"/>
      <c r="F85" s="2046"/>
      <c r="G85" s="2047"/>
      <c r="H85" s="2048"/>
      <c r="I85" s="2046"/>
      <c r="J85" s="2046"/>
      <c r="K85" s="2046"/>
      <c r="L85" s="2049"/>
      <c r="M85" s="2050"/>
      <c r="N85" s="2046"/>
      <c r="O85" s="2046"/>
      <c r="P85" s="2046"/>
      <c r="Q85" s="2047"/>
      <c r="R85" s="2048"/>
      <c r="S85" s="2046"/>
      <c r="T85" s="2046"/>
      <c r="U85" s="2046"/>
      <c r="V85" s="2046"/>
      <c r="W85" s="2046"/>
      <c r="X85" s="2046"/>
      <c r="Y85" s="2046"/>
      <c r="Z85" s="2690"/>
      <c r="AA85" s="450"/>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1108"/>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598"/>
      <c r="CB85" s="2598"/>
      <c r="CC85" s="2598"/>
      <c r="CD85" s="2598"/>
      <c r="CE85" s="2598"/>
      <c r="CF85" s="2598"/>
      <c r="CG85" s="2598"/>
      <c r="CH85" s="2598"/>
      <c r="CI85" s="2598"/>
      <c r="CJ85" s="2598"/>
      <c r="CK85" s="2598"/>
      <c r="CL85" s="2598"/>
      <c r="CM85" s="2598"/>
      <c r="CN85" s="2598"/>
      <c r="CO85" s="2598"/>
      <c r="CP85" s="2598"/>
      <c r="CQ85" s="2598"/>
      <c r="CR85" s="2598"/>
      <c r="CS85" s="2598"/>
      <c r="CT85" s="2598"/>
      <c r="CU85" s="2598"/>
      <c r="CV85" s="2598"/>
      <c r="CW85" s="2598"/>
      <c r="CX85" s="2598"/>
      <c r="CY85" s="2598"/>
      <c r="CZ85" s="2598"/>
    </row>
    <row r="86" s="135" customFormat="true" ht="15" customHeight="true" x14ac:dyDescent="0.2">
      <c r="A86" s="1989"/>
      <c r="B86" s="2135"/>
      <c r="C86" s="2051"/>
      <c r="D86" s="2052"/>
      <c r="E86" s="2052"/>
      <c r="F86" s="2052"/>
      <c r="G86" s="2053"/>
      <c r="H86" s="2054"/>
      <c r="I86" s="2052"/>
      <c r="J86" s="2052"/>
      <c r="K86" s="2052"/>
      <c r="L86" s="2055"/>
      <c r="M86" s="2056"/>
      <c r="N86" s="2052"/>
      <c r="O86" s="2052"/>
      <c r="P86" s="2052"/>
      <c r="Q86" s="2053"/>
      <c r="R86" s="2054"/>
      <c r="S86" s="2052"/>
      <c r="T86" s="2052"/>
      <c r="U86" s="2052"/>
      <c r="V86" s="2052"/>
      <c r="W86" s="2052"/>
      <c r="X86" s="2052"/>
      <c r="Y86" s="2052"/>
      <c r="Z86" s="2691"/>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1108"/>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598"/>
      <c r="CB86" s="2598"/>
      <c r="CC86" s="2598"/>
      <c r="CD86" s="2598"/>
      <c r="CE86" s="2598"/>
      <c r="CF86" s="2598"/>
      <c r="CG86" s="2598"/>
      <c r="CH86" s="2598"/>
      <c r="CI86" s="2598"/>
      <c r="CJ86" s="2598"/>
      <c r="CK86" s="2598"/>
      <c r="CL86" s="2598"/>
      <c r="CM86" s="2598"/>
      <c r="CN86" s="2598"/>
      <c r="CO86" s="2598"/>
      <c r="CP86" s="2598"/>
      <c r="CQ86" s="2598"/>
      <c r="CR86" s="2598"/>
      <c r="CS86" s="2598"/>
      <c r="CT86" s="2598"/>
      <c r="CU86" s="2598"/>
      <c r="CV86" s="2598"/>
      <c r="CW86" s="2598"/>
      <c r="CX86" s="2598"/>
      <c r="CY86" s="2598"/>
      <c r="CZ86" s="2598"/>
    </row>
    <row r="87" s="853" customFormat="true" ht="15" customHeight="true" x14ac:dyDescent="0.2">
      <c r="A87" s="1250"/>
      <c r="B87" s="1268"/>
      <c r="C87" s="1344"/>
      <c r="D87" s="1345"/>
      <c r="E87" s="1345"/>
      <c r="F87" s="1345"/>
      <c r="G87" s="1346"/>
      <c r="H87" s="1347"/>
      <c r="I87" s="1345"/>
      <c r="J87" s="1345"/>
      <c r="K87" s="1345"/>
      <c r="L87" s="1348"/>
      <c r="M87" s="1349"/>
      <c r="N87" s="1345"/>
      <c r="O87" s="1345"/>
      <c r="P87" s="1345"/>
      <c r="Q87" s="1346"/>
      <c r="R87" s="1347"/>
      <c r="S87" s="1345"/>
      <c r="T87" s="1345"/>
      <c r="U87" s="1345"/>
      <c r="V87" s="1345"/>
      <c r="W87" s="1345"/>
      <c r="X87" s="1345"/>
      <c r="Y87" s="1345"/>
      <c r="Z87" s="2562"/>
      <c r="AA87" s="1069"/>
      <c r="AB87" s="1069"/>
      <c r="AC87" s="1069"/>
      <c r="AD87" s="1069"/>
      <c r="AE87" s="1069"/>
      <c r="AF87" s="1069"/>
      <c r="AG87" s="1069"/>
      <c r="AH87" s="1069"/>
      <c r="AI87" s="1069"/>
      <c r="AJ87" s="1069"/>
      <c r="AK87" s="1069"/>
      <c r="AL87" s="1069"/>
      <c r="AM87" s="1069"/>
      <c r="AN87" s="1069"/>
      <c r="AO87" s="1069"/>
      <c r="AP87" s="1069"/>
      <c r="AQ87" s="1069"/>
      <c r="AR87" s="1069"/>
      <c r="AS87" s="1069"/>
      <c r="AT87" s="1069"/>
      <c r="AU87" s="1069"/>
      <c r="AV87" s="1069"/>
      <c r="AW87" s="1069"/>
      <c r="AX87" s="1069"/>
      <c r="AY87" s="1069"/>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598"/>
      <c r="CB87" s="2598"/>
      <c r="CC87" s="2598"/>
      <c r="CD87" s="2598"/>
      <c r="CE87" s="2598"/>
      <c r="CF87" s="2598"/>
      <c r="CG87" s="2598"/>
      <c r="CH87" s="2598"/>
      <c r="CI87" s="2598"/>
      <c r="CJ87" s="2598"/>
      <c r="CK87" s="2598"/>
      <c r="CL87" s="2598"/>
      <c r="CM87" s="2598"/>
      <c r="CN87" s="2598"/>
      <c r="CO87" s="2598"/>
      <c r="CP87" s="2598"/>
      <c r="CQ87" s="2598"/>
      <c r="CR87" s="2598"/>
      <c r="CS87" s="2598"/>
      <c r="CT87" s="2598"/>
      <c r="CU87" s="2598"/>
      <c r="CV87" s="2598"/>
      <c r="CW87" s="2598"/>
      <c r="CX87" s="2598"/>
      <c r="CY87" s="2598"/>
      <c r="CZ87" s="2598"/>
    </row>
    <row r="88" s="853" customFormat="true" ht="15" customHeight="true" x14ac:dyDescent="0.2">
      <c r="A88" s="1250"/>
      <c r="B88" s="1268"/>
      <c r="C88" s="1344"/>
      <c r="D88" s="1345"/>
      <c r="E88" s="1345"/>
      <c r="F88" s="1345"/>
      <c r="G88" s="1346"/>
      <c r="H88" s="1347"/>
      <c r="I88" s="1345"/>
      <c r="J88" s="1345"/>
      <c r="K88" s="1345"/>
      <c r="L88" s="1348"/>
      <c r="M88" s="1349"/>
      <c r="N88" s="1345"/>
      <c r="O88" s="1345"/>
      <c r="P88" s="1345"/>
      <c r="Q88" s="1346"/>
      <c r="R88" s="1347"/>
      <c r="S88" s="1345"/>
      <c r="T88" s="1345"/>
      <c r="U88" s="1345"/>
      <c r="V88" s="1345"/>
      <c r="W88" s="1345"/>
      <c r="X88" s="1345"/>
      <c r="Y88" s="1345"/>
      <c r="Z88" s="2562"/>
      <c r="AA88" s="1069"/>
      <c r="AB88" s="1069"/>
      <c r="AC88" s="1069"/>
      <c r="AD88" s="1069"/>
      <c r="AE88" s="1069"/>
      <c r="AF88" s="1069"/>
      <c r="AG88" s="1069"/>
      <c r="AH88" s="1069"/>
      <c r="AI88" s="1069"/>
      <c r="AJ88" s="1069"/>
      <c r="AK88" s="1069"/>
      <c r="AL88" s="1069"/>
      <c r="AM88" s="1069"/>
      <c r="AN88" s="1069"/>
      <c r="AO88" s="1069"/>
      <c r="AP88" s="1069"/>
      <c r="AQ88" s="1069"/>
      <c r="AR88" s="1069"/>
      <c r="AS88" s="1069"/>
      <c r="AT88" s="1069"/>
      <c r="AU88" s="1069"/>
      <c r="AV88" s="1069"/>
      <c r="AW88" s="1069"/>
      <c r="AX88" s="1069"/>
      <c r="AY88" s="1069"/>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598"/>
      <c r="CB88" s="2598"/>
      <c r="CC88" s="2598"/>
      <c r="CD88" s="2598"/>
      <c r="CE88" s="2598"/>
      <c r="CF88" s="2598"/>
      <c r="CG88" s="2598"/>
      <c r="CH88" s="2598"/>
      <c r="CI88" s="2598"/>
      <c r="CJ88" s="2598"/>
      <c r="CK88" s="2598"/>
      <c r="CL88" s="2598"/>
      <c r="CM88" s="2598"/>
      <c r="CN88" s="2598"/>
      <c r="CO88" s="2598"/>
      <c r="CP88" s="2598"/>
      <c r="CQ88" s="2598"/>
      <c r="CR88" s="2598"/>
      <c r="CS88" s="2598"/>
      <c r="CT88" s="2598"/>
      <c r="CU88" s="2598"/>
      <c r="CV88" s="2598"/>
      <c r="CW88" s="2598"/>
      <c r="CX88" s="2598"/>
      <c r="CY88" s="2598"/>
      <c r="CZ88" s="2598"/>
    </row>
    <row r="89" s="853" customFormat="true" ht="15" customHeight="true" x14ac:dyDescent="0.2">
      <c r="A89" s="1250"/>
      <c r="B89" s="1268"/>
      <c r="C89" s="1344"/>
      <c r="D89" s="1345"/>
      <c r="E89" s="1345"/>
      <c r="F89" s="1345"/>
      <c r="G89" s="1346"/>
      <c r="H89" s="1347"/>
      <c r="I89" s="1345"/>
      <c r="J89" s="1345"/>
      <c r="K89" s="1345"/>
      <c r="L89" s="1348"/>
      <c r="M89" s="1349"/>
      <c r="N89" s="1345"/>
      <c r="O89" s="1345"/>
      <c r="P89" s="1345"/>
      <c r="Q89" s="1346"/>
      <c r="R89" s="1347"/>
      <c r="S89" s="1345"/>
      <c r="T89" s="1345"/>
      <c r="U89" s="1345"/>
      <c r="V89" s="1345"/>
      <c r="W89" s="1345"/>
      <c r="X89" s="1345"/>
      <c r="Y89" s="1345"/>
      <c r="Z89" s="2562"/>
      <c r="AA89" s="1069"/>
      <c r="AB89" s="1069"/>
      <c r="AC89" s="1069"/>
      <c r="AD89" s="1069"/>
      <c r="AE89" s="1069"/>
      <c r="AF89" s="1069"/>
      <c r="AG89" s="1069"/>
      <c r="AH89" s="1069"/>
      <c r="AI89" s="1069"/>
      <c r="AJ89" s="1069"/>
      <c r="AK89" s="1069"/>
      <c r="AL89" s="1069"/>
      <c r="AM89" s="1069"/>
      <c r="AN89" s="1069"/>
      <c r="AO89" s="1069"/>
      <c r="AP89" s="1069"/>
      <c r="AQ89" s="1069"/>
      <c r="AR89" s="1069"/>
      <c r="AS89" s="1069"/>
      <c r="AT89" s="1069"/>
      <c r="AU89" s="1069"/>
      <c r="AV89" s="1069"/>
      <c r="AW89" s="1069"/>
      <c r="AX89" s="1069"/>
      <c r="AY89" s="1069"/>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598"/>
      <c r="CB89" s="2598"/>
      <c r="CC89" s="2598"/>
      <c r="CD89" s="2598"/>
      <c r="CE89" s="2598"/>
      <c r="CF89" s="2598"/>
      <c r="CG89" s="2598"/>
      <c r="CH89" s="2598"/>
      <c r="CI89" s="2598"/>
      <c r="CJ89" s="2598"/>
      <c r="CK89" s="2598"/>
      <c r="CL89" s="2598"/>
      <c r="CM89" s="2598"/>
      <c r="CN89" s="2598"/>
      <c r="CO89" s="2598"/>
      <c r="CP89" s="2598"/>
      <c r="CQ89" s="2598"/>
      <c r="CR89" s="2598"/>
      <c r="CS89" s="2598"/>
      <c r="CT89" s="2598"/>
      <c r="CU89" s="2598"/>
      <c r="CV89" s="2598"/>
      <c r="CW89" s="2598"/>
      <c r="CX89" s="2598"/>
      <c r="CY89" s="2598"/>
      <c r="CZ89" s="2598"/>
    </row>
    <row r="90" s="853" customFormat="true" ht="15" customHeight="true" x14ac:dyDescent="0.2">
      <c r="A90" s="1251"/>
      <c r="B90" s="1269"/>
      <c r="C90" s="1352"/>
      <c r="D90" s="1353"/>
      <c r="E90" s="1353"/>
      <c r="F90" s="1353"/>
      <c r="G90" s="1354"/>
      <c r="H90" s="1355"/>
      <c r="I90" s="1353"/>
      <c r="J90" s="1353"/>
      <c r="K90" s="1353"/>
      <c r="L90" s="1356"/>
      <c r="M90" s="1357"/>
      <c r="N90" s="1353"/>
      <c r="O90" s="1353"/>
      <c r="P90" s="1353"/>
      <c r="Q90" s="1354"/>
      <c r="R90" s="1355"/>
      <c r="S90" s="1353"/>
      <c r="T90" s="1353"/>
      <c r="U90" s="1353"/>
      <c r="V90" s="1353"/>
      <c r="W90" s="1353"/>
      <c r="X90" s="1353"/>
      <c r="Y90" s="1353"/>
      <c r="Z90" s="2563"/>
      <c r="AA90" s="1069"/>
      <c r="AB90" s="1069"/>
      <c r="AC90" s="1069"/>
      <c r="AD90" s="1069"/>
      <c r="AE90" s="1069"/>
      <c r="AF90" s="1069"/>
      <c r="AG90" s="1069"/>
      <c r="AH90" s="1069"/>
      <c r="AI90" s="1069"/>
      <c r="AJ90" s="1069"/>
      <c r="AK90" s="1069"/>
      <c r="AL90" s="1069"/>
      <c r="AM90" s="1069"/>
      <c r="AN90" s="1069"/>
      <c r="AO90" s="1069"/>
      <c r="AP90" s="1069"/>
      <c r="AQ90" s="1069"/>
      <c r="AR90" s="1069"/>
      <c r="AS90" s="1069"/>
      <c r="AT90" s="1069"/>
      <c r="AU90" s="1069"/>
      <c r="AV90" s="1069"/>
      <c r="AW90" s="1069"/>
      <c r="AX90" s="1069"/>
      <c r="AY90" s="1069"/>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598"/>
      <c r="CB90" s="2598"/>
      <c r="CC90" s="2598"/>
      <c r="CD90" s="2598"/>
      <c r="CE90" s="2598"/>
      <c r="CF90" s="2598"/>
      <c r="CG90" s="2598"/>
      <c r="CH90" s="2598"/>
      <c r="CI90" s="2598"/>
      <c r="CJ90" s="2598"/>
      <c r="CK90" s="2598"/>
      <c r="CL90" s="2598"/>
      <c r="CM90" s="2598"/>
      <c r="CN90" s="2598"/>
      <c r="CO90" s="2598"/>
      <c r="CP90" s="2598"/>
      <c r="CQ90" s="2598"/>
      <c r="CR90" s="2598"/>
      <c r="CS90" s="2598"/>
      <c r="CT90" s="2598"/>
      <c r="CU90" s="2598"/>
      <c r="CV90" s="2598"/>
      <c r="CW90" s="2598"/>
      <c r="CX90" s="2598"/>
      <c r="CY90" s="2598"/>
      <c r="CZ90" s="2598"/>
    </row>
    <row r="91" s="853" customFormat="true" ht="15" customHeight="true" x14ac:dyDescent="0.2">
      <c r="A91" s="1180"/>
      <c r="B91" s="1270"/>
      <c r="C91" s="1358"/>
      <c r="D91" s="1350"/>
      <c r="E91" s="1350"/>
      <c r="F91" s="1350"/>
      <c r="G91" s="1351"/>
      <c r="H91" s="1359"/>
      <c r="I91" s="1350"/>
      <c r="J91" s="1350"/>
      <c r="K91" s="1350"/>
      <c r="L91" s="1360"/>
      <c r="M91" s="1358"/>
      <c r="N91" s="1350"/>
      <c r="O91" s="1350"/>
      <c r="P91" s="1350"/>
      <c r="Q91" s="1351"/>
      <c r="R91" s="1359"/>
      <c r="S91" s="1350"/>
      <c r="T91" s="1350"/>
      <c r="U91" s="1350"/>
      <c r="V91" s="1350"/>
      <c r="W91" s="1350"/>
      <c r="X91" s="1350"/>
      <c r="Y91" s="1350"/>
      <c r="Z91" s="1360"/>
      <c r="AA91" s="1069"/>
      <c r="AB91" s="1069"/>
      <c r="AC91" s="1069"/>
      <c r="AD91" s="1069"/>
      <c r="AE91" s="1069"/>
      <c r="AF91" s="1069"/>
      <c r="AG91" s="1069"/>
      <c r="AH91" s="1069"/>
      <c r="AI91" s="1069"/>
      <c r="AJ91" s="1069"/>
      <c r="AK91" s="1069"/>
      <c r="AL91" s="1069"/>
      <c r="AM91" s="1069"/>
      <c r="AN91" s="1069"/>
      <c r="AO91" s="1069"/>
      <c r="AP91" s="1069"/>
      <c r="AQ91" s="1069"/>
      <c r="AR91" s="1069"/>
      <c r="AS91" s="1069"/>
      <c r="AT91" s="1069"/>
      <c r="AU91" s="1069"/>
      <c r="AV91" s="1069"/>
      <c r="AW91" s="1069"/>
      <c r="AX91" s="1069"/>
      <c r="AY91" s="1069"/>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598"/>
      <c r="CB91" s="2598"/>
      <c r="CC91" s="2598"/>
      <c r="CD91" s="2598"/>
      <c r="CE91" s="2598"/>
      <c r="CF91" s="2598"/>
      <c r="CG91" s="2598"/>
      <c r="CH91" s="2598"/>
      <c r="CI91" s="2598"/>
      <c r="CJ91" s="2598"/>
      <c r="CK91" s="2598"/>
      <c r="CL91" s="2598"/>
      <c r="CM91" s="2598"/>
      <c r="CN91" s="2598"/>
      <c r="CO91" s="2598"/>
      <c r="CP91" s="2598"/>
      <c r="CQ91" s="2598"/>
      <c r="CR91" s="2598"/>
      <c r="CS91" s="2598"/>
      <c r="CT91" s="2598"/>
      <c r="CU91" s="2598"/>
      <c r="CV91" s="2598"/>
      <c r="CW91" s="2598"/>
      <c r="CX91" s="2598"/>
      <c r="CY91" s="2598"/>
      <c r="CZ91" s="2598"/>
    </row>
    <row r="92" s="853" customFormat="true" ht="15" customHeight="true" x14ac:dyDescent="0.2">
      <c r="A92" s="1180"/>
      <c r="B92" s="1270"/>
      <c r="C92" s="1358"/>
      <c r="D92" s="1350"/>
      <c r="E92" s="1350"/>
      <c r="F92" s="1350"/>
      <c r="G92" s="1351"/>
      <c r="H92" s="1359"/>
      <c r="I92" s="1350"/>
      <c r="J92" s="1350"/>
      <c r="K92" s="1350"/>
      <c r="L92" s="1360"/>
      <c r="M92" s="1358"/>
      <c r="N92" s="1350"/>
      <c r="O92" s="1350"/>
      <c r="P92" s="1350"/>
      <c r="Q92" s="1351"/>
      <c r="R92" s="1359"/>
      <c r="S92" s="1350"/>
      <c r="T92" s="1350"/>
      <c r="U92" s="1350"/>
      <c r="V92" s="1350"/>
      <c r="W92" s="1350"/>
      <c r="X92" s="1350"/>
      <c r="Y92" s="1350"/>
      <c r="Z92" s="1360"/>
      <c r="AA92" s="1069"/>
      <c r="AB92" s="1069"/>
      <c r="AC92" s="1069"/>
      <c r="AD92" s="1069"/>
      <c r="AE92" s="1069"/>
      <c r="AF92" s="1069"/>
      <c r="AG92" s="1069"/>
      <c r="AH92" s="1069"/>
      <c r="AI92" s="1069"/>
      <c r="AJ92" s="1069"/>
      <c r="AK92" s="1069"/>
      <c r="AL92" s="1069"/>
      <c r="AM92" s="1069"/>
      <c r="AN92" s="1069"/>
      <c r="AO92" s="1069"/>
      <c r="AP92" s="1069"/>
      <c r="AQ92" s="1069"/>
      <c r="AR92" s="1069"/>
      <c r="AS92" s="1069"/>
      <c r="AT92" s="1069"/>
      <c r="AU92" s="1069"/>
      <c r="AV92" s="1069"/>
      <c r="AW92" s="1069"/>
      <c r="AX92" s="1069"/>
      <c r="AY92" s="1069"/>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598"/>
      <c r="CB92" s="2598"/>
      <c r="CC92" s="2598"/>
      <c r="CD92" s="2598"/>
      <c r="CE92" s="2598"/>
      <c r="CF92" s="2598"/>
      <c r="CG92" s="2598"/>
      <c r="CH92" s="2598"/>
      <c r="CI92" s="2598"/>
      <c r="CJ92" s="2598"/>
      <c r="CK92" s="2598"/>
      <c r="CL92" s="2598"/>
      <c r="CM92" s="2598"/>
      <c r="CN92" s="2598"/>
      <c r="CO92" s="2598"/>
      <c r="CP92" s="2598"/>
      <c r="CQ92" s="2598"/>
      <c r="CR92" s="2598"/>
      <c r="CS92" s="2598"/>
      <c r="CT92" s="2598"/>
      <c r="CU92" s="2598"/>
      <c r="CV92" s="2598"/>
      <c r="CW92" s="2598"/>
      <c r="CX92" s="2598"/>
      <c r="CY92" s="2598"/>
      <c r="CZ92" s="2598"/>
    </row>
    <row r="93" s="853" customFormat="true" ht="15" customHeight="true" x14ac:dyDescent="0.2">
      <c r="A93" s="1252"/>
      <c r="B93" s="1271"/>
      <c r="C93" s="1184"/>
      <c r="D93" s="1185"/>
      <c r="E93" s="1185"/>
      <c r="F93" s="1185"/>
      <c r="G93" s="1234"/>
      <c r="H93" s="1224"/>
      <c r="I93" s="1185"/>
      <c r="J93" s="1185"/>
      <c r="K93" s="1185"/>
      <c r="L93" s="1201"/>
      <c r="M93" s="1184"/>
      <c r="N93" s="1185"/>
      <c r="O93" s="1185"/>
      <c r="P93" s="1185"/>
      <c r="Q93" s="1234"/>
      <c r="R93" s="1224"/>
      <c r="S93" s="1185"/>
      <c r="T93" s="1185"/>
      <c r="U93" s="1185"/>
      <c r="V93" s="1185"/>
      <c r="W93" s="1185"/>
      <c r="X93" s="1185"/>
      <c r="Y93" s="1185"/>
      <c r="Z93" s="1201"/>
      <c r="AA93" s="1069"/>
      <c r="AB93" s="1069"/>
      <c r="AC93" s="1069"/>
      <c r="AD93" s="1069"/>
      <c r="AE93" s="1069"/>
      <c r="AF93" s="1069"/>
      <c r="AG93" s="1069"/>
      <c r="AH93" s="1069"/>
      <c r="AI93" s="1069"/>
      <c r="AJ93" s="1069"/>
      <c r="AK93" s="1069"/>
      <c r="AL93" s="1069"/>
      <c r="AM93" s="1069"/>
      <c r="AN93" s="1069"/>
      <c r="AO93" s="1069"/>
      <c r="AP93" s="1069"/>
      <c r="AQ93" s="1069"/>
      <c r="AR93" s="1069"/>
      <c r="AS93" s="1069"/>
      <c r="AT93" s="1069"/>
      <c r="AU93" s="1069"/>
      <c r="AV93" s="1069"/>
      <c r="AW93" s="1069"/>
      <c r="AX93" s="1069"/>
      <c r="AY93" s="1069"/>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598"/>
      <c r="CB93" s="2598"/>
      <c r="CC93" s="2598"/>
      <c r="CD93" s="2598"/>
      <c r="CE93" s="2598"/>
      <c r="CF93" s="2598"/>
      <c r="CG93" s="2598"/>
      <c r="CH93" s="2598"/>
      <c r="CI93" s="2598"/>
      <c r="CJ93" s="2598"/>
      <c r="CK93" s="2598"/>
      <c r="CL93" s="2598"/>
      <c r="CM93" s="2598"/>
      <c r="CN93" s="2598"/>
      <c r="CO93" s="2598"/>
      <c r="CP93" s="2598"/>
      <c r="CQ93" s="2598"/>
      <c r="CR93" s="2598"/>
      <c r="CS93" s="2598"/>
      <c r="CT93" s="2598"/>
      <c r="CU93" s="2598"/>
      <c r="CV93" s="2598"/>
      <c r="CW93" s="2598"/>
      <c r="CX93" s="2598"/>
      <c r="CY93" s="2598"/>
      <c r="CZ93" s="2598"/>
    </row>
    <row r="94" s="853" customFormat="true" ht="15" customHeight="true" x14ac:dyDescent="0.2">
      <c r="A94" s="1457"/>
      <c r="B94" s="1271"/>
      <c r="C94" s="1184"/>
      <c r="D94" s="1186"/>
      <c r="E94" s="1186"/>
      <c r="F94" s="1186"/>
      <c r="G94" s="1235"/>
      <c r="H94" s="1224"/>
      <c r="I94" s="1186"/>
      <c r="J94" s="1186"/>
      <c r="K94" s="1186"/>
      <c r="L94" s="1202"/>
      <c r="M94" s="1184"/>
      <c r="N94" s="1186"/>
      <c r="O94" s="1186"/>
      <c r="P94" s="1186"/>
      <c r="Q94" s="1235"/>
      <c r="R94" s="1224"/>
      <c r="S94" s="1186"/>
      <c r="T94" s="1186"/>
      <c r="U94" s="1186"/>
      <c r="V94" s="1186"/>
      <c r="W94" s="1186"/>
      <c r="X94" s="1186"/>
      <c r="Y94" s="1186"/>
      <c r="Z94" s="1202"/>
      <c r="AA94" s="1069"/>
      <c r="AB94" s="1069"/>
      <c r="AC94" s="1069"/>
      <c r="AD94" s="1069"/>
      <c r="AE94" s="1069"/>
      <c r="AF94" s="1069"/>
      <c r="AG94" s="1069"/>
      <c r="AH94" s="1069"/>
      <c r="AI94" s="1069"/>
      <c r="AJ94" s="1069"/>
      <c r="AK94" s="1069"/>
      <c r="AL94" s="1069"/>
      <c r="AM94" s="1069"/>
      <c r="AN94" s="1069"/>
      <c r="AO94" s="1069"/>
      <c r="AP94" s="1069"/>
      <c r="AQ94" s="1069"/>
      <c r="AR94" s="1069"/>
      <c r="AS94" s="1069"/>
      <c r="AT94" s="1069"/>
      <c r="AU94" s="1069"/>
      <c r="AV94" s="1069"/>
      <c r="AW94" s="1069"/>
      <c r="AX94" s="1069"/>
      <c r="AY94" s="1069"/>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598"/>
      <c r="CB94" s="2598"/>
      <c r="CC94" s="2598"/>
      <c r="CD94" s="2598"/>
      <c r="CE94" s="2598"/>
      <c r="CF94" s="2598"/>
      <c r="CG94" s="2598"/>
      <c r="CH94" s="2598"/>
      <c r="CI94" s="2598"/>
      <c r="CJ94" s="2598"/>
      <c r="CK94" s="2598"/>
      <c r="CL94" s="2598"/>
      <c r="CM94" s="2598"/>
      <c r="CN94" s="2598"/>
      <c r="CO94" s="2598"/>
      <c r="CP94" s="2598"/>
      <c r="CQ94" s="2598"/>
      <c r="CR94" s="2598"/>
      <c r="CS94" s="2598"/>
      <c r="CT94" s="2598"/>
      <c r="CU94" s="2598"/>
      <c r="CV94" s="2598"/>
      <c r="CW94" s="2598"/>
      <c r="CX94" s="2598"/>
      <c r="CY94" s="2598"/>
      <c r="CZ94" s="2598"/>
    </row>
    <row r="95" s="853" customFormat="true" ht="15" customHeight="true" x14ac:dyDescent="0.2">
      <c r="A95" s="1252"/>
      <c r="B95" s="1272"/>
      <c r="C95" s="1361"/>
      <c r="D95" s="1362"/>
      <c r="E95" s="1362"/>
      <c r="F95" s="1362"/>
      <c r="G95" s="1363"/>
      <c r="H95" s="1364"/>
      <c r="I95" s="1362"/>
      <c r="J95" s="1362"/>
      <c r="K95" s="1362"/>
      <c r="L95" s="1365"/>
      <c r="M95" s="1361"/>
      <c r="N95" s="1362"/>
      <c r="O95" s="1362"/>
      <c r="P95" s="1362"/>
      <c r="Q95" s="1363"/>
      <c r="R95" s="1364"/>
      <c r="S95" s="1362"/>
      <c r="T95" s="1362"/>
      <c r="U95" s="1362"/>
      <c r="V95" s="1362"/>
      <c r="W95" s="1362"/>
      <c r="X95" s="1362"/>
      <c r="Y95" s="1362"/>
      <c r="Z95" s="1365"/>
      <c r="AA95" s="1069"/>
      <c r="AB95" s="1069"/>
      <c r="AC95" s="1069"/>
      <c r="AD95" s="1069"/>
      <c r="AE95" s="1069"/>
      <c r="AF95" s="1069"/>
      <c r="AG95" s="1069"/>
      <c r="AH95" s="1069"/>
      <c r="AI95" s="1069"/>
      <c r="AJ95" s="1069"/>
      <c r="AK95" s="1069"/>
      <c r="AL95" s="1069"/>
      <c r="AM95" s="1069"/>
      <c r="AN95" s="1069"/>
      <c r="AO95" s="1069"/>
      <c r="AP95" s="1069"/>
      <c r="AQ95" s="1069"/>
      <c r="AR95" s="1069"/>
      <c r="AS95" s="1069"/>
      <c r="AT95" s="1069"/>
      <c r="AU95" s="1069"/>
      <c r="AV95" s="1069"/>
      <c r="AW95" s="1069"/>
      <c r="AX95" s="1069"/>
      <c r="AY95" s="1069"/>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598"/>
      <c r="CB95" s="2598"/>
      <c r="CC95" s="2598"/>
      <c r="CD95" s="2598"/>
      <c r="CE95" s="2598"/>
      <c r="CF95" s="2598"/>
      <c r="CG95" s="2598"/>
      <c r="CH95" s="2598"/>
      <c r="CI95" s="2598"/>
      <c r="CJ95" s="2598"/>
      <c r="CK95" s="2598"/>
      <c r="CL95" s="2598"/>
      <c r="CM95" s="2598"/>
      <c r="CN95" s="2598"/>
      <c r="CO95" s="2598"/>
      <c r="CP95" s="2598"/>
      <c r="CQ95" s="2598"/>
      <c r="CR95" s="2598"/>
      <c r="CS95" s="2598"/>
      <c r="CT95" s="2598"/>
      <c r="CU95" s="2598"/>
      <c r="CV95" s="2598"/>
      <c r="CW95" s="2598"/>
      <c r="CX95" s="2598"/>
      <c r="CY95" s="2598"/>
      <c r="CZ95" s="2598"/>
    </row>
    <row r="96" s="131" customFormat="true" ht="15" customHeight="true" x14ac:dyDescent="0.2">
      <c r="A96" s="1457"/>
      <c r="B96" s="1272"/>
      <c r="C96" s="1361"/>
      <c r="D96" s="1362"/>
      <c r="E96" s="1362"/>
      <c r="F96" s="1362"/>
      <c r="G96" s="1363"/>
      <c r="H96" s="1364"/>
      <c r="I96" s="1362"/>
      <c r="J96" s="1362"/>
      <c r="K96" s="1362"/>
      <c r="L96" s="1365"/>
      <c r="M96" s="1361"/>
      <c r="N96" s="1362"/>
      <c r="O96" s="1362"/>
      <c r="P96" s="1362"/>
      <c r="Q96" s="1363"/>
      <c r="R96" s="1364"/>
      <c r="S96" s="1362"/>
      <c r="T96" s="1362"/>
      <c r="U96" s="1362"/>
      <c r="V96" s="1362"/>
      <c r="W96" s="1362"/>
      <c r="X96" s="1362"/>
      <c r="Y96" s="1362"/>
      <c r="Z96" s="1365"/>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598"/>
      <c r="CB96" s="2598"/>
      <c r="CC96" s="2598"/>
      <c r="CD96" s="2598"/>
      <c r="CE96" s="2598"/>
      <c r="CF96" s="2598"/>
      <c r="CG96" s="2598"/>
      <c r="CH96" s="2598"/>
      <c r="CI96" s="2598"/>
      <c r="CJ96" s="2598"/>
      <c r="CK96" s="2598"/>
      <c r="CL96" s="2598"/>
      <c r="CM96" s="2598"/>
      <c r="CN96" s="2598"/>
      <c r="CO96" s="2598"/>
      <c r="CP96" s="2598"/>
      <c r="CQ96" s="2598"/>
      <c r="CR96" s="2598"/>
      <c r="CS96" s="2598"/>
      <c r="CT96" s="2598"/>
      <c r="CU96" s="2598"/>
      <c r="CV96" s="2598"/>
      <c r="CW96" s="2598"/>
      <c r="CX96" s="2598"/>
      <c r="CY96" s="2598"/>
      <c r="CZ96" s="2598"/>
    </row>
    <row r="97" s="131" customFormat="true" ht="15" customHeight="true" x14ac:dyDescent="0.2">
      <c r="A97" s="1252"/>
      <c r="B97" s="1272"/>
      <c r="C97" s="1361"/>
      <c r="D97" s="1362"/>
      <c r="E97" s="1362"/>
      <c r="F97" s="1362"/>
      <c r="G97" s="1363"/>
      <c r="H97" s="1364"/>
      <c r="I97" s="1362"/>
      <c r="J97" s="1362"/>
      <c r="K97" s="1362"/>
      <c r="L97" s="1365"/>
      <c r="M97" s="1361"/>
      <c r="N97" s="1362"/>
      <c r="O97" s="1362"/>
      <c r="P97" s="1362"/>
      <c r="Q97" s="1363"/>
      <c r="R97" s="1364"/>
      <c r="S97" s="1362"/>
      <c r="T97" s="1362"/>
      <c r="U97" s="1362"/>
      <c r="V97" s="1362"/>
      <c r="W97" s="1362"/>
      <c r="X97" s="1362"/>
      <c r="Y97" s="1362"/>
      <c r="Z97" s="1365"/>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598"/>
      <c r="CB97" s="2598"/>
      <c r="CC97" s="2598"/>
      <c r="CD97" s="2598"/>
      <c r="CE97" s="2598"/>
      <c r="CF97" s="2598"/>
      <c r="CG97" s="2598"/>
      <c r="CH97" s="2598"/>
      <c r="CI97" s="2598"/>
      <c r="CJ97" s="2598"/>
      <c r="CK97" s="2598"/>
      <c r="CL97" s="2598"/>
      <c r="CM97" s="2598"/>
      <c r="CN97" s="2598"/>
      <c r="CO97" s="2598"/>
      <c r="CP97" s="2598"/>
      <c r="CQ97" s="2598"/>
      <c r="CR97" s="2598"/>
      <c r="CS97" s="2598"/>
      <c r="CT97" s="2598"/>
      <c r="CU97" s="2598"/>
      <c r="CV97" s="2598"/>
      <c r="CW97" s="2598"/>
      <c r="CX97" s="2598"/>
      <c r="CY97" s="2598"/>
      <c r="CZ97" s="2598"/>
    </row>
    <row r="98" s="131" customFormat="true" ht="15" customHeight="true" x14ac:dyDescent="0.2">
      <c r="A98" s="1457"/>
      <c r="B98" s="1272"/>
      <c r="C98" s="1361"/>
      <c r="D98" s="1362"/>
      <c r="E98" s="1362"/>
      <c r="F98" s="1362"/>
      <c r="G98" s="1363"/>
      <c r="H98" s="1364"/>
      <c r="I98" s="1362"/>
      <c r="J98" s="1362"/>
      <c r="K98" s="1362"/>
      <c r="L98" s="1365"/>
      <c r="M98" s="1361"/>
      <c r="N98" s="1362"/>
      <c r="O98" s="1362"/>
      <c r="P98" s="1362"/>
      <c r="Q98" s="1363"/>
      <c r="R98" s="1364"/>
      <c r="S98" s="1362"/>
      <c r="T98" s="1362"/>
      <c r="U98" s="1362"/>
      <c r="V98" s="1362"/>
      <c r="W98" s="1362"/>
      <c r="X98" s="1362"/>
      <c r="Y98" s="1362"/>
      <c r="Z98" s="1365"/>
      <c r="AA98" s="1069"/>
      <c r="AB98" s="1069"/>
      <c r="AC98" s="1069"/>
      <c r="AD98" s="1069"/>
      <c r="AE98" s="1069"/>
      <c r="AF98" s="1069"/>
      <c r="AG98" s="1069"/>
      <c r="AH98" s="1069"/>
      <c r="AI98" s="1069"/>
      <c r="AJ98" s="1069"/>
      <c r="AK98" s="1069"/>
      <c r="AL98" s="1069"/>
      <c r="AM98" s="1069"/>
      <c r="AN98" s="1069"/>
      <c r="AO98" s="1069"/>
      <c r="AP98" s="1069"/>
      <c r="AQ98" s="1069"/>
      <c r="AR98" s="1069"/>
      <c r="AS98" s="1069"/>
      <c r="AT98" s="1069"/>
      <c r="AU98" s="1069"/>
      <c r="AV98" s="1069"/>
      <c r="AW98" s="1069"/>
      <c r="AX98" s="1069"/>
      <c r="AY98" s="1069"/>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598"/>
      <c r="CB98" s="2598"/>
      <c r="CC98" s="2598"/>
      <c r="CD98" s="2598"/>
      <c r="CE98" s="2598"/>
      <c r="CF98" s="2598"/>
      <c r="CG98" s="2598"/>
      <c r="CH98" s="2598"/>
      <c r="CI98" s="2598"/>
      <c r="CJ98" s="2598"/>
      <c r="CK98" s="2598"/>
      <c r="CL98" s="2598"/>
      <c r="CM98" s="2598"/>
      <c r="CN98" s="2598"/>
      <c r="CO98" s="2598"/>
      <c r="CP98" s="2598"/>
      <c r="CQ98" s="2598"/>
      <c r="CR98" s="2598"/>
      <c r="CS98" s="2598"/>
      <c r="CT98" s="2598"/>
      <c r="CU98" s="2598"/>
      <c r="CV98" s="2598"/>
      <c r="CW98" s="2598"/>
      <c r="CX98" s="2598"/>
      <c r="CY98" s="2598"/>
      <c r="CZ98" s="2598"/>
    </row>
    <row r="99" s="131" customFormat="true" ht="15" customHeight="true" x14ac:dyDescent="0.2">
      <c r="A99" s="1457"/>
      <c r="B99" s="1272"/>
      <c r="C99" s="1361"/>
      <c r="D99" s="1362"/>
      <c r="E99" s="1362"/>
      <c r="F99" s="1362"/>
      <c r="G99" s="1363"/>
      <c r="H99" s="1364"/>
      <c r="I99" s="1362"/>
      <c r="J99" s="1362"/>
      <c r="K99" s="1362"/>
      <c r="L99" s="1365"/>
      <c r="M99" s="1361"/>
      <c r="N99" s="1362"/>
      <c r="O99" s="1362"/>
      <c r="P99" s="1362"/>
      <c r="Q99" s="1363"/>
      <c r="R99" s="1364"/>
      <c r="S99" s="1362"/>
      <c r="T99" s="1362"/>
      <c r="U99" s="1362"/>
      <c r="V99" s="1362"/>
      <c r="W99" s="1362"/>
      <c r="X99" s="1362"/>
      <c r="Y99" s="1362"/>
      <c r="Z99" s="1365"/>
      <c r="AA99" s="1069"/>
      <c r="AB99" s="1069"/>
      <c r="AC99" s="1069"/>
      <c r="AD99" s="1069"/>
      <c r="AE99" s="1069"/>
      <c r="AF99" s="1069"/>
      <c r="AG99" s="1069"/>
      <c r="AH99" s="1069"/>
      <c r="AI99" s="1069"/>
      <c r="AJ99" s="1069"/>
      <c r="AK99" s="1069"/>
      <c r="AL99" s="1069"/>
      <c r="AM99" s="1069"/>
      <c r="AN99" s="1069"/>
      <c r="AO99" s="1069"/>
      <c r="AP99" s="1069"/>
      <c r="AQ99" s="1069"/>
      <c r="AR99" s="1069"/>
      <c r="AS99" s="1069"/>
      <c r="AT99" s="1069"/>
      <c r="AU99" s="1069"/>
      <c r="AV99" s="1069"/>
      <c r="AW99" s="1069"/>
      <c r="AX99" s="1069"/>
      <c r="AY99" s="1069"/>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598"/>
      <c r="CB99" s="2598"/>
      <c r="CC99" s="2598"/>
      <c r="CD99" s="2598"/>
      <c r="CE99" s="2598"/>
      <c r="CF99" s="2598"/>
      <c r="CG99" s="2598"/>
      <c r="CH99" s="2598"/>
      <c r="CI99" s="2598"/>
      <c r="CJ99" s="2598"/>
      <c r="CK99" s="2598"/>
      <c r="CL99" s="2598"/>
      <c r="CM99" s="2598"/>
      <c r="CN99" s="2598"/>
      <c r="CO99" s="2598"/>
      <c r="CP99" s="2598"/>
      <c r="CQ99" s="2598"/>
      <c r="CR99" s="2598"/>
      <c r="CS99" s="2598"/>
      <c r="CT99" s="2598"/>
      <c r="CU99" s="2598"/>
      <c r="CV99" s="2598"/>
      <c r="CW99" s="2598"/>
      <c r="CX99" s="2598"/>
      <c r="CY99" s="2598"/>
      <c r="CZ99" s="2598"/>
    </row>
    <row r="100" s="131" customFormat="true" ht="15" customHeight="true" x14ac:dyDescent="0.2">
      <c r="A100" s="1457"/>
      <c r="B100" s="1272"/>
      <c r="C100" s="1361"/>
      <c r="D100" s="1362"/>
      <c r="E100" s="1362"/>
      <c r="F100" s="1362"/>
      <c r="G100" s="1363"/>
      <c r="H100" s="1364"/>
      <c r="I100" s="1362"/>
      <c r="J100" s="1362"/>
      <c r="K100" s="1362"/>
      <c r="L100" s="1365"/>
      <c r="M100" s="1361"/>
      <c r="N100" s="1362"/>
      <c r="O100" s="1362"/>
      <c r="P100" s="1362"/>
      <c r="Q100" s="1363"/>
      <c r="R100" s="1364"/>
      <c r="S100" s="1362"/>
      <c r="T100" s="1362"/>
      <c r="U100" s="1362"/>
      <c r="V100" s="1362"/>
      <c r="W100" s="1362"/>
      <c r="X100" s="1362"/>
      <c r="Y100" s="1362"/>
      <c r="Z100" s="1365"/>
      <c r="AA100" s="1069"/>
      <c r="AB100" s="1069"/>
      <c r="AC100" s="1069"/>
      <c r="AD100" s="1069"/>
      <c r="AE100" s="1069"/>
      <c r="AF100" s="1069"/>
      <c r="AG100" s="1069"/>
      <c r="AH100" s="1069"/>
      <c r="AI100" s="1069"/>
      <c r="AJ100" s="1069"/>
      <c r="AK100" s="1069"/>
      <c r="AL100" s="1069"/>
      <c r="AM100" s="1069"/>
      <c r="AN100" s="1069"/>
      <c r="AO100" s="1069"/>
      <c r="AP100" s="1069"/>
      <c r="AQ100" s="1069"/>
      <c r="AR100" s="1069"/>
      <c r="AS100" s="1069"/>
      <c r="AT100" s="1069"/>
      <c r="AU100" s="1069"/>
      <c r="AV100" s="1069"/>
      <c r="AW100" s="1069"/>
      <c r="AX100" s="1069"/>
      <c r="AY100" s="1069"/>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598"/>
      <c r="CB100" s="2598"/>
      <c r="CC100" s="2598"/>
      <c r="CD100" s="2598"/>
      <c r="CE100" s="2598"/>
      <c r="CF100" s="2598"/>
      <c r="CG100" s="2598"/>
      <c r="CH100" s="2598"/>
      <c r="CI100" s="2598"/>
      <c r="CJ100" s="2598"/>
      <c r="CK100" s="2598"/>
      <c r="CL100" s="2598"/>
      <c r="CM100" s="2598"/>
      <c r="CN100" s="2598"/>
      <c r="CO100" s="2598"/>
      <c r="CP100" s="2598"/>
      <c r="CQ100" s="2598"/>
      <c r="CR100" s="2598"/>
      <c r="CS100" s="2598"/>
      <c r="CT100" s="2598"/>
      <c r="CU100" s="2598"/>
      <c r="CV100" s="2598"/>
      <c r="CW100" s="2598"/>
      <c r="CX100" s="2598"/>
      <c r="CY100" s="2598"/>
      <c r="CZ100" s="2598"/>
    </row>
    <row r="101" s="131" customFormat="true" ht="15" customHeight="true" x14ac:dyDescent="0.2">
      <c r="A101" s="1252"/>
      <c r="B101" s="1272"/>
      <c r="C101" s="1361"/>
      <c r="D101" s="1362"/>
      <c r="E101" s="1362"/>
      <c r="F101" s="1362"/>
      <c r="G101" s="1363"/>
      <c r="H101" s="1364"/>
      <c r="I101" s="1362"/>
      <c r="J101" s="1362"/>
      <c r="K101" s="1362"/>
      <c r="L101" s="1365"/>
      <c r="M101" s="1361"/>
      <c r="N101" s="1362"/>
      <c r="O101" s="1362"/>
      <c r="P101" s="1362"/>
      <c r="Q101" s="1363"/>
      <c r="R101" s="1364"/>
      <c r="S101" s="1362"/>
      <c r="T101" s="1362"/>
      <c r="U101" s="1362"/>
      <c r="V101" s="1362"/>
      <c r="W101" s="1362"/>
      <c r="X101" s="1362"/>
      <c r="Y101" s="1362"/>
      <c r="Z101" s="1365"/>
      <c r="AA101" s="1069"/>
      <c r="AB101" s="1069"/>
      <c r="AC101" s="1069"/>
      <c r="AD101" s="1069"/>
      <c r="AE101" s="1069"/>
      <c r="AF101" s="1069"/>
      <c r="AG101" s="1069"/>
      <c r="AH101" s="1069"/>
      <c r="AI101" s="1069"/>
      <c r="AJ101" s="1069"/>
      <c r="AK101" s="1069"/>
      <c r="AL101" s="1069"/>
      <c r="AM101" s="1069"/>
      <c r="AN101" s="1069"/>
      <c r="AO101" s="1069"/>
      <c r="AP101" s="1069"/>
      <c r="AQ101" s="1069"/>
      <c r="AR101" s="1069"/>
      <c r="AS101" s="1069"/>
      <c r="AT101" s="1069"/>
      <c r="AU101" s="1069"/>
      <c r="AV101" s="1069"/>
      <c r="AW101" s="1069"/>
      <c r="AX101" s="1069"/>
      <c r="AY101" s="1069"/>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598"/>
      <c r="CB101" s="2598"/>
      <c r="CC101" s="2598"/>
      <c r="CD101" s="2598"/>
      <c r="CE101" s="2598"/>
      <c r="CF101" s="2598"/>
      <c r="CG101" s="2598"/>
      <c r="CH101" s="2598"/>
      <c r="CI101" s="2598"/>
      <c r="CJ101" s="2598"/>
      <c r="CK101" s="2598"/>
      <c r="CL101" s="2598"/>
      <c r="CM101" s="2598"/>
      <c r="CN101" s="2598"/>
      <c r="CO101" s="2598"/>
      <c r="CP101" s="2598"/>
      <c r="CQ101" s="2598"/>
      <c r="CR101" s="2598"/>
      <c r="CS101" s="2598"/>
      <c r="CT101" s="2598"/>
      <c r="CU101" s="2598"/>
      <c r="CV101" s="2598"/>
      <c r="CW101" s="2598"/>
      <c r="CX101" s="2598"/>
      <c r="CY101" s="2598"/>
      <c r="CZ101" s="2598"/>
    </row>
    <row r="102" s="131" customFormat="true" ht="15" customHeight="true" x14ac:dyDescent="0.2">
      <c r="A102" s="1457"/>
      <c r="B102" s="1272"/>
      <c r="C102" s="1361"/>
      <c r="D102" s="1362"/>
      <c r="E102" s="1362"/>
      <c r="F102" s="1362"/>
      <c r="G102" s="1363"/>
      <c r="H102" s="1364"/>
      <c r="I102" s="1362"/>
      <c r="J102" s="1362"/>
      <c r="K102" s="1362"/>
      <c r="L102" s="1365"/>
      <c r="M102" s="1361"/>
      <c r="N102" s="1362"/>
      <c r="O102" s="1362"/>
      <c r="P102" s="1362"/>
      <c r="Q102" s="1363"/>
      <c r="R102" s="1364"/>
      <c r="S102" s="1362"/>
      <c r="T102" s="1362"/>
      <c r="U102" s="1362"/>
      <c r="V102" s="1362"/>
      <c r="W102" s="1362"/>
      <c r="X102" s="1362"/>
      <c r="Y102" s="1362"/>
      <c r="Z102" s="1365"/>
      <c r="AA102" s="1069"/>
      <c r="AB102" s="1069"/>
      <c r="AC102" s="1069"/>
      <c r="AD102" s="1069"/>
      <c r="AE102" s="1069"/>
      <c r="AF102" s="1069"/>
      <c r="AG102" s="1069"/>
      <c r="AH102" s="1069"/>
      <c r="AI102" s="1069"/>
      <c r="AJ102" s="1069"/>
      <c r="AK102" s="1069"/>
      <c r="AL102" s="1069"/>
      <c r="AM102" s="1069"/>
      <c r="AN102" s="1069"/>
      <c r="AO102" s="1069"/>
      <c r="AP102" s="1069"/>
      <c r="AQ102" s="1069"/>
      <c r="AR102" s="1069"/>
      <c r="AS102" s="1069"/>
      <c r="AT102" s="1069"/>
      <c r="AU102" s="1069"/>
      <c r="AV102" s="1069"/>
      <c r="AW102" s="1069"/>
      <c r="AX102" s="1069"/>
      <c r="AY102" s="1069"/>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598"/>
      <c r="CB102" s="2598"/>
      <c r="CC102" s="2598"/>
      <c r="CD102" s="2598"/>
      <c r="CE102" s="2598"/>
      <c r="CF102" s="2598"/>
      <c r="CG102" s="2598"/>
      <c r="CH102" s="2598"/>
      <c r="CI102" s="2598"/>
      <c r="CJ102" s="2598"/>
      <c r="CK102" s="2598"/>
      <c r="CL102" s="2598"/>
      <c r="CM102" s="2598"/>
      <c r="CN102" s="2598"/>
      <c r="CO102" s="2598"/>
      <c r="CP102" s="2598"/>
      <c r="CQ102" s="2598"/>
      <c r="CR102" s="2598"/>
      <c r="CS102" s="2598"/>
      <c r="CT102" s="2598"/>
      <c r="CU102" s="2598"/>
      <c r="CV102" s="2598"/>
      <c r="CW102" s="2598"/>
      <c r="CX102" s="2598"/>
      <c r="CY102" s="2598"/>
      <c r="CZ102" s="2598"/>
    </row>
    <row r="103" s="131" customFormat="true" ht="15" customHeight="true" x14ac:dyDescent="0.2">
      <c r="A103" s="1457"/>
      <c r="B103" s="1272"/>
      <c r="C103" s="1361"/>
      <c r="D103" s="1362"/>
      <c r="E103" s="1362"/>
      <c r="F103" s="1362"/>
      <c r="G103" s="1363"/>
      <c r="H103" s="1364"/>
      <c r="I103" s="1362"/>
      <c r="J103" s="1362"/>
      <c r="K103" s="1362"/>
      <c r="L103" s="1365"/>
      <c r="M103" s="1361"/>
      <c r="N103" s="1362"/>
      <c r="O103" s="1362"/>
      <c r="P103" s="1362"/>
      <c r="Q103" s="1363"/>
      <c r="R103" s="1364"/>
      <c r="S103" s="1362"/>
      <c r="T103" s="1362"/>
      <c r="U103" s="1362"/>
      <c r="V103" s="1362"/>
      <c r="W103" s="1362"/>
      <c r="X103" s="1362"/>
      <c r="Y103" s="1362"/>
      <c r="Z103" s="1365"/>
      <c r="AA103" s="1069"/>
      <c r="AB103" s="1069"/>
      <c r="AC103" s="1069"/>
      <c r="AD103" s="1069"/>
      <c r="AE103" s="1069"/>
      <c r="AF103" s="1069"/>
      <c r="AG103" s="1069"/>
      <c r="AH103" s="1069"/>
      <c r="AI103" s="1069"/>
      <c r="AJ103" s="1069"/>
      <c r="AK103" s="1069"/>
      <c r="AL103" s="1069"/>
      <c r="AM103" s="1069"/>
      <c r="AN103" s="1069"/>
      <c r="AO103" s="1069"/>
      <c r="AP103" s="1069"/>
      <c r="AQ103" s="1069"/>
      <c r="AR103" s="1069"/>
      <c r="AS103" s="1069"/>
      <c r="AT103" s="1069"/>
      <c r="AU103" s="1069"/>
      <c r="AV103" s="1069"/>
      <c r="AW103" s="1069"/>
      <c r="AX103" s="1069"/>
      <c r="AY103" s="1069"/>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598"/>
      <c r="CB103" s="2598"/>
      <c r="CC103" s="2598"/>
      <c r="CD103" s="2598"/>
      <c r="CE103" s="2598"/>
      <c r="CF103" s="2598"/>
      <c r="CG103" s="2598"/>
      <c r="CH103" s="2598"/>
      <c r="CI103" s="2598"/>
      <c r="CJ103" s="2598"/>
      <c r="CK103" s="2598"/>
      <c r="CL103" s="2598"/>
      <c r="CM103" s="2598"/>
      <c r="CN103" s="2598"/>
      <c r="CO103" s="2598"/>
      <c r="CP103" s="2598"/>
      <c r="CQ103" s="2598"/>
      <c r="CR103" s="2598"/>
      <c r="CS103" s="2598"/>
      <c r="CT103" s="2598"/>
      <c r="CU103" s="2598"/>
      <c r="CV103" s="2598"/>
      <c r="CW103" s="2598"/>
      <c r="CX103" s="2598"/>
      <c r="CY103" s="2598"/>
      <c r="CZ103" s="2598"/>
    </row>
    <row r="104" s="131" customFormat="true" ht="15" customHeight="true" x14ac:dyDescent="0.2">
      <c r="A104" s="1457"/>
      <c r="B104" s="1272"/>
      <c r="C104" s="1361"/>
      <c r="D104" s="1362"/>
      <c r="E104" s="1362"/>
      <c r="F104" s="1362"/>
      <c r="G104" s="1363"/>
      <c r="H104" s="1364"/>
      <c r="I104" s="1362"/>
      <c r="J104" s="1362"/>
      <c r="K104" s="1362"/>
      <c r="L104" s="1365"/>
      <c r="M104" s="1361"/>
      <c r="N104" s="1362"/>
      <c r="O104" s="1362"/>
      <c r="P104" s="1362"/>
      <c r="Q104" s="1363"/>
      <c r="R104" s="1364"/>
      <c r="S104" s="1362"/>
      <c r="T104" s="1362"/>
      <c r="U104" s="1362"/>
      <c r="V104" s="1362"/>
      <c r="W104" s="1362"/>
      <c r="X104" s="1362"/>
      <c r="Y104" s="1362"/>
      <c r="Z104" s="1365"/>
      <c r="AA104" s="1069"/>
      <c r="AB104" s="1069"/>
      <c r="AC104" s="1069"/>
      <c r="AD104" s="1069"/>
      <c r="AE104" s="1069"/>
      <c r="AF104" s="1069"/>
      <c r="AG104" s="1069"/>
      <c r="AH104" s="1069"/>
      <c r="AI104" s="1069"/>
      <c r="AJ104" s="1069"/>
      <c r="AK104" s="1069"/>
      <c r="AL104" s="1069"/>
      <c r="AM104" s="1069"/>
      <c r="AN104" s="1069"/>
      <c r="AO104" s="1069"/>
      <c r="AP104" s="1069"/>
      <c r="AQ104" s="1069"/>
      <c r="AR104" s="1069"/>
      <c r="AS104" s="1069"/>
      <c r="AT104" s="1069"/>
      <c r="AU104" s="1069"/>
      <c r="AV104" s="1069"/>
      <c r="AW104" s="1069"/>
      <c r="AX104" s="1069"/>
      <c r="AY104" s="1069"/>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598"/>
      <c r="CB104" s="2598"/>
      <c r="CC104" s="2598"/>
      <c r="CD104" s="2598"/>
      <c r="CE104" s="2598"/>
      <c r="CF104" s="2598"/>
      <c r="CG104" s="2598"/>
      <c r="CH104" s="2598"/>
      <c r="CI104" s="2598"/>
      <c r="CJ104" s="2598"/>
      <c r="CK104" s="2598"/>
      <c r="CL104" s="2598"/>
      <c r="CM104" s="2598"/>
      <c r="CN104" s="2598"/>
      <c r="CO104" s="2598"/>
      <c r="CP104" s="2598"/>
      <c r="CQ104" s="2598"/>
      <c r="CR104" s="2598"/>
      <c r="CS104" s="2598"/>
      <c r="CT104" s="2598"/>
      <c r="CU104" s="2598"/>
      <c r="CV104" s="2598"/>
      <c r="CW104" s="2598"/>
      <c r="CX104" s="2598"/>
      <c r="CY104" s="2598"/>
      <c r="CZ104" s="2598"/>
    </row>
    <row r="105" s="131" customFormat="true" ht="15" customHeight="true" x14ac:dyDescent="0.2">
      <c r="A105" s="1267"/>
      <c r="B105" s="1273"/>
      <c r="C105" s="1366"/>
      <c r="D105" s="1367"/>
      <c r="E105" s="1367"/>
      <c r="F105" s="1367"/>
      <c r="G105" s="1368"/>
      <c r="H105" s="1369"/>
      <c r="I105" s="1367"/>
      <c r="J105" s="1367"/>
      <c r="K105" s="1367"/>
      <c r="L105" s="1370"/>
      <c r="M105" s="1366"/>
      <c r="N105" s="1367"/>
      <c r="O105" s="1367"/>
      <c r="P105" s="1367"/>
      <c r="Q105" s="1368"/>
      <c r="R105" s="1369"/>
      <c r="S105" s="1367"/>
      <c r="T105" s="1367"/>
      <c r="U105" s="1367"/>
      <c r="V105" s="1367"/>
      <c r="W105" s="1367"/>
      <c r="X105" s="1367"/>
      <c r="Y105" s="1367"/>
      <c r="Z105" s="1370"/>
      <c r="AA105" s="1069"/>
      <c r="AB105" s="1069"/>
      <c r="AC105" s="1069"/>
      <c r="AD105" s="1069"/>
      <c r="AE105" s="1069"/>
      <c r="AF105" s="1069"/>
      <c r="AG105" s="1069"/>
      <c r="AH105" s="1069"/>
      <c r="AI105" s="1069"/>
      <c r="AJ105" s="1069"/>
      <c r="AK105" s="1069"/>
      <c r="AL105" s="1069"/>
      <c r="AM105" s="1069"/>
      <c r="AN105" s="1069"/>
      <c r="AO105" s="1069"/>
      <c r="AP105" s="1069"/>
      <c r="AQ105" s="1069"/>
      <c r="AR105" s="1069"/>
      <c r="AS105" s="1069"/>
      <c r="AT105" s="1069"/>
      <c r="AU105" s="1069"/>
      <c r="AV105" s="1069"/>
      <c r="AW105" s="1069"/>
      <c r="AX105" s="1069"/>
      <c r="AY105" s="1069"/>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598"/>
      <c r="CB105" s="2598"/>
      <c r="CC105" s="2598"/>
      <c r="CD105" s="2598"/>
      <c r="CE105" s="2598"/>
      <c r="CF105" s="2598"/>
      <c r="CG105" s="2598"/>
      <c r="CH105" s="2598"/>
      <c r="CI105" s="2598"/>
      <c r="CJ105" s="2598"/>
      <c r="CK105" s="2598"/>
      <c r="CL105" s="2598"/>
      <c r="CM105" s="2598"/>
      <c r="CN105" s="2598"/>
      <c r="CO105" s="2598"/>
      <c r="CP105" s="2598"/>
      <c r="CQ105" s="2598"/>
      <c r="CR105" s="2598"/>
      <c r="CS105" s="2598"/>
      <c r="CT105" s="2598"/>
      <c r="CU105" s="2598"/>
      <c r="CV105" s="2598"/>
      <c r="CW105" s="2598"/>
      <c r="CX105" s="2598"/>
      <c r="CY105" s="2598"/>
      <c r="CZ105" s="2598"/>
    </row>
    <row r="106" s="131" customFormat="true" ht="250.15" customHeight="true" x14ac:dyDescent="0.2">
      <c r="A106" s="799"/>
      <c r="B106" s="1117"/>
      <c r="C106" s="1118"/>
      <c r="D106" s="1118"/>
      <c r="E106" s="1118"/>
      <c r="F106" s="1118"/>
      <c r="G106" s="1118"/>
      <c r="H106" s="1118"/>
      <c r="I106" s="1118"/>
      <c r="J106" s="1118"/>
      <c r="K106" s="1118"/>
      <c r="L106" s="1118"/>
      <c r="M106" s="1118"/>
      <c r="N106" s="1118"/>
      <c r="O106" s="1118"/>
      <c r="P106" s="1118"/>
      <c r="Q106" s="1118"/>
      <c r="R106" s="1118"/>
      <c r="S106" s="1118"/>
      <c r="T106" s="1118"/>
      <c r="U106" s="1118"/>
      <c r="V106" s="1118"/>
      <c r="W106" s="1118"/>
      <c r="X106" s="1118"/>
      <c r="Y106" s="1118"/>
      <c r="Z106" s="1118"/>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99"/>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64" t="str">
        <f>A1026</f>
        <v>Guinea-Bissau</v>
      </c>
      <c r="B108" s="3065"/>
      <c r="C108" s="113"/>
      <c r="D108" s="113"/>
      <c r="E108" s="113"/>
      <c r="F108" s="113"/>
      <c r="G108" s="113"/>
      <c r="H108" s="113"/>
      <c r="I108" s="113"/>
      <c r="J108" s="113"/>
      <c r="K108" s="113"/>
      <c r="L108" s="113"/>
      <c r="M108" s="113"/>
      <c r="N108" s="113"/>
      <c r="O108" s="113"/>
      <c r="P108" s="113"/>
      <c r="Q108" s="113"/>
      <c r="R108" s="113"/>
      <c r="S108" s="113"/>
      <c r="T108" s="113"/>
      <c r="U108" s="113"/>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2010</v>
      </c>
      <c r="B109" s="139"/>
      <c r="C109" s="113"/>
      <c r="D109" s="113"/>
      <c r="E109" s="113"/>
      <c r="F109" s="113"/>
      <c r="G109" s="113"/>
      <c r="H109" s="113"/>
      <c r="I109" s="113"/>
      <c r="J109" s="113"/>
      <c r="K109" s="113"/>
      <c r="L109" s="113"/>
      <c r="M109" s="113"/>
      <c r="N109" s="113"/>
      <c r="O109" s="113"/>
      <c r="P109" s="113"/>
      <c r="Q109" s="113"/>
      <c r="R109" s="113"/>
      <c r="S109" s="113"/>
      <c r="T109" s="113"/>
      <c r="U109" s="113"/>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79" t="s">
        <v>98</v>
      </c>
      <c r="B112" s="248"/>
      <c r="C112" s="113"/>
      <c r="D112" s="113"/>
      <c r="E112" s="113"/>
      <c r="F112" s="113"/>
      <c r="G112" s="113"/>
      <c r="H112" s="113"/>
      <c r="I112" s="113"/>
      <c r="J112" s="113"/>
      <c r="K112" s="113"/>
      <c r="L112" s="113"/>
      <c r="M112" s="113"/>
      <c r="N112" s="113"/>
      <c r="O112" s="113"/>
      <c r="P112" s="113"/>
      <c r="Q112" s="113"/>
      <c r="R112" s="113"/>
      <c r="S112" s="113"/>
      <c r="T112" s="113"/>
      <c r="U112" s="113"/>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MICS10</v>
      </c>
      <c r="C115" s="113"/>
      <c r="D115" s="113"/>
      <c r="E115" s="113"/>
      <c r="F115" s="113"/>
      <c r="G115" s="113"/>
      <c r="H115" s="113"/>
      <c r="I115" s="113"/>
      <c r="J115" s="113"/>
      <c r="K115" s="113"/>
      <c r="L115" s="113"/>
      <c r="M115" s="113"/>
      <c r="N115" s="113"/>
      <c r="O115" s="113"/>
      <c r="P115" s="113"/>
      <c r="Q115" s="113"/>
      <c r="R115" s="113"/>
      <c r="S115" s="113"/>
      <c r="T115" s="113"/>
      <c r="U115" s="113"/>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111" t="str">
        <f>B1030</f>
        <v>Ratio of Improved latrines based on:</v>
      </c>
      <c r="B116" s="1112" t="s">
        <v>181</v>
      </c>
      <c r="C116" s="113"/>
      <c r="D116" s="113"/>
      <c r="E116" s="113"/>
      <c r="F116" s="113"/>
      <c r="G116" s="113"/>
      <c r="H116" s="113"/>
      <c r="I116" s="113"/>
      <c r="J116" s="113"/>
      <c r="K116" s="113"/>
      <c r="L116" s="113"/>
      <c r="M116" s="113"/>
      <c r="N116" s="113"/>
      <c r="O116" s="113"/>
      <c r="P116" s="113"/>
      <c r="Q116" s="113"/>
      <c r="R116" s="113"/>
      <c r="S116" s="113"/>
      <c r="T116" s="113"/>
      <c r="U116" s="113"/>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111" t="str">
        <f>B1029</f>
        <v>Ratio of Shared improved based on:</v>
      </c>
      <c r="B117" s="1113" t="s">
        <v>266</v>
      </c>
      <c r="C117" s="113"/>
      <c r="D117" s="113"/>
      <c r="E117" s="113"/>
      <c r="F117" s="113"/>
      <c r="G117" s="113"/>
      <c r="H117" s="113"/>
      <c r="I117" s="113"/>
      <c r="J117" s="113"/>
      <c r="K117" s="113"/>
      <c r="L117" s="113"/>
      <c r="M117" s="113"/>
      <c r="N117" s="113"/>
      <c r="O117" s="113"/>
      <c r="P117" s="113"/>
      <c r="Q117" s="113"/>
      <c r="R117" s="113"/>
      <c r="S117" s="113"/>
      <c r="T117" s="113"/>
      <c r="U117" s="113"/>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114"/>
      <c r="B118" s="1112"/>
      <c r="C118" s="113"/>
      <c r="D118" s="113"/>
      <c r="E118" s="113"/>
      <c r="F118" s="113"/>
      <c r="G118" s="113"/>
      <c r="H118" s="113"/>
      <c r="I118" s="113"/>
      <c r="J118" s="113"/>
      <c r="K118" s="113"/>
      <c r="L118" s="113"/>
      <c r="M118" s="113"/>
      <c r="N118" s="113"/>
      <c r="O118" s="113"/>
      <c r="P118" s="113"/>
      <c r="Q118" s="113"/>
      <c r="R118" s="113"/>
      <c r="S118" s="113"/>
      <c r="T118" s="113"/>
      <c r="U118" s="113"/>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115"/>
      <c r="B119" s="1116"/>
      <c r="C119" s="113"/>
      <c r="D119" s="113"/>
      <c r="E119" s="113"/>
      <c r="F119" s="113"/>
      <c r="G119" s="113"/>
      <c r="H119" s="113"/>
      <c r="I119" s="113"/>
      <c r="J119" s="113"/>
      <c r="K119" s="113"/>
      <c r="L119" s="113"/>
      <c r="M119" s="113"/>
      <c r="N119" s="113"/>
      <c r="O119" s="113"/>
      <c r="P119" s="113"/>
      <c r="Q119" s="113"/>
      <c r="R119" s="113"/>
      <c r="S119" s="113"/>
      <c r="T119" s="113"/>
      <c r="U119" s="113"/>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66" t="s">
        <v>115</v>
      </c>
      <c r="D120" s="3067"/>
      <c r="E120" s="3067"/>
      <c r="F120" s="3067"/>
      <c r="G120" s="3068"/>
      <c r="H120" s="3223" t="s">
        <v>39</v>
      </c>
      <c r="I120" s="3224"/>
      <c r="J120" s="3224"/>
      <c r="K120" s="3224"/>
      <c r="L120" s="3225"/>
      <c r="M120" s="3265" t="s">
        <v>38</v>
      </c>
      <c r="N120" s="3266"/>
      <c r="O120" s="3266"/>
      <c r="P120" s="3266"/>
      <c r="Q120" s="3267"/>
      <c r="R120" s="2668" t="s">
        <v>341</v>
      </c>
      <c r="S120" s="2677"/>
      <c r="T120" s="2677"/>
      <c r="U120" s="2677"/>
      <c r="V120" s="2677"/>
      <c r="W120" s="2677"/>
      <c r="X120" s="2677"/>
      <c r="Y120" s="2677"/>
      <c r="Z120" s="2678"/>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108"/>
      <c r="BA120" s="241" t="s">
        <v>131</v>
      </c>
      <c r="BB120" s="116" t="s">
        <v>99</v>
      </c>
      <c r="BC120" s="3019" t="s">
        <v>115</v>
      </c>
      <c r="BD120" s="3020"/>
      <c r="BE120" s="3020"/>
      <c r="BF120" s="3020"/>
      <c r="BG120" s="3021"/>
      <c r="BH120" s="3022" t="s">
        <v>39</v>
      </c>
      <c r="BI120" s="3020"/>
      <c r="BJ120" s="3020"/>
      <c r="BK120" s="3020"/>
      <c r="BL120" s="3021"/>
      <c r="BM120" s="3022" t="s">
        <v>38</v>
      </c>
      <c r="BN120" s="3020"/>
      <c r="BO120" s="3020"/>
      <c r="BP120" s="3020"/>
      <c r="BQ120" s="3023"/>
      <c r="BR120" s="2522" t="s">
        <v>143</v>
      </c>
      <c r="BS120" s="2523"/>
      <c r="BT120" s="2523"/>
      <c r="BU120" s="2523"/>
      <c r="BV120" s="2523"/>
      <c r="BW120" s="2523"/>
      <c r="BX120" s="2523"/>
      <c r="BY120" s="2524"/>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24" x14ac:dyDescent="0.2">
      <c r="A121" s="206" t="s">
        <v>87</v>
      </c>
      <c r="B121" s="279"/>
      <c r="C121" s="411" t="s">
        <v>0</v>
      </c>
      <c r="D121" s="412" t="s">
        <v>1</v>
      </c>
      <c r="E121" s="412" t="s">
        <v>2</v>
      </c>
      <c r="F121" s="412" t="s">
        <v>3</v>
      </c>
      <c r="G121" s="413" t="s">
        <v>4</v>
      </c>
      <c r="H121" s="1971" t="s">
        <v>0</v>
      </c>
      <c r="I121" s="1937" t="s">
        <v>1</v>
      </c>
      <c r="J121" s="1937" t="s">
        <v>2</v>
      </c>
      <c r="K121" s="1937" t="s">
        <v>3</v>
      </c>
      <c r="L121" s="1938" t="s">
        <v>4</v>
      </c>
      <c r="M121" s="1961" t="s">
        <v>0</v>
      </c>
      <c r="N121" s="1937" t="s">
        <v>1</v>
      </c>
      <c r="O121" s="1937" t="s">
        <v>2</v>
      </c>
      <c r="P121" s="1937" t="s">
        <v>3</v>
      </c>
      <c r="Q121" s="1983" t="s">
        <v>4</v>
      </c>
      <c r="R121" s="1971" t="s">
        <v>249</v>
      </c>
      <c r="S121" s="1937" t="s">
        <v>342</v>
      </c>
      <c r="T121" s="1937" t="s">
        <v>159</v>
      </c>
      <c r="U121" s="1937" t="s">
        <v>161</v>
      </c>
      <c r="V121" s="1937" t="s">
        <v>162</v>
      </c>
      <c r="W121" s="1937" t="s">
        <v>163</v>
      </c>
      <c r="X121" s="1937" t="s">
        <v>252</v>
      </c>
      <c r="Y121" s="1937" t="s">
        <v>165</v>
      </c>
      <c r="Z121" s="1939" t="s">
        <v>166</v>
      </c>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108"/>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249</v>
      </c>
      <c r="BS121" s="186" t="s">
        <v>342</v>
      </c>
      <c r="BT121" s="186" t="s">
        <v>159</v>
      </c>
      <c r="BU121" s="186" t="s">
        <v>161</v>
      </c>
      <c r="BV121" s="186" t="s">
        <v>162</v>
      </c>
      <c r="BW121" s="186" t="s">
        <v>163</v>
      </c>
      <c r="BX121" s="186" t="s">
        <v>252</v>
      </c>
      <c r="BY121" s="187" t="s">
        <v>165</v>
      </c>
      <c r="BZ121" s="187" t="s">
        <v>166</v>
      </c>
      <c r="CA121" s="2599"/>
      <c r="CB121" s="2599"/>
      <c r="CC121" s="2599"/>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5" customFormat="true" ht="15" customHeight="true" x14ac:dyDescent="0.2">
      <c r="A122" s="3268" t="s">
        <v>18</v>
      </c>
      <c r="B122" s="2136" t="s">
        <v>14</v>
      </c>
      <c r="C122" s="2057">
        <f>C154+C155+C156+C153*0.25</f>
        <v>13.17998153359491</v>
      </c>
      <c r="D122" s="2058">
        <f t="shared" ref="D122:G122" si="3">D154+D155+D156+D153*0.25</f>
        <v>19.374552550297775</v>
      </c>
      <c r="E122" s="2058">
        <f t="shared" si="3"/>
        <v>26.718441968552639</v>
      </c>
      <c r="F122" s="2058">
        <f t="shared" si="3"/>
        <v>39.879034006084694</v>
      </c>
      <c r="G122" s="2059">
        <f t="shared" si="3"/>
        <v>65.520168040891207</v>
      </c>
      <c r="H122" s="2060">
        <f>H154+H155+H156+H153*0.4</f>
        <v>40.37711191698741</v>
      </c>
      <c r="I122" s="2058">
        <f t="shared" ref="I122:L122" si="4">I154+I155+I156+I153*0.4</f>
        <v>51.802520248302322</v>
      </c>
      <c r="J122" s="2058">
        <f t="shared" si="4"/>
        <v>57.790039945147342</v>
      </c>
      <c r="K122" s="2058">
        <f t="shared" si="4"/>
        <v>64.902556807207191</v>
      </c>
      <c r="L122" s="2061">
        <f t="shared" si="4"/>
        <v>82.585545949551445</v>
      </c>
      <c r="M122" s="2057">
        <f>M154+M155+M156+M153*0.13</f>
        <v>5.9143028189649911</v>
      </c>
      <c r="N122" s="2058">
        <f t="shared" ref="N122:Q122" si="5">N154+N155+N156+N153*0.13</f>
        <v>10.540699825835539</v>
      </c>
      <c r="O122" s="2058">
        <f t="shared" si="5"/>
        <v>10.587109961079832</v>
      </c>
      <c r="P122" s="2058">
        <f t="shared" si="5"/>
        <v>15.415055078704921</v>
      </c>
      <c r="Q122" s="2059">
        <f t="shared" si="5"/>
        <v>21.786916675103654</v>
      </c>
      <c r="R122" s="2060">
        <f t="shared" ref="R122:Z122" si="6">R154+R155+R156+R153*0.5</f>
        <v>40.948942753996832</v>
      </c>
      <c r="S122" s="2058">
        <f t="shared" si="6"/>
        <v>31.036455778976627</v>
      </c>
      <c r="T122" s="2058">
        <f t="shared" si="6"/>
        <v>32.005758157389792</v>
      </c>
      <c r="U122" s="2058">
        <f t="shared" si="6"/>
        <v>33.668801463860824</v>
      </c>
      <c r="V122" s="2058">
        <f t="shared" si="6"/>
        <v>56.914745903915673</v>
      </c>
      <c r="W122" s="2058">
        <f t="shared" si="6"/>
        <v>36.694175337878562</v>
      </c>
      <c r="X122" s="2058">
        <f t="shared" si="6"/>
        <v>38.745567917838336</v>
      </c>
      <c r="Y122" s="2058">
        <f t="shared" si="6"/>
        <v>70.884757790804585</v>
      </c>
      <c r="Z122" s="2061">
        <f t="shared" si="6"/>
        <v>39.341594692702323</v>
      </c>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108"/>
      <c r="BA122" s="3024" t="s">
        <v>18</v>
      </c>
      <c r="BB122" s="169" t="s">
        <v>14</v>
      </c>
      <c r="BC122" s="1568" t="s">
        <v>36</v>
      </c>
      <c r="BD122" s="1588" t="s">
        <v>36</v>
      </c>
      <c r="BE122" s="1588" t="s">
        <v>36</v>
      </c>
      <c r="BF122" s="1588" t="s">
        <v>36</v>
      </c>
      <c r="BG122" s="1609" t="s">
        <v>36</v>
      </c>
      <c r="BH122" s="1630" t="s">
        <v>36</v>
      </c>
      <c r="BI122" s="1588" t="s">
        <v>36</v>
      </c>
      <c r="BJ122" s="1588" t="s">
        <v>36</v>
      </c>
      <c r="BK122" s="1588" t="s">
        <v>36</v>
      </c>
      <c r="BL122" s="1609" t="s">
        <v>36</v>
      </c>
      <c r="BM122" s="1630" t="s">
        <v>36</v>
      </c>
      <c r="BN122" s="1588" t="s">
        <v>36</v>
      </c>
      <c r="BO122" s="1588" t="s">
        <v>36</v>
      </c>
      <c r="BP122" s="1588" t="s">
        <v>36</v>
      </c>
      <c r="BQ122" s="1609" t="s">
        <v>36</v>
      </c>
      <c r="BR122" s="1630" t="s">
        <v>36</v>
      </c>
      <c r="BS122" s="1588" t="s">
        <v>36</v>
      </c>
      <c r="BT122" s="1588" t="s">
        <v>36</v>
      </c>
      <c r="BU122" s="1588" t="s">
        <v>36</v>
      </c>
      <c r="BV122" s="1588" t="s">
        <v>36</v>
      </c>
      <c r="BW122" s="1588" t="s">
        <v>36</v>
      </c>
      <c r="BX122" s="1588" t="s">
        <v>36</v>
      </c>
      <c r="BY122" s="1649" t="s">
        <v>36</v>
      </c>
      <c r="BZ122" s="1649" t="s">
        <v>36</v>
      </c>
      <c r="CA122" s="2600"/>
      <c r="CB122" s="2600"/>
      <c r="CC122" s="2600"/>
      <c r="CD122" s="2600"/>
      <c r="CE122" s="2600"/>
      <c r="CF122" s="2600"/>
      <c r="CG122" s="2600"/>
      <c r="CH122" s="2600"/>
      <c r="CI122" s="2600"/>
      <c r="CJ122" s="2600"/>
      <c r="CK122" s="2600"/>
      <c r="CL122" s="2600"/>
      <c r="CM122" s="2600"/>
      <c r="CN122" s="2600"/>
      <c r="CO122" s="2600"/>
      <c r="CP122" s="2600"/>
      <c r="CQ122" s="2600"/>
      <c r="CR122" s="2600"/>
      <c r="CS122" s="2600"/>
      <c r="CT122" s="2600"/>
      <c r="CU122" s="2600"/>
      <c r="CV122" s="2600"/>
      <c r="CW122" s="2600"/>
      <c r="CX122" s="2600"/>
      <c r="CY122" s="2600"/>
      <c r="CZ122" s="2600"/>
    </row>
    <row r="123" s="135" customFormat="true" ht="15" customHeight="true" x14ac:dyDescent="0.2">
      <c r="A123" s="3269"/>
      <c r="B123" s="2137" t="s">
        <v>52</v>
      </c>
      <c r="C123" s="2062">
        <f>100-C122</f>
        <v>86.820018466405088</v>
      </c>
      <c r="D123" s="2063">
        <f t="shared" ref="D123:Z123" si="7">100-D122</f>
        <v>80.625447449702222</v>
      </c>
      <c r="E123" s="2063">
        <f t="shared" si="7"/>
        <v>73.281558031447361</v>
      </c>
      <c r="F123" s="2063">
        <f t="shared" si="7"/>
        <v>60.120965993915306</v>
      </c>
      <c r="G123" s="2064">
        <f t="shared" si="7"/>
        <v>34.479831959108793</v>
      </c>
      <c r="H123" s="2065">
        <f t="shared" si="7"/>
        <v>59.62288808301259</v>
      </c>
      <c r="I123" s="2063">
        <f t="shared" si="7"/>
        <v>48.197479751697678</v>
      </c>
      <c r="J123" s="2063">
        <f t="shared" si="7"/>
        <v>42.209960054852658</v>
      </c>
      <c r="K123" s="2063">
        <f t="shared" si="7"/>
        <v>35.097443192792809</v>
      </c>
      <c r="L123" s="2066">
        <f t="shared" si="7"/>
        <v>17.414454050448555</v>
      </c>
      <c r="M123" s="2062">
        <f t="shared" si="7"/>
        <v>94.085697181035016</v>
      </c>
      <c r="N123" s="2063">
        <f t="shared" si="7"/>
        <v>89.459300174164468</v>
      </c>
      <c r="O123" s="2063">
        <f t="shared" si="7"/>
        <v>89.412890038920168</v>
      </c>
      <c r="P123" s="2063">
        <f t="shared" si="7"/>
        <v>84.584944921295076</v>
      </c>
      <c r="Q123" s="2064">
        <f t="shared" si="7"/>
        <v>78.213083324896346</v>
      </c>
      <c r="R123" s="2065">
        <f t="shared" si="7"/>
        <v>59.051057246003168</v>
      </c>
      <c r="S123" s="2063">
        <f t="shared" si="7"/>
        <v>68.963544221023369</v>
      </c>
      <c r="T123" s="2063">
        <f t="shared" si="7"/>
        <v>67.994241842610208</v>
      </c>
      <c r="U123" s="2063">
        <f t="shared" si="7"/>
        <v>66.331198536139169</v>
      </c>
      <c r="V123" s="2063">
        <f t="shared" si="7"/>
        <v>43.085254096084327</v>
      </c>
      <c r="W123" s="2063">
        <f t="shared" si="7"/>
        <v>63.305824662121438</v>
      </c>
      <c r="X123" s="2063">
        <f t="shared" si="7"/>
        <v>61.254432082161664</v>
      </c>
      <c r="Y123" s="2063">
        <f t="shared" si="7"/>
        <v>29.115242209195415</v>
      </c>
      <c r="Z123" s="2066">
        <f t="shared" si="7"/>
        <v>60.658405307297677</v>
      </c>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108"/>
      <c r="BA123" s="3025"/>
      <c r="BB123" s="170" t="s">
        <v>52</v>
      </c>
      <c r="BC123" s="1569" t="s">
        <v>36</v>
      </c>
      <c r="BD123" s="1589" t="s">
        <v>36</v>
      </c>
      <c r="BE123" s="1589" t="s">
        <v>36</v>
      </c>
      <c r="BF123" s="1589" t="s">
        <v>36</v>
      </c>
      <c r="BG123" s="1610" t="s">
        <v>36</v>
      </c>
      <c r="BH123" s="1631" t="s">
        <v>36</v>
      </c>
      <c r="BI123" s="1589" t="s">
        <v>36</v>
      </c>
      <c r="BJ123" s="1589" t="s">
        <v>36</v>
      </c>
      <c r="BK123" s="1589" t="s">
        <v>36</v>
      </c>
      <c r="BL123" s="1610" t="s">
        <v>36</v>
      </c>
      <c r="BM123" s="1631" t="s">
        <v>36</v>
      </c>
      <c r="BN123" s="1589" t="s">
        <v>36</v>
      </c>
      <c r="BO123" s="1589" t="s">
        <v>36</v>
      </c>
      <c r="BP123" s="1589" t="s">
        <v>36</v>
      </c>
      <c r="BQ123" s="1610" t="s">
        <v>36</v>
      </c>
      <c r="BR123" s="1631" t="s">
        <v>36</v>
      </c>
      <c r="BS123" s="1589" t="s">
        <v>36</v>
      </c>
      <c r="BT123" s="1589" t="s">
        <v>36</v>
      </c>
      <c r="BU123" s="1589" t="s">
        <v>36</v>
      </c>
      <c r="BV123" s="1589" t="s">
        <v>36</v>
      </c>
      <c r="BW123" s="1589" t="s">
        <v>36</v>
      </c>
      <c r="BX123" s="1589" t="s">
        <v>36</v>
      </c>
      <c r="BY123" s="1650" t="s">
        <v>36</v>
      </c>
      <c r="BZ123" s="1650" t="s">
        <v>36</v>
      </c>
      <c r="CA123" s="2601"/>
      <c r="CB123" s="2601"/>
      <c r="CC123" s="2601"/>
      <c r="CD123" s="2601"/>
      <c r="CE123" s="2601"/>
      <c r="CF123" s="2601"/>
      <c r="CG123" s="2601"/>
      <c r="CH123" s="2601"/>
      <c r="CI123" s="2601"/>
      <c r="CJ123" s="2601"/>
      <c r="CK123" s="2601"/>
      <c r="CL123" s="2601"/>
      <c r="CM123" s="2601"/>
      <c r="CN123" s="2601"/>
      <c r="CO123" s="2601"/>
      <c r="CP123" s="2601"/>
      <c r="CQ123" s="2601"/>
      <c r="CR123" s="2601"/>
      <c r="CS123" s="2601"/>
      <c r="CT123" s="2601"/>
      <c r="CU123" s="2601"/>
      <c r="CV123" s="2601"/>
      <c r="CW123" s="2601"/>
      <c r="CX123" s="2601"/>
      <c r="CY123" s="2601"/>
      <c r="CZ123" s="2601"/>
    </row>
    <row r="124" s="135" customFormat="true" ht="15" customHeight="true" x14ac:dyDescent="0.2">
      <c r="A124" s="3269" t="s">
        <v>51</v>
      </c>
      <c r="B124" s="2137" t="s">
        <v>15</v>
      </c>
      <c r="C124" s="1383">
        <f>C122*C129/100</f>
        <v>7.6610856012679438</v>
      </c>
      <c r="D124" s="1384">
        <f t="shared" ref="D124:Z124" si="8">D122*D129/100</f>
        <v>12.58956689451712</v>
      </c>
      <c r="E124" s="1384">
        <f t="shared" si="8"/>
        <v>17.177198053594644</v>
      </c>
      <c r="F124" s="1384">
        <f t="shared" si="8"/>
        <v>17.471602278066008</v>
      </c>
      <c r="G124" s="1385">
        <f t="shared" si="8"/>
        <v>32.689079078919633</v>
      </c>
      <c r="H124" s="1386">
        <f t="shared" si="8"/>
        <v>20.097153705032198</v>
      </c>
      <c r="I124" s="1384">
        <f t="shared" si="8"/>
        <v>20.155884166781153</v>
      </c>
      <c r="J124" s="1384">
        <f t="shared" si="8"/>
        <v>19.608948151739892</v>
      </c>
      <c r="K124" s="1384">
        <f t="shared" si="8"/>
        <v>23.244528783099341</v>
      </c>
      <c r="L124" s="1387">
        <f t="shared" si="8"/>
        <v>53.752522314067186</v>
      </c>
      <c r="M124" s="1383">
        <f t="shared" si="8"/>
        <v>3.186923588451986</v>
      </c>
      <c r="N124" s="1384">
        <f t="shared" si="8"/>
        <v>6.8043799787002879</v>
      </c>
      <c r="O124" s="1384">
        <f t="shared" si="8"/>
        <v>7.2628634229300193</v>
      </c>
      <c r="P124" s="1384">
        <f t="shared" si="8"/>
        <v>10.562859897071391</v>
      </c>
      <c r="Q124" s="1385">
        <f t="shared" si="8"/>
        <v>15.168550939838033</v>
      </c>
      <c r="R124" s="1386">
        <f t="shared" si="8"/>
        <v>30.330792798215999</v>
      </c>
      <c r="S124" s="1384">
        <f t="shared" si="8"/>
        <v>14.713263131222178</v>
      </c>
      <c r="T124" s="1384">
        <f t="shared" si="8"/>
        <v>8.7599857953712359</v>
      </c>
      <c r="U124" s="1384">
        <f t="shared" si="8"/>
        <v>20.288348283907343</v>
      </c>
      <c r="V124" s="1384">
        <f t="shared" si="8"/>
        <v>44.327503833115472</v>
      </c>
      <c r="W124" s="1384">
        <f t="shared" si="8"/>
        <v>16.793382375539835</v>
      </c>
      <c r="X124" s="1384">
        <f t="shared" si="8"/>
        <v>28.145125843331456</v>
      </c>
      <c r="Y124" s="1384">
        <f t="shared" si="8"/>
        <v>26.163330814562642</v>
      </c>
      <c r="Z124" s="1387">
        <f t="shared" si="8"/>
        <v>29.629053185465082</v>
      </c>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108"/>
      <c r="BA124" s="3025" t="s">
        <v>51</v>
      </c>
      <c r="BB124" s="170" t="s">
        <v>15</v>
      </c>
      <c r="BC124" s="1569" t="s">
        <v>36</v>
      </c>
      <c r="BD124" s="1589" t="s">
        <v>36</v>
      </c>
      <c r="BE124" s="1589" t="s">
        <v>36</v>
      </c>
      <c r="BF124" s="1589" t="s">
        <v>36</v>
      </c>
      <c r="BG124" s="1610" t="s">
        <v>36</v>
      </c>
      <c r="BH124" s="1631" t="s">
        <v>36</v>
      </c>
      <c r="BI124" s="1589" t="s">
        <v>36</v>
      </c>
      <c r="BJ124" s="1589" t="s">
        <v>36</v>
      </c>
      <c r="BK124" s="1589" t="s">
        <v>36</v>
      </c>
      <c r="BL124" s="1610" t="s">
        <v>36</v>
      </c>
      <c r="BM124" s="1631" t="s">
        <v>36</v>
      </c>
      <c r="BN124" s="1589" t="s">
        <v>36</v>
      </c>
      <c r="BO124" s="1589" t="s">
        <v>36</v>
      </c>
      <c r="BP124" s="1589" t="s">
        <v>36</v>
      </c>
      <c r="BQ124" s="1610" t="s">
        <v>36</v>
      </c>
      <c r="BR124" s="1631" t="s">
        <v>36</v>
      </c>
      <c r="BS124" s="1589" t="s">
        <v>36</v>
      </c>
      <c r="BT124" s="1589" t="s">
        <v>36</v>
      </c>
      <c r="BU124" s="1589" t="s">
        <v>36</v>
      </c>
      <c r="BV124" s="1589" t="s">
        <v>36</v>
      </c>
      <c r="BW124" s="1589" t="s">
        <v>36</v>
      </c>
      <c r="BX124" s="1589" t="s">
        <v>36</v>
      </c>
      <c r="BY124" s="1650" t="s">
        <v>36</v>
      </c>
      <c r="BZ124" s="1650" t="s">
        <v>36</v>
      </c>
      <c r="CA124" s="2601"/>
      <c r="CB124" s="2601"/>
      <c r="CC124" s="2601"/>
      <c r="CD124" s="2601"/>
      <c r="CE124" s="2601"/>
      <c r="CF124" s="2601"/>
      <c r="CG124" s="2601"/>
      <c r="CH124" s="2601"/>
      <c r="CI124" s="2601"/>
      <c r="CJ124" s="2601"/>
      <c r="CK124" s="2601"/>
      <c r="CL124" s="2601"/>
      <c r="CM124" s="2601"/>
      <c r="CN124" s="2601"/>
      <c r="CO124" s="2601"/>
      <c r="CP124" s="2601"/>
      <c r="CQ124" s="2601"/>
      <c r="CR124" s="2601"/>
      <c r="CS124" s="2601"/>
      <c r="CT124" s="2601"/>
      <c r="CU124" s="2601"/>
      <c r="CV124" s="2601"/>
      <c r="CW124" s="2601"/>
      <c r="CX124" s="2601"/>
      <c r="CY124" s="2601"/>
      <c r="CZ124" s="2601"/>
    </row>
    <row r="125" s="135" customFormat="true" ht="15" customHeight="true" x14ac:dyDescent="0.2">
      <c r="A125" s="3269"/>
      <c r="B125" s="2137" t="s">
        <v>16</v>
      </c>
      <c r="C125" s="1383">
        <f>C122*C128/100</f>
        <v>5.5188959323269451</v>
      </c>
      <c r="D125" s="1384">
        <f t="shared" ref="D125:Z125" si="9">D122*D128/100</f>
        <v>6.7849856557806199</v>
      </c>
      <c r="E125" s="1384">
        <f t="shared" si="9"/>
        <v>9.5412439149580059</v>
      </c>
      <c r="F125" s="1384">
        <f t="shared" si="9"/>
        <v>22.407431728018715</v>
      </c>
      <c r="G125" s="1385">
        <f t="shared" si="9"/>
        <v>32.831088961971552</v>
      </c>
      <c r="H125" s="1386">
        <f t="shared" si="9"/>
        <v>20.279958211955172</v>
      </c>
      <c r="I125" s="1384">
        <f t="shared" si="9"/>
        <v>31.646636081521159</v>
      </c>
      <c r="J125" s="1384">
        <f t="shared" si="9"/>
        <v>38.18109179340744</v>
      </c>
      <c r="K125" s="1384">
        <f t="shared" si="9"/>
        <v>41.658028024107864</v>
      </c>
      <c r="L125" s="1387">
        <f t="shared" si="9"/>
        <v>28.83302363548427</v>
      </c>
      <c r="M125" s="1383">
        <f t="shared" si="9"/>
        <v>2.7273792305130007</v>
      </c>
      <c r="N125" s="1384">
        <f t="shared" si="9"/>
        <v>3.7363198471352614</v>
      </c>
      <c r="O125" s="1384">
        <f t="shared" si="9"/>
        <v>3.3242465381498181</v>
      </c>
      <c r="P125" s="1384">
        <f t="shared" si="9"/>
        <v>4.8521951816335447</v>
      </c>
      <c r="Q125" s="1385">
        <f t="shared" si="9"/>
        <v>6.6183657352656402</v>
      </c>
      <c r="R125" s="1386">
        <f t="shared" si="9"/>
        <v>10.618149955780789</v>
      </c>
      <c r="S125" s="1384">
        <f t="shared" si="9"/>
        <v>16.323192647754457</v>
      </c>
      <c r="T125" s="1384">
        <f t="shared" si="9"/>
        <v>23.245772362018606</v>
      </c>
      <c r="U125" s="1384">
        <f t="shared" si="9"/>
        <v>13.380453179953449</v>
      </c>
      <c r="V125" s="1384">
        <f t="shared" si="9"/>
        <v>12.587242070800238</v>
      </c>
      <c r="W125" s="1384">
        <f t="shared" si="9"/>
        <v>19.900792962338897</v>
      </c>
      <c r="X125" s="1384">
        <f t="shared" si="9"/>
        <v>10.600442074506862</v>
      </c>
      <c r="Y125" s="1384">
        <f t="shared" si="9"/>
        <v>44.721426976241247</v>
      </c>
      <c r="Z125" s="1387">
        <f t="shared" si="9"/>
        <v>9.7125415072372387</v>
      </c>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108"/>
      <c r="BA125" s="3025"/>
      <c r="BB125" s="170" t="s">
        <v>16</v>
      </c>
      <c r="BC125" s="1569" t="s">
        <v>36</v>
      </c>
      <c r="BD125" s="1589" t="s">
        <v>36</v>
      </c>
      <c r="BE125" s="1589" t="s">
        <v>36</v>
      </c>
      <c r="BF125" s="1589" t="s">
        <v>36</v>
      </c>
      <c r="BG125" s="1610" t="s">
        <v>36</v>
      </c>
      <c r="BH125" s="1631" t="s">
        <v>36</v>
      </c>
      <c r="BI125" s="1589" t="s">
        <v>36</v>
      </c>
      <c r="BJ125" s="1589" t="s">
        <v>36</v>
      </c>
      <c r="BK125" s="1589" t="s">
        <v>36</v>
      </c>
      <c r="BL125" s="1610" t="s">
        <v>36</v>
      </c>
      <c r="BM125" s="1631" t="s">
        <v>36</v>
      </c>
      <c r="BN125" s="1589" t="s">
        <v>36</v>
      </c>
      <c r="BO125" s="1589" t="s">
        <v>36</v>
      </c>
      <c r="BP125" s="1589" t="s">
        <v>36</v>
      </c>
      <c r="BQ125" s="1610" t="s">
        <v>36</v>
      </c>
      <c r="BR125" s="1631" t="s">
        <v>36</v>
      </c>
      <c r="BS125" s="1589" t="s">
        <v>36</v>
      </c>
      <c r="BT125" s="1589" t="s">
        <v>36</v>
      </c>
      <c r="BU125" s="1589" t="s">
        <v>36</v>
      </c>
      <c r="BV125" s="1589" t="s">
        <v>36</v>
      </c>
      <c r="BW125" s="1589" t="s">
        <v>36</v>
      </c>
      <c r="BX125" s="1589" t="s">
        <v>36</v>
      </c>
      <c r="BY125" s="1650" t="s">
        <v>36</v>
      </c>
      <c r="BZ125" s="1650" t="s">
        <v>36</v>
      </c>
      <c r="CA125" s="2601"/>
      <c r="CB125" s="2601"/>
      <c r="CC125" s="2601"/>
      <c r="CD125" s="2601"/>
      <c r="CE125" s="2601"/>
      <c r="CF125" s="2601"/>
      <c r="CG125" s="2601"/>
      <c r="CH125" s="2601"/>
      <c r="CI125" s="2601"/>
      <c r="CJ125" s="2601"/>
      <c r="CK125" s="2601"/>
      <c r="CL125" s="2601"/>
      <c r="CM125" s="2601"/>
      <c r="CN125" s="2601"/>
      <c r="CO125" s="2601"/>
      <c r="CP125" s="2601"/>
      <c r="CQ125" s="2601"/>
      <c r="CR125" s="2601"/>
      <c r="CS125" s="2601"/>
      <c r="CT125" s="2601"/>
      <c r="CU125" s="2601"/>
      <c r="CV125" s="2601"/>
      <c r="CW125" s="2601"/>
      <c r="CX125" s="2601"/>
      <c r="CY125" s="2601"/>
      <c r="CZ125" s="2601"/>
    </row>
    <row r="126" s="135" customFormat="true" ht="15" customHeight="true" x14ac:dyDescent="0.2">
      <c r="A126" s="3269"/>
      <c r="B126" s="2137" t="s">
        <v>22</v>
      </c>
      <c r="C126" s="1383">
        <f>100-C124-C125-C127</f>
        <v>31.459248412068256</v>
      </c>
      <c r="D126" s="1384">
        <f t="shared" ref="D126:Z126" si="10">100-D124-D125-D127</f>
        <v>49.325303147280522</v>
      </c>
      <c r="E126" s="1384">
        <f t="shared" si="10"/>
        <v>60.412022905224646</v>
      </c>
      <c r="F126" s="1384">
        <f t="shared" si="10"/>
        <v>58.2136787075816</v>
      </c>
      <c r="G126" s="1385">
        <f t="shared" si="10"/>
        <v>34.269927727245395</v>
      </c>
      <c r="H126" s="1386">
        <f t="shared" si="10"/>
        <v>50.260706036652813</v>
      </c>
      <c r="I126" s="1384">
        <f t="shared" si="10"/>
        <v>46.749779580755934</v>
      </c>
      <c r="J126" s="1384">
        <f t="shared" si="10"/>
        <v>41.824172407823163</v>
      </c>
      <c r="K126" s="1384">
        <f t="shared" si="10"/>
        <v>35.032710377575476</v>
      </c>
      <c r="L126" s="1387">
        <f t="shared" si="10"/>
        <v>17.318466975836596</v>
      </c>
      <c r="M126" s="1383">
        <f t="shared" si="10"/>
        <v>27.692118174840985</v>
      </c>
      <c r="N126" s="1384">
        <f t="shared" si="10"/>
        <v>46.748001913605549</v>
      </c>
      <c r="O126" s="1384">
        <f t="shared" si="10"/>
        <v>56.308606558344664</v>
      </c>
      <c r="P126" s="1384">
        <f t="shared" si="10"/>
        <v>65.376389653327635</v>
      </c>
      <c r="Q126" s="1385">
        <f t="shared" si="10"/>
        <v>70.272365629849091</v>
      </c>
      <c r="R126" s="1386">
        <f t="shared" si="10"/>
        <v>39.401753481176073</v>
      </c>
      <c r="S126" s="1384">
        <f t="shared" si="10"/>
        <v>17.238842569887204</v>
      </c>
      <c r="T126" s="1384">
        <f t="shared" si="10"/>
        <v>24.408189379398173</v>
      </c>
      <c r="U126" s="1384">
        <f t="shared" si="10"/>
        <v>28.835010673986154</v>
      </c>
      <c r="V126" s="1384">
        <f t="shared" si="10"/>
        <v>36.795334629269519</v>
      </c>
      <c r="W126" s="1384">
        <f t="shared" si="10"/>
        <v>29.075469441453578</v>
      </c>
      <c r="X126" s="1384">
        <f t="shared" si="10"/>
        <v>37.608509597750434</v>
      </c>
      <c r="Y126" s="1384">
        <f t="shared" si="10"/>
        <v>28.529003394015618</v>
      </c>
      <c r="Z126" s="1387">
        <f t="shared" si="10"/>
        <v>32.807610464388752</v>
      </c>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108"/>
      <c r="BA126" s="3025"/>
      <c r="BB126" s="170" t="s">
        <v>22</v>
      </c>
      <c r="BC126" s="1569" t="s">
        <v>36</v>
      </c>
      <c r="BD126" s="1589" t="s">
        <v>36</v>
      </c>
      <c r="BE126" s="1589" t="s">
        <v>36</v>
      </c>
      <c r="BF126" s="1589" t="s">
        <v>36</v>
      </c>
      <c r="BG126" s="1610" t="s">
        <v>36</v>
      </c>
      <c r="BH126" s="1631" t="s">
        <v>36</v>
      </c>
      <c r="BI126" s="1589" t="s">
        <v>36</v>
      </c>
      <c r="BJ126" s="1589" t="s">
        <v>36</v>
      </c>
      <c r="BK126" s="1589" t="s">
        <v>36</v>
      </c>
      <c r="BL126" s="1610" t="s">
        <v>36</v>
      </c>
      <c r="BM126" s="1631" t="s">
        <v>36</v>
      </c>
      <c r="BN126" s="1589" t="s">
        <v>36</v>
      </c>
      <c r="BO126" s="1589" t="s">
        <v>36</v>
      </c>
      <c r="BP126" s="1589" t="s">
        <v>36</v>
      </c>
      <c r="BQ126" s="1610" t="s">
        <v>36</v>
      </c>
      <c r="BR126" s="1631" t="s">
        <v>36</v>
      </c>
      <c r="BS126" s="1589" t="s">
        <v>36</v>
      </c>
      <c r="BT126" s="1589" t="s">
        <v>36</v>
      </c>
      <c r="BU126" s="1589" t="s">
        <v>36</v>
      </c>
      <c r="BV126" s="1589" t="s">
        <v>36</v>
      </c>
      <c r="BW126" s="1589" t="s">
        <v>36</v>
      </c>
      <c r="BX126" s="1589" t="s">
        <v>36</v>
      </c>
      <c r="BY126" s="1650" t="s">
        <v>36</v>
      </c>
      <c r="BZ126" s="1650" t="s">
        <v>36</v>
      </c>
      <c r="CA126" s="2601"/>
      <c r="CB126" s="2601"/>
      <c r="CC126" s="2601"/>
      <c r="CD126" s="2601"/>
      <c r="CE126" s="2601"/>
      <c r="CF126" s="2601"/>
      <c r="CG126" s="2601"/>
      <c r="CH126" s="2601"/>
      <c r="CI126" s="2601"/>
      <c r="CJ126" s="2601"/>
      <c r="CK126" s="2601"/>
      <c r="CL126" s="2601"/>
      <c r="CM126" s="2601"/>
      <c r="CN126" s="2601"/>
      <c r="CO126" s="2601"/>
      <c r="CP126" s="2601"/>
      <c r="CQ126" s="2601"/>
      <c r="CR126" s="2601"/>
      <c r="CS126" s="2601"/>
      <c r="CT126" s="2601"/>
      <c r="CU126" s="2601"/>
      <c r="CV126" s="2601"/>
      <c r="CW126" s="2601"/>
      <c r="CX126" s="2601"/>
      <c r="CY126" s="2601"/>
      <c r="CZ126" s="2601"/>
    </row>
    <row r="127" s="135" customFormat="true" ht="15" customHeight="true" x14ac:dyDescent="0.2">
      <c r="A127" s="3269"/>
      <c r="B127" s="2137" t="s">
        <v>19</v>
      </c>
      <c r="C127" s="2062">
        <f>C159</f>
        <v>55.360770054336861</v>
      </c>
      <c r="D127" s="2063">
        <f t="shared" ref="D127:Z127" si="11">D159</f>
        <v>31.300144302421746</v>
      </c>
      <c r="E127" s="2063">
        <f t="shared" si="11"/>
        <v>12.869535126222701</v>
      </c>
      <c r="F127" s="2063">
        <f t="shared" si="11"/>
        <v>1.9072872863336865</v>
      </c>
      <c r="G127" s="2064">
        <f t="shared" si="11"/>
        <v>0.20990423186341869</v>
      </c>
      <c r="H127" s="2065">
        <f t="shared" si="11"/>
        <v>9.3621820463598109</v>
      </c>
      <c r="I127" s="2063">
        <f t="shared" si="11"/>
        <v>1.447700170941755</v>
      </c>
      <c r="J127" s="2063">
        <f t="shared" si="11"/>
        <v>0.38578764702950064</v>
      </c>
      <c r="K127" s="2063">
        <f t="shared" si="11"/>
        <v>6.473281521732091E-2</v>
      </c>
      <c r="L127" s="2066">
        <f t="shared" si="11"/>
        <v>9.5987074611947484E-2</v>
      </c>
      <c r="M127" s="2062">
        <f t="shared" si="11"/>
        <v>66.393579006194031</v>
      </c>
      <c r="N127" s="2063">
        <f t="shared" si="11"/>
        <v>42.711298260558905</v>
      </c>
      <c r="O127" s="2063">
        <f t="shared" si="11"/>
        <v>33.104283480575489</v>
      </c>
      <c r="P127" s="2063">
        <f t="shared" si="11"/>
        <v>19.208555267967427</v>
      </c>
      <c r="Q127" s="2064">
        <f t="shared" si="11"/>
        <v>7.9407176950472405</v>
      </c>
      <c r="R127" s="2065">
        <f t="shared" si="11"/>
        <v>19.649303764827142</v>
      </c>
      <c r="S127" s="2063">
        <f t="shared" si="11"/>
        <v>51.724701651136165</v>
      </c>
      <c r="T127" s="2063">
        <f t="shared" si="11"/>
        <v>43.586052463211992</v>
      </c>
      <c r="U127" s="2063">
        <f t="shared" si="11"/>
        <v>37.496187862153057</v>
      </c>
      <c r="V127" s="2063">
        <f t="shared" si="11"/>
        <v>6.2899194668147764</v>
      </c>
      <c r="W127" s="2063">
        <f t="shared" si="11"/>
        <v>34.23035522066769</v>
      </c>
      <c r="X127" s="2063">
        <f t="shared" si="11"/>
        <v>23.645922484411251</v>
      </c>
      <c r="Y127" s="2063">
        <f t="shared" si="11"/>
        <v>0.58623881518049481</v>
      </c>
      <c r="Z127" s="2066">
        <f t="shared" si="11"/>
        <v>27.850794842908925</v>
      </c>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108"/>
      <c r="BA127" s="3025"/>
      <c r="BB127" s="170" t="s">
        <v>19</v>
      </c>
      <c r="BC127" s="1569" t="s">
        <v>36</v>
      </c>
      <c r="BD127" s="1589" t="s">
        <v>36</v>
      </c>
      <c r="BE127" s="1589" t="s">
        <v>36</v>
      </c>
      <c r="BF127" s="1589" t="s">
        <v>36</v>
      </c>
      <c r="BG127" s="1610" t="s">
        <v>36</v>
      </c>
      <c r="BH127" s="1631" t="s">
        <v>36</v>
      </c>
      <c r="BI127" s="1589" t="s">
        <v>36</v>
      </c>
      <c r="BJ127" s="1589" t="s">
        <v>36</v>
      </c>
      <c r="BK127" s="1589" t="s">
        <v>36</v>
      </c>
      <c r="BL127" s="1610" t="s">
        <v>36</v>
      </c>
      <c r="BM127" s="1631" t="s">
        <v>36</v>
      </c>
      <c r="BN127" s="1589" t="s">
        <v>36</v>
      </c>
      <c r="BO127" s="1589" t="s">
        <v>36</v>
      </c>
      <c r="BP127" s="1589" t="s">
        <v>36</v>
      </c>
      <c r="BQ127" s="1610" t="s">
        <v>36</v>
      </c>
      <c r="BR127" s="1631" t="s">
        <v>36</v>
      </c>
      <c r="BS127" s="1589" t="s">
        <v>36</v>
      </c>
      <c r="BT127" s="1589" t="s">
        <v>36</v>
      </c>
      <c r="BU127" s="1589" t="s">
        <v>36</v>
      </c>
      <c r="BV127" s="1589" t="s">
        <v>36</v>
      </c>
      <c r="BW127" s="1589" t="s">
        <v>36</v>
      </c>
      <c r="BX127" s="1589" t="s">
        <v>36</v>
      </c>
      <c r="BY127" s="1650" t="s">
        <v>36</v>
      </c>
      <c r="BZ127" s="1650" t="s">
        <v>36</v>
      </c>
      <c r="CA127" s="2601"/>
      <c r="CB127" s="2601"/>
      <c r="CC127" s="2601"/>
      <c r="CD127" s="2601"/>
      <c r="CE127" s="2601"/>
      <c r="CF127" s="2601"/>
      <c r="CG127" s="2601"/>
      <c r="CH127" s="2601"/>
      <c r="CI127" s="2601"/>
      <c r="CJ127" s="2601"/>
      <c r="CK127" s="2601"/>
      <c r="CL127" s="2601"/>
      <c r="CM127" s="2601"/>
      <c r="CN127" s="2601"/>
      <c r="CO127" s="2601"/>
      <c r="CP127" s="2601"/>
      <c r="CQ127" s="2601"/>
      <c r="CR127" s="2601"/>
      <c r="CS127" s="2601"/>
      <c r="CT127" s="2601"/>
      <c r="CU127" s="2601"/>
      <c r="CV127" s="2601"/>
      <c r="CW127" s="2601"/>
      <c r="CX127" s="2601"/>
      <c r="CY127" s="2601"/>
      <c r="CZ127" s="2601"/>
    </row>
    <row r="128" s="272" customFormat="true" ht="15" customHeight="true" x14ac:dyDescent="0.2">
      <c r="A128" s="3248" t="s">
        <v>506</v>
      </c>
      <c r="B128" s="2138" t="s">
        <v>50</v>
      </c>
      <c r="C128" s="2067">
        <v>41.873320673929939</v>
      </c>
      <c r="D128" s="2068">
        <v>35.020089564217258</v>
      </c>
      <c r="E128" s="2068">
        <v>35.710330438383956</v>
      </c>
      <c r="F128" s="2068">
        <v>56.188501769124635</v>
      </c>
      <c r="G128" s="2069">
        <v>50.10837112243307</v>
      </c>
      <c r="H128" s="2070">
        <v>50.226371449373062</v>
      </c>
      <c r="I128" s="2068">
        <v>61.090919765739173</v>
      </c>
      <c r="J128" s="2068">
        <v>66.068637138247084</v>
      </c>
      <c r="K128" s="2068">
        <v>64.185496031925027</v>
      </c>
      <c r="L128" s="2071">
        <v>34.91291763463952</v>
      </c>
      <c r="M128" s="2067">
        <v>46.114974393385808</v>
      </c>
      <c r="N128" s="2068">
        <v>35.44660135352153</v>
      </c>
      <c r="O128" s="2068">
        <v>31.398998880434426</v>
      </c>
      <c r="P128" s="2068">
        <v>31.476988936202986</v>
      </c>
      <c r="Q128" s="2069">
        <v>30.377707107259372</v>
      </c>
      <c r="R128" s="2070">
        <v>25.930217587227943</v>
      </c>
      <c r="S128" s="2068">
        <v>52.593610443146702</v>
      </c>
      <c r="T128" s="2068">
        <v>72.629969418960329</v>
      </c>
      <c r="U128" s="2068">
        <v>39.741400341546651</v>
      </c>
      <c r="V128" s="2068">
        <v>22.115959354453079</v>
      </c>
      <c r="W128" s="2068">
        <v>54.234201420506544</v>
      </c>
      <c r="X128" s="2068">
        <v>27.359108781127073</v>
      </c>
      <c r="Y128" s="2068">
        <v>63.090329106044663</v>
      </c>
      <c r="Z128" s="2071">
        <v>24.687716863289399</v>
      </c>
      <c r="AA128" s="1069"/>
      <c r="AB128" s="1069"/>
      <c r="AC128" s="1069"/>
      <c r="AD128" s="1069"/>
      <c r="AE128" s="1069"/>
      <c r="AF128" s="1069"/>
      <c r="AG128" s="1069"/>
      <c r="AH128" s="1069"/>
      <c r="AI128" s="1069"/>
      <c r="AJ128" s="1069"/>
      <c r="AK128" s="1069"/>
      <c r="AL128" s="1069"/>
      <c r="AM128" s="1069"/>
      <c r="AN128" s="1069"/>
      <c r="AO128" s="1069"/>
      <c r="AP128" s="1069"/>
      <c r="AQ128" s="1069"/>
      <c r="AR128" s="1069"/>
      <c r="AS128" s="1069"/>
      <c r="AT128" s="1069"/>
      <c r="AU128" s="1069"/>
      <c r="AV128" s="1069"/>
      <c r="AW128" s="1069"/>
      <c r="AX128" s="1069"/>
      <c r="AY128" s="1069"/>
      <c r="AZ128" s="240"/>
      <c r="BA128" s="3025" t="s">
        <v>109</v>
      </c>
      <c r="BB128" s="170" t="s">
        <v>50</v>
      </c>
      <c r="BC128" s="1569" t="s">
        <v>36</v>
      </c>
      <c r="BD128" s="1589" t="s">
        <v>36</v>
      </c>
      <c r="BE128" s="1589" t="s">
        <v>36</v>
      </c>
      <c r="BF128" s="1589" t="s">
        <v>36</v>
      </c>
      <c r="BG128" s="1610" t="s">
        <v>36</v>
      </c>
      <c r="BH128" s="1631" t="s">
        <v>36</v>
      </c>
      <c r="BI128" s="1589" t="s">
        <v>36</v>
      </c>
      <c r="BJ128" s="1589" t="s">
        <v>36</v>
      </c>
      <c r="BK128" s="1589" t="s">
        <v>36</v>
      </c>
      <c r="BL128" s="1610" t="s">
        <v>36</v>
      </c>
      <c r="BM128" s="1631" t="s">
        <v>36</v>
      </c>
      <c r="BN128" s="1589" t="s">
        <v>36</v>
      </c>
      <c r="BO128" s="1589" t="s">
        <v>36</v>
      </c>
      <c r="BP128" s="1589" t="s">
        <v>36</v>
      </c>
      <c r="BQ128" s="1610" t="s">
        <v>36</v>
      </c>
      <c r="BR128" s="1631" t="s">
        <v>36</v>
      </c>
      <c r="BS128" s="1589" t="s">
        <v>36</v>
      </c>
      <c r="BT128" s="1589" t="s">
        <v>36</v>
      </c>
      <c r="BU128" s="1589" t="s">
        <v>36</v>
      </c>
      <c r="BV128" s="1589" t="s">
        <v>36</v>
      </c>
      <c r="BW128" s="1589" t="s">
        <v>36</v>
      </c>
      <c r="BX128" s="1589" t="s">
        <v>36</v>
      </c>
      <c r="BY128" s="1650" t="s">
        <v>36</v>
      </c>
      <c r="BZ128" s="1650" t="s">
        <v>36</v>
      </c>
      <c r="CA128" s="2601"/>
      <c r="CB128" s="2601"/>
      <c r="CC128" s="2601"/>
      <c r="CD128" s="2601"/>
      <c r="CE128" s="2601"/>
      <c r="CF128" s="2601"/>
      <c r="CG128" s="2601"/>
      <c r="CH128" s="2601"/>
      <c r="CI128" s="2601"/>
      <c r="CJ128" s="2601"/>
      <c r="CK128" s="2601"/>
      <c r="CL128" s="2601"/>
      <c r="CM128" s="2601"/>
      <c r="CN128" s="2601"/>
      <c r="CO128" s="2601"/>
      <c r="CP128" s="2601"/>
      <c r="CQ128" s="2601"/>
      <c r="CR128" s="2601"/>
      <c r="CS128" s="2601"/>
      <c r="CT128" s="2601"/>
      <c r="CU128" s="2601"/>
      <c r="CV128" s="2601"/>
      <c r="CW128" s="2601"/>
      <c r="CX128" s="2601"/>
      <c r="CY128" s="2601"/>
      <c r="CZ128" s="2601"/>
    </row>
    <row r="129" s="272" customFormat="true" ht="15" customHeight="true" x14ac:dyDescent="0.2">
      <c r="A129" s="3249"/>
      <c r="B129" s="2139" t="s">
        <v>49</v>
      </c>
      <c r="C129" s="2072">
        <v>58.126679326069905</v>
      </c>
      <c r="D129" s="2073">
        <v>64.979910435782557</v>
      </c>
      <c r="E129" s="2073">
        <v>64.289669561616094</v>
      </c>
      <c r="F129" s="2073">
        <v>43.811498230875436</v>
      </c>
      <c r="G129" s="2074">
        <v>49.891628877566902</v>
      </c>
      <c r="H129" s="2075">
        <v>49.773628550626846</v>
      </c>
      <c r="I129" s="2073">
        <v>38.909080234260813</v>
      </c>
      <c r="J129" s="2073">
        <v>33.931362861752902</v>
      </c>
      <c r="K129" s="2073">
        <v>35.814503968074987</v>
      </c>
      <c r="L129" s="2076">
        <v>65.087082365360487</v>
      </c>
      <c r="M129" s="2072">
        <v>53.885025606614114</v>
      </c>
      <c r="N129" s="2073">
        <v>64.55339864647857</v>
      </c>
      <c r="O129" s="2073">
        <v>68.601001119565623</v>
      </c>
      <c r="P129" s="2073">
        <v>68.523011063797114</v>
      </c>
      <c r="Q129" s="2074">
        <v>69.622292892740717</v>
      </c>
      <c r="R129" s="2075">
        <v>74.069782412771943</v>
      </c>
      <c r="S129" s="2073">
        <v>47.406389556853327</v>
      </c>
      <c r="T129" s="2073">
        <v>27.370030581039828</v>
      </c>
      <c r="U129" s="2073">
        <v>60.25859965845325</v>
      </c>
      <c r="V129" s="2073">
        <v>77.884040645546989</v>
      </c>
      <c r="W129" s="2073">
        <v>45.765798579493918</v>
      </c>
      <c r="X129" s="2073">
        <v>72.640891218872881</v>
      </c>
      <c r="Y129" s="2073">
        <v>36.909670893954356</v>
      </c>
      <c r="Z129" s="2076">
        <v>75.31228313671059</v>
      </c>
      <c r="AA129" s="1069"/>
      <c r="AB129" s="1069"/>
      <c r="AC129" s="1069"/>
      <c r="AD129" s="1069"/>
      <c r="AE129" s="1069"/>
      <c r="AF129" s="1069"/>
      <c r="AG129" s="1069"/>
      <c r="AH129" s="1069"/>
      <c r="AI129" s="1069"/>
      <c r="AJ129" s="1069"/>
      <c r="AK129" s="1069"/>
      <c r="AL129" s="1069"/>
      <c r="AM129" s="1069"/>
      <c r="AN129" s="1069"/>
      <c r="AO129" s="1069"/>
      <c r="AP129" s="1069"/>
      <c r="AQ129" s="1069"/>
      <c r="AR129" s="1069"/>
      <c r="AS129" s="1069"/>
      <c r="AT129" s="1069"/>
      <c r="AU129" s="1069"/>
      <c r="AV129" s="1069"/>
      <c r="AW129" s="1069"/>
      <c r="AX129" s="1069"/>
      <c r="AY129" s="1069"/>
      <c r="AZ129" s="240"/>
      <c r="BA129" s="3026"/>
      <c r="BB129" s="171" t="s">
        <v>49</v>
      </c>
      <c r="BC129" s="1570" t="s">
        <v>36</v>
      </c>
      <c r="BD129" s="1590" t="s">
        <v>36</v>
      </c>
      <c r="BE129" s="1590" t="s">
        <v>36</v>
      </c>
      <c r="BF129" s="1590" t="s">
        <v>36</v>
      </c>
      <c r="BG129" s="1611" t="s">
        <v>36</v>
      </c>
      <c r="BH129" s="1632" t="s">
        <v>36</v>
      </c>
      <c r="BI129" s="1590" t="s">
        <v>36</v>
      </c>
      <c r="BJ129" s="1590" t="s">
        <v>36</v>
      </c>
      <c r="BK129" s="1590" t="s">
        <v>36</v>
      </c>
      <c r="BL129" s="1611" t="s">
        <v>36</v>
      </c>
      <c r="BM129" s="1632" t="s">
        <v>36</v>
      </c>
      <c r="BN129" s="1590" t="s">
        <v>36</v>
      </c>
      <c r="BO129" s="1590" t="s">
        <v>36</v>
      </c>
      <c r="BP129" s="1590" t="s">
        <v>36</v>
      </c>
      <c r="BQ129" s="1611" t="s">
        <v>36</v>
      </c>
      <c r="BR129" s="1632" t="s">
        <v>36</v>
      </c>
      <c r="BS129" s="1590" t="s">
        <v>36</v>
      </c>
      <c r="BT129" s="1590" t="s">
        <v>36</v>
      </c>
      <c r="BU129" s="1590" t="s">
        <v>36</v>
      </c>
      <c r="BV129" s="1590" t="s">
        <v>36</v>
      </c>
      <c r="BW129" s="1590" t="s">
        <v>36</v>
      </c>
      <c r="BX129" s="1590" t="s">
        <v>36</v>
      </c>
      <c r="BY129" s="1651" t="s">
        <v>36</v>
      </c>
      <c r="BZ129" s="1651" t="s">
        <v>36</v>
      </c>
      <c r="CA129" s="2602"/>
      <c r="CB129" s="2602"/>
      <c r="CC129" s="2602"/>
      <c r="CD129" s="2602"/>
      <c r="CE129" s="2602"/>
      <c r="CF129" s="2602"/>
      <c r="CG129" s="2602"/>
      <c r="CH129" s="2602"/>
      <c r="CI129" s="2602"/>
      <c r="CJ129" s="2602"/>
      <c r="CK129" s="2602"/>
      <c r="CL129" s="2602"/>
      <c r="CM129" s="2602"/>
      <c r="CN129" s="2602"/>
      <c r="CO129" s="2602"/>
      <c r="CP129" s="2602"/>
      <c r="CQ129" s="2602"/>
      <c r="CR129" s="2602"/>
      <c r="CS129" s="2602"/>
      <c r="CT129" s="2602"/>
      <c r="CU129" s="2602"/>
      <c r="CV129" s="2602"/>
      <c r="CW129" s="2602"/>
      <c r="CX129" s="2602"/>
      <c r="CY129" s="2602"/>
      <c r="CZ129" s="2602"/>
    </row>
    <row r="130" s="131" customFormat="true" ht="15" hidden="true" customHeight="true" x14ac:dyDescent="0.2">
      <c r="A130" s="3061"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9"/>
      <c r="AA130" s="1069"/>
      <c r="AB130" s="1069"/>
      <c r="AC130" s="1069"/>
      <c r="AD130" s="1069"/>
      <c r="AE130" s="1069"/>
      <c r="AF130" s="1069"/>
      <c r="AG130" s="1069"/>
      <c r="AH130" s="1069"/>
      <c r="AI130" s="1069"/>
      <c r="AJ130" s="1069"/>
      <c r="AK130" s="1069"/>
      <c r="AL130" s="1069"/>
      <c r="AM130" s="1069"/>
      <c r="AN130" s="1069"/>
      <c r="AO130" s="1069"/>
      <c r="AP130" s="1069"/>
      <c r="AQ130" s="1069"/>
      <c r="AR130" s="1069"/>
      <c r="AS130" s="1069"/>
      <c r="AT130" s="1069"/>
      <c r="AU130" s="1069"/>
      <c r="AV130" s="1069"/>
      <c r="AW130" s="1069"/>
      <c r="AX130" s="1069"/>
      <c r="AY130" s="1069"/>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62"/>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4"/>
      <c r="AA131" s="1069"/>
      <c r="AB131" s="1069"/>
      <c r="AC131" s="1069"/>
      <c r="AD131" s="1069"/>
      <c r="AE131" s="1069"/>
      <c r="AF131" s="1069"/>
      <c r="AG131" s="1069"/>
      <c r="AH131" s="1069"/>
      <c r="AI131" s="1069"/>
      <c r="AJ131" s="1069"/>
      <c r="AK131" s="1069"/>
      <c r="AL131" s="1069"/>
      <c r="AM131" s="1069"/>
      <c r="AN131" s="1069"/>
      <c r="AO131" s="1069"/>
      <c r="AP131" s="1069"/>
      <c r="AQ131" s="1069"/>
      <c r="AR131" s="1069"/>
      <c r="AS131" s="1069"/>
      <c r="AT131" s="1069"/>
      <c r="AU131" s="1069"/>
      <c r="AV131" s="1069"/>
      <c r="AW131" s="1069"/>
      <c r="AX131" s="1069"/>
      <c r="AY131" s="1069"/>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63"/>
      <c r="B132" s="274" t="s">
        <v>47</v>
      </c>
      <c r="C132" s="345"/>
      <c r="D132" s="346"/>
      <c r="E132" s="346"/>
      <c r="F132" s="346"/>
      <c r="G132" s="347"/>
      <c r="H132" s="348"/>
      <c r="I132" s="346"/>
      <c r="J132" s="346"/>
      <c r="K132" s="346"/>
      <c r="L132" s="349"/>
      <c r="M132" s="345"/>
      <c r="N132" s="346"/>
      <c r="O132" s="346"/>
      <c r="P132" s="346"/>
      <c r="Q132" s="347"/>
      <c r="R132" s="2510"/>
      <c r="S132" s="2511"/>
      <c r="T132" s="2511"/>
      <c r="U132" s="2511"/>
      <c r="V132" s="2511"/>
      <c r="W132" s="2511"/>
      <c r="X132" s="2511"/>
      <c r="Y132" s="2511"/>
      <c r="Z132" s="2552"/>
      <c r="AA132" s="1069"/>
      <c r="AB132" s="1069"/>
      <c r="AC132" s="1069"/>
      <c r="AD132" s="1069"/>
      <c r="AE132" s="1069"/>
      <c r="AF132" s="1069"/>
      <c r="AG132" s="1069"/>
      <c r="AH132" s="1069"/>
      <c r="AI132" s="1069"/>
      <c r="AJ132" s="1069"/>
      <c r="AK132" s="1069"/>
      <c r="AL132" s="1069"/>
      <c r="AM132" s="1069"/>
      <c r="AN132" s="1069"/>
      <c r="AO132" s="1069"/>
      <c r="AP132" s="1069"/>
      <c r="AQ132" s="1069"/>
      <c r="AR132" s="1069"/>
      <c r="AS132" s="1069"/>
      <c r="AT132" s="1069"/>
      <c r="AU132" s="1069"/>
      <c r="AV132" s="1069"/>
      <c r="AW132" s="1069"/>
      <c r="AX132" s="1069"/>
      <c r="AY132" s="1069"/>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47" t="s">
        <v>115</v>
      </c>
      <c r="D133" s="3048"/>
      <c r="E133" s="3048"/>
      <c r="F133" s="3048"/>
      <c r="G133" s="3049"/>
      <c r="H133" s="3240" t="s">
        <v>39</v>
      </c>
      <c r="I133" s="3241"/>
      <c r="J133" s="3241"/>
      <c r="K133" s="3241"/>
      <c r="L133" s="3242"/>
      <c r="M133" s="3243" t="s">
        <v>38</v>
      </c>
      <c r="N133" s="3241"/>
      <c r="O133" s="3241"/>
      <c r="P133" s="3241"/>
      <c r="Q133" s="3242"/>
      <c r="R133" s="2669" t="s">
        <v>341</v>
      </c>
      <c r="S133" s="2679"/>
      <c r="T133" s="2679"/>
      <c r="U133" s="2679"/>
      <c r="V133" s="2679"/>
      <c r="W133" s="2679"/>
      <c r="X133" s="2679"/>
      <c r="Y133" s="2679"/>
      <c r="Z133" s="268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108"/>
      <c r="BA133" s="241" t="s">
        <v>131</v>
      </c>
      <c r="BB133" s="116" t="s">
        <v>99</v>
      </c>
      <c r="BC133" s="3027" t="s">
        <v>115</v>
      </c>
      <c r="BD133" s="2976"/>
      <c r="BE133" s="2976"/>
      <c r="BF133" s="2976"/>
      <c r="BG133" s="2977"/>
      <c r="BH133" s="2975" t="s">
        <v>39</v>
      </c>
      <c r="BI133" s="2976"/>
      <c r="BJ133" s="2976"/>
      <c r="BK133" s="2976"/>
      <c r="BL133" s="2977"/>
      <c r="BM133" s="2975" t="s">
        <v>38</v>
      </c>
      <c r="BN133" s="2976"/>
      <c r="BO133" s="2976"/>
      <c r="BP133" s="2976"/>
      <c r="BQ133" s="2978"/>
      <c r="BR133" s="2525" t="s">
        <v>143</v>
      </c>
      <c r="BS133" s="2526"/>
      <c r="BT133" s="2526"/>
      <c r="BU133" s="2526"/>
      <c r="BV133" s="2526"/>
      <c r="BW133" s="2526"/>
      <c r="BX133" s="2526"/>
      <c r="BY133" s="2527"/>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24" x14ac:dyDescent="0.2">
      <c r="A134" s="208" t="s">
        <v>69</v>
      </c>
      <c r="B134" s="280"/>
      <c r="C134" s="414" t="s">
        <v>0</v>
      </c>
      <c r="D134" s="415" t="s">
        <v>1</v>
      </c>
      <c r="E134" s="415" t="s">
        <v>2</v>
      </c>
      <c r="F134" s="415" t="s">
        <v>3</v>
      </c>
      <c r="G134" s="416" t="s">
        <v>4</v>
      </c>
      <c r="H134" s="1972" t="s">
        <v>0</v>
      </c>
      <c r="I134" s="1940" t="s">
        <v>1</v>
      </c>
      <c r="J134" s="1940" t="s">
        <v>2</v>
      </c>
      <c r="K134" s="1940" t="s">
        <v>3</v>
      </c>
      <c r="L134" s="1941" t="s">
        <v>4</v>
      </c>
      <c r="M134" s="1962" t="s">
        <v>0</v>
      </c>
      <c r="N134" s="1940" t="s">
        <v>1</v>
      </c>
      <c r="O134" s="1940" t="s">
        <v>2</v>
      </c>
      <c r="P134" s="1940" t="s">
        <v>3</v>
      </c>
      <c r="Q134" s="1984" t="s">
        <v>4</v>
      </c>
      <c r="R134" s="1972" t="s">
        <v>249</v>
      </c>
      <c r="S134" s="1940" t="s">
        <v>342</v>
      </c>
      <c r="T134" s="1940" t="s">
        <v>159</v>
      </c>
      <c r="U134" s="1940" t="s">
        <v>161</v>
      </c>
      <c r="V134" s="1940" t="s">
        <v>162</v>
      </c>
      <c r="W134" s="1940" t="s">
        <v>163</v>
      </c>
      <c r="X134" s="1940" t="s">
        <v>252</v>
      </c>
      <c r="Y134" s="1940" t="s">
        <v>165</v>
      </c>
      <c r="Z134" s="1942" t="s">
        <v>166</v>
      </c>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108"/>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249</v>
      </c>
      <c r="BS134" s="188" t="s">
        <v>342</v>
      </c>
      <c r="BT134" s="188" t="s">
        <v>159</v>
      </c>
      <c r="BU134" s="188" t="s">
        <v>161</v>
      </c>
      <c r="BV134" s="188" t="s">
        <v>162</v>
      </c>
      <c r="BW134" s="188" t="s">
        <v>163</v>
      </c>
      <c r="BX134" s="188" t="s">
        <v>252</v>
      </c>
      <c r="BY134" s="189" t="s">
        <v>165</v>
      </c>
      <c r="BZ134" s="189" t="s">
        <v>166</v>
      </c>
      <c r="CA134" s="2603"/>
      <c r="CB134" s="2603"/>
      <c r="CC134" s="2603"/>
      <c r="CD134" s="2603"/>
      <c r="CE134" s="2603"/>
      <c r="CF134" s="2603"/>
      <c r="CG134" s="2603"/>
      <c r="CH134" s="2603"/>
      <c r="CI134" s="2603"/>
      <c r="CJ134" s="2603"/>
      <c r="CK134" s="2603"/>
      <c r="CL134" s="2603"/>
      <c r="CM134" s="2603"/>
      <c r="CN134" s="2603"/>
      <c r="CO134" s="2603"/>
      <c r="CP134" s="2603"/>
      <c r="CQ134" s="2603"/>
      <c r="CR134" s="2603"/>
      <c r="CS134" s="2603"/>
      <c r="CT134" s="2603"/>
      <c r="CU134" s="2603"/>
      <c r="CV134" s="2603"/>
      <c r="CW134" s="2603"/>
      <c r="CX134" s="2603"/>
      <c r="CY134" s="2603"/>
      <c r="CZ134" s="2603"/>
    </row>
    <row r="135" s="135" customFormat="true" ht="15" customHeight="true" x14ac:dyDescent="0.2">
      <c r="A135" s="3244" t="s">
        <v>46</v>
      </c>
      <c r="B135" s="2140" t="s">
        <v>45</v>
      </c>
      <c r="C135" s="2163" t="s">
        <v>36</v>
      </c>
      <c r="D135" s="2169" t="s">
        <v>36</v>
      </c>
      <c r="E135" s="2169" t="s">
        <v>36</v>
      </c>
      <c r="F135" s="2169" t="s">
        <v>36</v>
      </c>
      <c r="G135" s="2175" t="s">
        <v>36</v>
      </c>
      <c r="H135" s="2181" t="s">
        <v>36</v>
      </c>
      <c r="I135" s="2169" t="s">
        <v>36</v>
      </c>
      <c r="J135" s="2169" t="s">
        <v>36</v>
      </c>
      <c r="K135" s="2169" t="s">
        <v>36</v>
      </c>
      <c r="L135" s="2187" t="s">
        <v>36</v>
      </c>
      <c r="M135" s="2192" t="s">
        <v>36</v>
      </c>
      <c r="N135" s="2169" t="s">
        <v>36</v>
      </c>
      <c r="O135" s="2169" t="s">
        <v>36</v>
      </c>
      <c r="P135" s="2169" t="s">
        <v>36</v>
      </c>
      <c r="Q135" s="2175" t="s">
        <v>36</v>
      </c>
      <c r="R135" s="2181" t="s">
        <v>36</v>
      </c>
      <c r="S135" s="2169" t="s">
        <v>36</v>
      </c>
      <c r="T135" s="2169" t="s">
        <v>36</v>
      </c>
      <c r="U135" s="2169" t="s">
        <v>36</v>
      </c>
      <c r="V135" s="2169" t="s">
        <v>36</v>
      </c>
      <c r="W135" s="2169" t="s">
        <v>36</v>
      </c>
      <c r="X135" s="2169" t="s">
        <v>36</v>
      </c>
      <c r="Y135" s="2169" t="s">
        <v>36</v>
      </c>
      <c r="Z135" s="2692" t="s">
        <v>36</v>
      </c>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108"/>
      <c r="BA135" s="2979" t="s">
        <v>46</v>
      </c>
      <c r="BB135" s="172" t="s">
        <v>45</v>
      </c>
      <c r="BC135" s="1571" t="s">
        <v>36</v>
      </c>
      <c r="BD135" s="1591" t="s">
        <v>36</v>
      </c>
      <c r="BE135" s="1591" t="s">
        <v>36</v>
      </c>
      <c r="BF135" s="1591" t="s">
        <v>36</v>
      </c>
      <c r="BG135" s="1612" t="s">
        <v>36</v>
      </c>
      <c r="BH135" s="1633" t="s">
        <v>36</v>
      </c>
      <c r="BI135" s="1591" t="s">
        <v>36</v>
      </c>
      <c r="BJ135" s="1591" t="s">
        <v>36</v>
      </c>
      <c r="BK135" s="1591" t="s">
        <v>36</v>
      </c>
      <c r="BL135" s="1612" t="s">
        <v>36</v>
      </c>
      <c r="BM135" s="1633" t="s">
        <v>36</v>
      </c>
      <c r="BN135" s="1591" t="s">
        <v>36</v>
      </c>
      <c r="BO135" s="1591" t="s">
        <v>36</v>
      </c>
      <c r="BP135" s="1591" t="s">
        <v>36</v>
      </c>
      <c r="BQ135" s="1612" t="s">
        <v>36</v>
      </c>
      <c r="BR135" s="1633" t="s">
        <v>36</v>
      </c>
      <c r="BS135" s="1591" t="s">
        <v>36</v>
      </c>
      <c r="BT135" s="1591" t="s">
        <v>36</v>
      </c>
      <c r="BU135" s="1591" t="s">
        <v>36</v>
      </c>
      <c r="BV135" s="1591" t="s">
        <v>36</v>
      </c>
      <c r="BW135" s="1591" t="s">
        <v>36</v>
      </c>
      <c r="BX135" s="1591" t="s">
        <v>36</v>
      </c>
      <c r="BY135" s="1652" t="s">
        <v>36</v>
      </c>
      <c r="BZ135" s="1652" t="s">
        <v>36</v>
      </c>
      <c r="CA135" s="2604"/>
      <c r="CB135" s="2604"/>
      <c r="CC135" s="2604"/>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135" customFormat="true" ht="15" customHeight="true" x14ac:dyDescent="0.2">
      <c r="A136" s="3238"/>
      <c r="B136" s="2141" t="s">
        <v>44</v>
      </c>
      <c r="C136" s="2164" t="s">
        <v>36</v>
      </c>
      <c r="D136" s="2170" t="s">
        <v>36</v>
      </c>
      <c r="E136" s="2170" t="s">
        <v>36</v>
      </c>
      <c r="F136" s="2170" t="s">
        <v>36</v>
      </c>
      <c r="G136" s="2176" t="s">
        <v>36</v>
      </c>
      <c r="H136" s="2182" t="s">
        <v>36</v>
      </c>
      <c r="I136" s="2170" t="s">
        <v>36</v>
      </c>
      <c r="J136" s="2170" t="s">
        <v>36</v>
      </c>
      <c r="K136" s="2170" t="s">
        <v>36</v>
      </c>
      <c r="L136" s="2188" t="s">
        <v>36</v>
      </c>
      <c r="M136" s="2193" t="s">
        <v>36</v>
      </c>
      <c r="N136" s="2170" t="s">
        <v>36</v>
      </c>
      <c r="O136" s="2170" t="s">
        <v>36</v>
      </c>
      <c r="P136" s="2170" t="s">
        <v>36</v>
      </c>
      <c r="Q136" s="2176" t="s">
        <v>36</v>
      </c>
      <c r="R136" s="2182" t="s">
        <v>36</v>
      </c>
      <c r="S136" s="2170" t="s">
        <v>36</v>
      </c>
      <c r="T136" s="2170" t="s">
        <v>36</v>
      </c>
      <c r="U136" s="2170" t="s">
        <v>36</v>
      </c>
      <c r="V136" s="2170" t="s">
        <v>36</v>
      </c>
      <c r="W136" s="2170" t="s">
        <v>36</v>
      </c>
      <c r="X136" s="2170" t="s">
        <v>36</v>
      </c>
      <c r="Y136" s="2170" t="s">
        <v>36</v>
      </c>
      <c r="Z136" s="2693" t="s">
        <v>36</v>
      </c>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108"/>
      <c r="BA136" s="2980"/>
      <c r="BB136" s="173" t="s">
        <v>44</v>
      </c>
      <c r="BC136" s="1572" t="s">
        <v>36</v>
      </c>
      <c r="BD136" s="1592" t="s">
        <v>36</v>
      </c>
      <c r="BE136" s="1592" t="s">
        <v>36</v>
      </c>
      <c r="BF136" s="1592" t="s">
        <v>36</v>
      </c>
      <c r="BG136" s="1613" t="s">
        <v>36</v>
      </c>
      <c r="BH136" s="1634" t="s">
        <v>36</v>
      </c>
      <c r="BI136" s="1592" t="s">
        <v>36</v>
      </c>
      <c r="BJ136" s="1592" t="s">
        <v>36</v>
      </c>
      <c r="BK136" s="1592" t="s">
        <v>36</v>
      </c>
      <c r="BL136" s="1613" t="s">
        <v>36</v>
      </c>
      <c r="BM136" s="1634" t="s">
        <v>36</v>
      </c>
      <c r="BN136" s="1592" t="s">
        <v>36</v>
      </c>
      <c r="BO136" s="1592" t="s">
        <v>36</v>
      </c>
      <c r="BP136" s="1592" t="s">
        <v>36</v>
      </c>
      <c r="BQ136" s="1613" t="s">
        <v>36</v>
      </c>
      <c r="BR136" s="1634" t="s">
        <v>36</v>
      </c>
      <c r="BS136" s="1592" t="s">
        <v>36</v>
      </c>
      <c r="BT136" s="1592" t="s">
        <v>36</v>
      </c>
      <c r="BU136" s="1592" t="s">
        <v>36</v>
      </c>
      <c r="BV136" s="1592" t="s">
        <v>36</v>
      </c>
      <c r="BW136" s="1592" t="s">
        <v>36</v>
      </c>
      <c r="BX136" s="1592" t="s">
        <v>36</v>
      </c>
      <c r="BY136" s="1653" t="s">
        <v>36</v>
      </c>
      <c r="BZ136" s="1653" t="s">
        <v>36</v>
      </c>
      <c r="CA136" s="2605"/>
      <c r="CB136" s="2605"/>
      <c r="CC136" s="2605"/>
      <c r="CD136" s="2605"/>
      <c r="CE136" s="2605"/>
      <c r="CF136" s="2605"/>
      <c r="CG136" s="2605"/>
      <c r="CH136" s="2605"/>
      <c r="CI136" s="2605"/>
      <c r="CJ136" s="2605"/>
      <c r="CK136" s="2605"/>
      <c r="CL136" s="2605"/>
      <c r="CM136" s="2605"/>
      <c r="CN136" s="2605"/>
      <c r="CO136" s="2605"/>
      <c r="CP136" s="2605"/>
      <c r="CQ136" s="2605"/>
      <c r="CR136" s="2605"/>
      <c r="CS136" s="2605"/>
      <c r="CT136" s="2605"/>
      <c r="CU136" s="2605"/>
      <c r="CV136" s="2605"/>
      <c r="CW136" s="2605"/>
      <c r="CX136" s="2605"/>
      <c r="CY136" s="2605"/>
      <c r="CZ136" s="2605"/>
    </row>
    <row r="137" s="135" customFormat="true" ht="15" customHeight="true" x14ac:dyDescent="0.2">
      <c r="A137" s="3238"/>
      <c r="B137" s="2141" t="s">
        <v>43</v>
      </c>
      <c r="C137" s="2164" t="s">
        <v>36</v>
      </c>
      <c r="D137" s="2170" t="s">
        <v>36</v>
      </c>
      <c r="E137" s="2170" t="s">
        <v>36</v>
      </c>
      <c r="F137" s="2170" t="s">
        <v>36</v>
      </c>
      <c r="G137" s="2176" t="s">
        <v>36</v>
      </c>
      <c r="H137" s="2182" t="s">
        <v>36</v>
      </c>
      <c r="I137" s="2170" t="s">
        <v>36</v>
      </c>
      <c r="J137" s="2170" t="s">
        <v>36</v>
      </c>
      <c r="K137" s="2170" t="s">
        <v>36</v>
      </c>
      <c r="L137" s="2188" t="s">
        <v>36</v>
      </c>
      <c r="M137" s="2193" t="s">
        <v>36</v>
      </c>
      <c r="N137" s="2170" t="s">
        <v>36</v>
      </c>
      <c r="O137" s="2170" t="s">
        <v>36</v>
      </c>
      <c r="P137" s="2170" t="s">
        <v>36</v>
      </c>
      <c r="Q137" s="2176" t="s">
        <v>36</v>
      </c>
      <c r="R137" s="2182" t="s">
        <v>36</v>
      </c>
      <c r="S137" s="2170" t="s">
        <v>36</v>
      </c>
      <c r="T137" s="2170" t="s">
        <v>36</v>
      </c>
      <c r="U137" s="2170" t="s">
        <v>36</v>
      </c>
      <c r="V137" s="2170" t="s">
        <v>36</v>
      </c>
      <c r="W137" s="2170" t="s">
        <v>36</v>
      </c>
      <c r="X137" s="2170" t="s">
        <v>36</v>
      </c>
      <c r="Y137" s="2170" t="s">
        <v>36</v>
      </c>
      <c r="Z137" s="2693" t="s">
        <v>36</v>
      </c>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108"/>
      <c r="BA137" s="2980"/>
      <c r="BB137" s="173" t="s">
        <v>43</v>
      </c>
      <c r="BC137" s="1572" t="s">
        <v>36</v>
      </c>
      <c r="BD137" s="1592" t="s">
        <v>36</v>
      </c>
      <c r="BE137" s="1592" t="s">
        <v>36</v>
      </c>
      <c r="BF137" s="1592" t="s">
        <v>36</v>
      </c>
      <c r="BG137" s="1613" t="s">
        <v>36</v>
      </c>
      <c r="BH137" s="1634" t="s">
        <v>36</v>
      </c>
      <c r="BI137" s="1592" t="s">
        <v>36</v>
      </c>
      <c r="BJ137" s="1592" t="s">
        <v>36</v>
      </c>
      <c r="BK137" s="1592" t="s">
        <v>36</v>
      </c>
      <c r="BL137" s="1613" t="s">
        <v>36</v>
      </c>
      <c r="BM137" s="1634" t="s">
        <v>36</v>
      </c>
      <c r="BN137" s="1592" t="s">
        <v>36</v>
      </c>
      <c r="BO137" s="1592" t="s">
        <v>36</v>
      </c>
      <c r="BP137" s="1592" t="s">
        <v>36</v>
      </c>
      <c r="BQ137" s="1613" t="s">
        <v>36</v>
      </c>
      <c r="BR137" s="1634" t="s">
        <v>36</v>
      </c>
      <c r="BS137" s="1592" t="s">
        <v>36</v>
      </c>
      <c r="BT137" s="1592" t="s">
        <v>36</v>
      </c>
      <c r="BU137" s="1592" t="s">
        <v>36</v>
      </c>
      <c r="BV137" s="1592" t="s">
        <v>36</v>
      </c>
      <c r="BW137" s="1592" t="s">
        <v>36</v>
      </c>
      <c r="BX137" s="1592" t="s">
        <v>36</v>
      </c>
      <c r="BY137" s="1653" t="s">
        <v>36</v>
      </c>
      <c r="BZ137" s="1653" t="s">
        <v>36</v>
      </c>
      <c r="CA137" s="2605"/>
      <c r="CB137" s="2605"/>
      <c r="CC137" s="2605"/>
      <c r="CD137" s="2605"/>
      <c r="CE137" s="2605"/>
      <c r="CF137" s="2605"/>
      <c r="CG137" s="2605"/>
      <c r="CH137" s="2605"/>
      <c r="CI137" s="2605"/>
      <c r="CJ137" s="2605"/>
      <c r="CK137" s="2605"/>
      <c r="CL137" s="2605"/>
      <c r="CM137" s="2605"/>
      <c r="CN137" s="2605"/>
      <c r="CO137" s="2605"/>
      <c r="CP137" s="2605"/>
      <c r="CQ137" s="2605"/>
      <c r="CR137" s="2605"/>
      <c r="CS137" s="2605"/>
      <c r="CT137" s="2605"/>
      <c r="CU137" s="2605"/>
      <c r="CV137" s="2605"/>
      <c r="CW137" s="2605"/>
      <c r="CX137" s="2605"/>
      <c r="CY137" s="2605"/>
      <c r="CZ137" s="2605"/>
    </row>
    <row r="138" s="135" customFormat="true" ht="15" customHeight="true" x14ac:dyDescent="0.2">
      <c r="A138" s="3238"/>
      <c r="B138" s="2141" t="s">
        <v>42</v>
      </c>
      <c r="C138" s="2164" t="s">
        <v>36</v>
      </c>
      <c r="D138" s="2170" t="s">
        <v>36</v>
      </c>
      <c r="E138" s="2170" t="s">
        <v>36</v>
      </c>
      <c r="F138" s="2170" t="s">
        <v>36</v>
      </c>
      <c r="G138" s="2176" t="s">
        <v>36</v>
      </c>
      <c r="H138" s="2182" t="s">
        <v>36</v>
      </c>
      <c r="I138" s="2170" t="s">
        <v>36</v>
      </c>
      <c r="J138" s="2170" t="s">
        <v>36</v>
      </c>
      <c r="K138" s="2170" t="s">
        <v>36</v>
      </c>
      <c r="L138" s="2188" t="s">
        <v>36</v>
      </c>
      <c r="M138" s="2193" t="s">
        <v>36</v>
      </c>
      <c r="N138" s="2170" t="s">
        <v>36</v>
      </c>
      <c r="O138" s="2170" t="s">
        <v>36</v>
      </c>
      <c r="P138" s="2170" t="s">
        <v>36</v>
      </c>
      <c r="Q138" s="2176" t="s">
        <v>36</v>
      </c>
      <c r="R138" s="2182" t="s">
        <v>36</v>
      </c>
      <c r="S138" s="2170" t="s">
        <v>36</v>
      </c>
      <c r="T138" s="2170" t="s">
        <v>36</v>
      </c>
      <c r="U138" s="2170" t="s">
        <v>36</v>
      </c>
      <c r="V138" s="2170" t="s">
        <v>36</v>
      </c>
      <c r="W138" s="2170" t="s">
        <v>36</v>
      </c>
      <c r="X138" s="2170" t="s">
        <v>36</v>
      </c>
      <c r="Y138" s="2170" t="s">
        <v>36</v>
      </c>
      <c r="Z138" s="2693" t="s">
        <v>36</v>
      </c>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108"/>
      <c r="BA138" s="2980"/>
      <c r="BB138" s="173" t="s">
        <v>42</v>
      </c>
      <c r="BC138" s="1572" t="s">
        <v>36</v>
      </c>
      <c r="BD138" s="1592" t="s">
        <v>36</v>
      </c>
      <c r="BE138" s="1592" t="s">
        <v>36</v>
      </c>
      <c r="BF138" s="1592" t="s">
        <v>36</v>
      </c>
      <c r="BG138" s="1613" t="s">
        <v>36</v>
      </c>
      <c r="BH138" s="1634" t="s">
        <v>36</v>
      </c>
      <c r="BI138" s="1592" t="s">
        <v>36</v>
      </c>
      <c r="BJ138" s="1592" t="s">
        <v>36</v>
      </c>
      <c r="BK138" s="1592" t="s">
        <v>36</v>
      </c>
      <c r="BL138" s="1613" t="s">
        <v>36</v>
      </c>
      <c r="BM138" s="1634" t="s">
        <v>36</v>
      </c>
      <c r="BN138" s="1592" t="s">
        <v>36</v>
      </c>
      <c r="BO138" s="1592" t="s">
        <v>36</v>
      </c>
      <c r="BP138" s="1592" t="s">
        <v>36</v>
      </c>
      <c r="BQ138" s="1613" t="s">
        <v>36</v>
      </c>
      <c r="BR138" s="1634" t="s">
        <v>36</v>
      </c>
      <c r="BS138" s="1592" t="s">
        <v>36</v>
      </c>
      <c r="BT138" s="1592" t="s">
        <v>36</v>
      </c>
      <c r="BU138" s="1592" t="s">
        <v>36</v>
      </c>
      <c r="BV138" s="1592" t="s">
        <v>36</v>
      </c>
      <c r="BW138" s="1592" t="s">
        <v>36</v>
      </c>
      <c r="BX138" s="1592" t="s">
        <v>36</v>
      </c>
      <c r="BY138" s="1653" t="s">
        <v>36</v>
      </c>
      <c r="BZ138" s="1653" t="s">
        <v>36</v>
      </c>
      <c r="CA138" s="2605"/>
      <c r="CB138" s="2605"/>
      <c r="CC138" s="2605"/>
      <c r="CD138" s="2605"/>
      <c r="CE138" s="2605"/>
      <c r="CF138" s="2605"/>
      <c r="CG138" s="2605"/>
      <c r="CH138" s="2605"/>
      <c r="CI138" s="2605"/>
      <c r="CJ138" s="2605"/>
      <c r="CK138" s="2605"/>
      <c r="CL138" s="2605"/>
      <c r="CM138" s="2605"/>
      <c r="CN138" s="2605"/>
      <c r="CO138" s="2605"/>
      <c r="CP138" s="2605"/>
      <c r="CQ138" s="2605"/>
      <c r="CR138" s="2605"/>
      <c r="CS138" s="2605"/>
      <c r="CT138" s="2605"/>
      <c r="CU138" s="2605"/>
      <c r="CV138" s="2605"/>
      <c r="CW138" s="2605"/>
      <c r="CX138" s="2605"/>
      <c r="CY138" s="2605"/>
      <c r="CZ138" s="2605"/>
    </row>
    <row r="139" s="135" customFormat="true" ht="15" customHeight="true" x14ac:dyDescent="0.2">
      <c r="A139" s="3238"/>
      <c r="B139" s="2141" t="s">
        <v>19</v>
      </c>
      <c r="C139" s="2077">
        <v>55.360770054336861</v>
      </c>
      <c r="D139" s="2078">
        <v>31.300144302421746</v>
      </c>
      <c r="E139" s="2078">
        <v>12.869535126222701</v>
      </c>
      <c r="F139" s="2078">
        <v>1.9072872863336865</v>
      </c>
      <c r="G139" s="2079">
        <v>0.20990423186341869</v>
      </c>
      <c r="H139" s="2080">
        <v>9.3621820463598109</v>
      </c>
      <c r="I139" s="2078">
        <v>1.447700170941755</v>
      </c>
      <c r="J139" s="2078">
        <v>0.38578764702950064</v>
      </c>
      <c r="K139" s="2078">
        <v>6.473281521732091E-2</v>
      </c>
      <c r="L139" s="2081">
        <v>9.5987074611947484E-2</v>
      </c>
      <c r="M139" s="2082">
        <v>66.393579006194031</v>
      </c>
      <c r="N139" s="2078">
        <v>42.711298260558905</v>
      </c>
      <c r="O139" s="2078">
        <v>33.104283480575489</v>
      </c>
      <c r="P139" s="2078">
        <v>19.208555267967427</v>
      </c>
      <c r="Q139" s="2079">
        <v>7.9407176950472405</v>
      </c>
      <c r="R139" s="2080">
        <v>19.649303764827142</v>
      </c>
      <c r="S139" s="2078">
        <v>51.724701651136165</v>
      </c>
      <c r="T139" s="2078">
        <v>43.586052463211992</v>
      </c>
      <c r="U139" s="2078">
        <v>37.496187862153057</v>
      </c>
      <c r="V139" s="2078">
        <v>6.2899194668147764</v>
      </c>
      <c r="W139" s="2078">
        <v>34.23035522066769</v>
      </c>
      <c r="X139" s="2078">
        <v>23.645922484411251</v>
      </c>
      <c r="Y139" s="2078">
        <v>0.58623881518049481</v>
      </c>
      <c r="Z139" s="2694">
        <v>27.850794842908925</v>
      </c>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108"/>
      <c r="BA139" s="2980"/>
      <c r="BB139" s="173" t="s">
        <v>19</v>
      </c>
      <c r="BC139" s="1572" t="s">
        <v>36</v>
      </c>
      <c r="BD139" s="1592" t="s">
        <v>36</v>
      </c>
      <c r="BE139" s="1592" t="s">
        <v>36</v>
      </c>
      <c r="BF139" s="1592" t="s">
        <v>36</v>
      </c>
      <c r="BG139" s="1613" t="s">
        <v>36</v>
      </c>
      <c r="BH139" s="1634" t="s">
        <v>36</v>
      </c>
      <c r="BI139" s="1592" t="s">
        <v>36</v>
      </c>
      <c r="BJ139" s="1592" t="s">
        <v>36</v>
      </c>
      <c r="BK139" s="1592" t="s">
        <v>36</v>
      </c>
      <c r="BL139" s="1613" t="s">
        <v>36</v>
      </c>
      <c r="BM139" s="1634" t="s">
        <v>36</v>
      </c>
      <c r="BN139" s="1592" t="s">
        <v>36</v>
      </c>
      <c r="BO139" s="1592" t="s">
        <v>36</v>
      </c>
      <c r="BP139" s="1592" t="s">
        <v>36</v>
      </c>
      <c r="BQ139" s="1613" t="s">
        <v>36</v>
      </c>
      <c r="BR139" s="1634" t="s">
        <v>36</v>
      </c>
      <c r="BS139" s="1592" t="s">
        <v>36</v>
      </c>
      <c r="BT139" s="1592" t="s">
        <v>36</v>
      </c>
      <c r="BU139" s="1592" t="s">
        <v>36</v>
      </c>
      <c r="BV139" s="1592" t="s">
        <v>36</v>
      </c>
      <c r="BW139" s="1592" t="s">
        <v>36</v>
      </c>
      <c r="BX139" s="1592" t="s">
        <v>36</v>
      </c>
      <c r="BY139" s="1653" t="s">
        <v>36</v>
      </c>
      <c r="BZ139" s="1653" t="s">
        <v>36</v>
      </c>
      <c r="CA139" s="2605"/>
      <c r="CB139" s="2605"/>
      <c r="CC139" s="2605"/>
      <c r="CD139" s="2605"/>
      <c r="CE139" s="2605"/>
      <c r="CF139" s="2605"/>
      <c r="CG139" s="2605"/>
      <c r="CH139" s="2605"/>
      <c r="CI139" s="2605"/>
      <c r="CJ139" s="2605"/>
      <c r="CK139" s="2605"/>
      <c r="CL139" s="2605"/>
      <c r="CM139" s="2605"/>
      <c r="CN139" s="2605"/>
      <c r="CO139" s="2605"/>
      <c r="CP139" s="2605"/>
      <c r="CQ139" s="2605"/>
      <c r="CR139" s="2605"/>
      <c r="CS139" s="2605"/>
      <c r="CT139" s="2605"/>
      <c r="CU139" s="2605"/>
      <c r="CV139" s="2605"/>
      <c r="CW139" s="2605"/>
      <c r="CX139" s="2605"/>
      <c r="CY139" s="2605"/>
      <c r="CZ139" s="2605"/>
    </row>
    <row r="140" s="130" customFormat="true" ht="15" customHeight="true" x14ac:dyDescent="0.2">
      <c r="A140" s="2998" t="s">
        <v>107</v>
      </c>
      <c r="B140" s="300" t="s">
        <v>64</v>
      </c>
      <c r="C140" s="1496" t="s">
        <v>36</v>
      </c>
      <c r="D140" s="1508" t="s">
        <v>36</v>
      </c>
      <c r="E140" s="1508" t="s">
        <v>36</v>
      </c>
      <c r="F140" s="1508" t="s">
        <v>36</v>
      </c>
      <c r="G140" s="1520" t="s">
        <v>36</v>
      </c>
      <c r="H140" s="1532" t="s">
        <v>36</v>
      </c>
      <c r="I140" s="1508" t="s">
        <v>36</v>
      </c>
      <c r="J140" s="1508" t="s">
        <v>36</v>
      </c>
      <c r="K140" s="1508" t="s">
        <v>36</v>
      </c>
      <c r="L140" s="1544" t="s">
        <v>36</v>
      </c>
      <c r="M140" s="1554" t="s">
        <v>36</v>
      </c>
      <c r="N140" s="1508" t="s">
        <v>36</v>
      </c>
      <c r="O140" s="1508" t="s">
        <v>36</v>
      </c>
      <c r="P140" s="1508" t="s">
        <v>36</v>
      </c>
      <c r="Q140" s="1520" t="s">
        <v>36</v>
      </c>
      <c r="R140" s="1532" t="s">
        <v>36</v>
      </c>
      <c r="S140" s="1508" t="s">
        <v>36</v>
      </c>
      <c r="T140" s="1508" t="s">
        <v>36</v>
      </c>
      <c r="U140" s="1508" t="s">
        <v>36</v>
      </c>
      <c r="V140" s="1508" t="s">
        <v>36</v>
      </c>
      <c r="W140" s="1508" t="s">
        <v>36</v>
      </c>
      <c r="X140" s="1508" t="s">
        <v>36</v>
      </c>
      <c r="Y140" s="1560" t="s">
        <v>36</v>
      </c>
      <c r="Z140" s="2566" t="s">
        <v>36</v>
      </c>
      <c r="AA140" s="2586"/>
      <c r="AB140" s="2586"/>
      <c r="AC140" s="2586"/>
      <c r="AD140" s="2586"/>
      <c r="AE140" s="2586"/>
      <c r="AF140" s="2586"/>
      <c r="AG140" s="2586"/>
      <c r="AH140" s="2586"/>
      <c r="AI140" s="2586"/>
      <c r="AJ140" s="2586"/>
      <c r="AK140" s="2586"/>
      <c r="AL140" s="2586"/>
      <c r="AM140" s="2586"/>
      <c r="AN140" s="2586"/>
      <c r="AO140" s="2586"/>
      <c r="AP140" s="2586"/>
      <c r="AQ140" s="2586"/>
      <c r="AR140" s="2586"/>
      <c r="AS140" s="2586"/>
      <c r="AT140" s="2586"/>
      <c r="AU140" s="2586"/>
      <c r="AV140" s="2586"/>
      <c r="AW140" s="2586"/>
      <c r="AX140" s="2586"/>
      <c r="AY140" s="2586"/>
      <c r="AZ140" s="239"/>
      <c r="BA140" s="2980" t="s">
        <v>107</v>
      </c>
      <c r="BB140" s="173" t="s">
        <v>64</v>
      </c>
      <c r="BC140" s="1572" t="s">
        <v>36</v>
      </c>
      <c r="BD140" s="1592" t="s">
        <v>36</v>
      </c>
      <c r="BE140" s="1592" t="s">
        <v>36</v>
      </c>
      <c r="BF140" s="1592" t="s">
        <v>36</v>
      </c>
      <c r="BG140" s="1613" t="s">
        <v>36</v>
      </c>
      <c r="BH140" s="1634" t="s">
        <v>36</v>
      </c>
      <c r="BI140" s="1592" t="s">
        <v>36</v>
      </c>
      <c r="BJ140" s="1592" t="s">
        <v>36</v>
      </c>
      <c r="BK140" s="1592" t="s">
        <v>36</v>
      </c>
      <c r="BL140" s="1613" t="s">
        <v>36</v>
      </c>
      <c r="BM140" s="1634" t="s">
        <v>36</v>
      </c>
      <c r="BN140" s="1592" t="s">
        <v>36</v>
      </c>
      <c r="BO140" s="1592" t="s">
        <v>36</v>
      </c>
      <c r="BP140" s="1592" t="s">
        <v>36</v>
      </c>
      <c r="BQ140" s="1613" t="s">
        <v>36</v>
      </c>
      <c r="BR140" s="1634" t="s">
        <v>36</v>
      </c>
      <c r="BS140" s="1592" t="s">
        <v>36</v>
      </c>
      <c r="BT140" s="1592" t="s">
        <v>36</v>
      </c>
      <c r="BU140" s="1592" t="s">
        <v>36</v>
      </c>
      <c r="BV140" s="1592" t="s">
        <v>36</v>
      </c>
      <c r="BW140" s="1592" t="s">
        <v>36</v>
      </c>
      <c r="BX140" s="1592" t="s">
        <v>36</v>
      </c>
      <c r="BY140" s="1653" t="s">
        <v>36</v>
      </c>
      <c r="BZ140" s="1653" t="s">
        <v>36</v>
      </c>
      <c r="CA140" s="2605"/>
      <c r="CB140" s="2605"/>
      <c r="CC140" s="2605"/>
      <c r="CD140" s="2605"/>
      <c r="CE140" s="2605"/>
      <c r="CF140" s="2605"/>
      <c r="CG140" s="2605"/>
      <c r="CH140" s="2605"/>
      <c r="CI140" s="2605"/>
      <c r="CJ140" s="2605"/>
      <c r="CK140" s="2605"/>
      <c r="CL140" s="2605"/>
      <c r="CM140" s="2605"/>
      <c r="CN140" s="2605"/>
      <c r="CO140" s="2605"/>
      <c r="CP140" s="2605"/>
      <c r="CQ140" s="2605"/>
      <c r="CR140" s="2605"/>
      <c r="CS140" s="2605"/>
      <c r="CT140" s="2605"/>
      <c r="CU140" s="2605"/>
      <c r="CV140" s="2605"/>
      <c r="CW140" s="2605"/>
      <c r="CX140" s="2605"/>
      <c r="CY140" s="2605"/>
      <c r="CZ140" s="2605"/>
    </row>
    <row r="141" s="130" customFormat="true" ht="15" customHeight="true" x14ac:dyDescent="0.2">
      <c r="A141" s="2998"/>
      <c r="B141" s="300" t="s">
        <v>65</v>
      </c>
      <c r="C141" s="1496" t="s">
        <v>36</v>
      </c>
      <c r="D141" s="1508" t="s">
        <v>36</v>
      </c>
      <c r="E141" s="1508" t="s">
        <v>36</v>
      </c>
      <c r="F141" s="1508" t="s">
        <v>36</v>
      </c>
      <c r="G141" s="1520" t="s">
        <v>36</v>
      </c>
      <c r="H141" s="1532" t="s">
        <v>36</v>
      </c>
      <c r="I141" s="1508" t="s">
        <v>36</v>
      </c>
      <c r="J141" s="1508" t="s">
        <v>36</v>
      </c>
      <c r="K141" s="1508" t="s">
        <v>36</v>
      </c>
      <c r="L141" s="1544" t="s">
        <v>36</v>
      </c>
      <c r="M141" s="1554" t="s">
        <v>36</v>
      </c>
      <c r="N141" s="1508" t="s">
        <v>36</v>
      </c>
      <c r="O141" s="1508" t="s">
        <v>36</v>
      </c>
      <c r="P141" s="1508" t="s">
        <v>36</v>
      </c>
      <c r="Q141" s="1520" t="s">
        <v>36</v>
      </c>
      <c r="R141" s="1532" t="s">
        <v>36</v>
      </c>
      <c r="S141" s="1508" t="s">
        <v>36</v>
      </c>
      <c r="T141" s="1508" t="s">
        <v>36</v>
      </c>
      <c r="U141" s="1508" t="s">
        <v>36</v>
      </c>
      <c r="V141" s="1508" t="s">
        <v>36</v>
      </c>
      <c r="W141" s="1508" t="s">
        <v>36</v>
      </c>
      <c r="X141" s="1508" t="s">
        <v>36</v>
      </c>
      <c r="Y141" s="1560" t="s">
        <v>36</v>
      </c>
      <c r="Z141" s="2566" t="s">
        <v>36</v>
      </c>
      <c r="AA141" s="2586"/>
      <c r="AB141" s="2586"/>
      <c r="AC141" s="2586"/>
      <c r="AD141" s="2586"/>
      <c r="AE141" s="2586"/>
      <c r="AF141" s="2586"/>
      <c r="AG141" s="2586"/>
      <c r="AH141" s="2586"/>
      <c r="AI141" s="2586"/>
      <c r="AJ141" s="2586"/>
      <c r="AK141" s="2586"/>
      <c r="AL141" s="2586"/>
      <c r="AM141" s="2586"/>
      <c r="AN141" s="2586"/>
      <c r="AO141" s="2586"/>
      <c r="AP141" s="2586"/>
      <c r="AQ141" s="2586"/>
      <c r="AR141" s="2586"/>
      <c r="AS141" s="2586"/>
      <c r="AT141" s="2586"/>
      <c r="AU141" s="2586"/>
      <c r="AV141" s="2586"/>
      <c r="AW141" s="2586"/>
      <c r="AX141" s="2586"/>
      <c r="AY141" s="2586"/>
      <c r="AZ141" s="239"/>
      <c r="BA141" s="2980"/>
      <c r="BB141" s="173" t="s">
        <v>65</v>
      </c>
      <c r="BC141" s="1572" t="s">
        <v>36</v>
      </c>
      <c r="BD141" s="1592" t="s">
        <v>36</v>
      </c>
      <c r="BE141" s="1592" t="s">
        <v>36</v>
      </c>
      <c r="BF141" s="1592" t="s">
        <v>36</v>
      </c>
      <c r="BG141" s="1613" t="s">
        <v>36</v>
      </c>
      <c r="BH141" s="1634" t="s">
        <v>36</v>
      </c>
      <c r="BI141" s="1592" t="s">
        <v>36</v>
      </c>
      <c r="BJ141" s="1592" t="s">
        <v>36</v>
      </c>
      <c r="BK141" s="1592" t="s">
        <v>36</v>
      </c>
      <c r="BL141" s="1613" t="s">
        <v>36</v>
      </c>
      <c r="BM141" s="1634" t="s">
        <v>36</v>
      </c>
      <c r="BN141" s="1592" t="s">
        <v>36</v>
      </c>
      <c r="BO141" s="1592" t="s">
        <v>36</v>
      </c>
      <c r="BP141" s="1592" t="s">
        <v>36</v>
      </c>
      <c r="BQ141" s="1613" t="s">
        <v>36</v>
      </c>
      <c r="BR141" s="1634" t="s">
        <v>36</v>
      </c>
      <c r="BS141" s="1592" t="s">
        <v>36</v>
      </c>
      <c r="BT141" s="1592" t="s">
        <v>36</v>
      </c>
      <c r="BU141" s="1592" t="s">
        <v>36</v>
      </c>
      <c r="BV141" s="1592" t="s">
        <v>36</v>
      </c>
      <c r="BW141" s="1592" t="s">
        <v>36</v>
      </c>
      <c r="BX141" s="1592" t="s">
        <v>36</v>
      </c>
      <c r="BY141" s="1653" t="s">
        <v>36</v>
      </c>
      <c r="BZ141" s="1653" t="s">
        <v>36</v>
      </c>
      <c r="CA141" s="2605"/>
      <c r="CB141" s="2605"/>
      <c r="CC141" s="2605"/>
      <c r="CD141" s="2605"/>
      <c r="CE141" s="2605"/>
      <c r="CF141" s="2605"/>
      <c r="CG141" s="2605"/>
      <c r="CH141" s="2605"/>
      <c r="CI141" s="2605"/>
      <c r="CJ141" s="2605"/>
      <c r="CK141" s="2605"/>
      <c r="CL141" s="2605"/>
      <c r="CM141" s="2605"/>
      <c r="CN141" s="2605"/>
      <c r="CO141" s="2605"/>
      <c r="CP141" s="2605"/>
      <c r="CQ141" s="2605"/>
      <c r="CR141" s="2605"/>
      <c r="CS141" s="2605"/>
      <c r="CT141" s="2605"/>
      <c r="CU141" s="2605"/>
      <c r="CV141" s="2605"/>
      <c r="CW141" s="2605"/>
      <c r="CX141" s="2605"/>
      <c r="CY141" s="2605"/>
      <c r="CZ141" s="2605"/>
    </row>
    <row r="142" s="130" customFormat="true" ht="15" customHeight="true" x14ac:dyDescent="0.2">
      <c r="A142" s="2998"/>
      <c r="B142" s="300" t="s">
        <v>66</v>
      </c>
      <c r="C142" s="1496" t="s">
        <v>36</v>
      </c>
      <c r="D142" s="1508" t="s">
        <v>36</v>
      </c>
      <c r="E142" s="1508" t="s">
        <v>36</v>
      </c>
      <c r="F142" s="1508" t="s">
        <v>36</v>
      </c>
      <c r="G142" s="1520" t="s">
        <v>36</v>
      </c>
      <c r="H142" s="1532" t="s">
        <v>36</v>
      </c>
      <c r="I142" s="1508" t="s">
        <v>36</v>
      </c>
      <c r="J142" s="1508" t="s">
        <v>36</v>
      </c>
      <c r="K142" s="1508" t="s">
        <v>36</v>
      </c>
      <c r="L142" s="1544" t="s">
        <v>36</v>
      </c>
      <c r="M142" s="1554" t="s">
        <v>36</v>
      </c>
      <c r="N142" s="1508" t="s">
        <v>36</v>
      </c>
      <c r="O142" s="1508" t="s">
        <v>36</v>
      </c>
      <c r="P142" s="1508" t="s">
        <v>36</v>
      </c>
      <c r="Q142" s="1520" t="s">
        <v>36</v>
      </c>
      <c r="R142" s="1532" t="s">
        <v>36</v>
      </c>
      <c r="S142" s="1508" t="s">
        <v>36</v>
      </c>
      <c r="T142" s="1508" t="s">
        <v>36</v>
      </c>
      <c r="U142" s="1508" t="s">
        <v>36</v>
      </c>
      <c r="V142" s="1508" t="s">
        <v>36</v>
      </c>
      <c r="W142" s="1508" t="s">
        <v>36</v>
      </c>
      <c r="X142" s="1508" t="s">
        <v>36</v>
      </c>
      <c r="Y142" s="1560" t="s">
        <v>36</v>
      </c>
      <c r="Z142" s="2566" t="s">
        <v>36</v>
      </c>
      <c r="AA142" s="2586"/>
      <c r="AB142" s="2586"/>
      <c r="AC142" s="2586"/>
      <c r="AD142" s="2586"/>
      <c r="AE142" s="2586"/>
      <c r="AF142" s="2586"/>
      <c r="AG142" s="2586"/>
      <c r="AH142" s="2586"/>
      <c r="AI142" s="2586"/>
      <c r="AJ142" s="2586"/>
      <c r="AK142" s="2586"/>
      <c r="AL142" s="2586"/>
      <c r="AM142" s="2586"/>
      <c r="AN142" s="2586"/>
      <c r="AO142" s="2586"/>
      <c r="AP142" s="2586"/>
      <c r="AQ142" s="2586"/>
      <c r="AR142" s="2586"/>
      <c r="AS142" s="2586"/>
      <c r="AT142" s="2586"/>
      <c r="AU142" s="2586"/>
      <c r="AV142" s="2586"/>
      <c r="AW142" s="2586"/>
      <c r="AX142" s="2586"/>
      <c r="AY142" s="2586"/>
      <c r="AZ142" s="239"/>
      <c r="BA142" s="2980"/>
      <c r="BB142" s="173" t="s">
        <v>66</v>
      </c>
      <c r="BC142" s="1572" t="s">
        <v>36</v>
      </c>
      <c r="BD142" s="1592" t="s">
        <v>36</v>
      </c>
      <c r="BE142" s="1592" t="s">
        <v>36</v>
      </c>
      <c r="BF142" s="1592" t="s">
        <v>36</v>
      </c>
      <c r="BG142" s="1613" t="s">
        <v>36</v>
      </c>
      <c r="BH142" s="1634" t="s">
        <v>36</v>
      </c>
      <c r="BI142" s="1592" t="s">
        <v>36</v>
      </c>
      <c r="BJ142" s="1592" t="s">
        <v>36</v>
      </c>
      <c r="BK142" s="1592" t="s">
        <v>36</v>
      </c>
      <c r="BL142" s="1613" t="s">
        <v>36</v>
      </c>
      <c r="BM142" s="1634" t="s">
        <v>36</v>
      </c>
      <c r="BN142" s="1592" t="s">
        <v>36</v>
      </c>
      <c r="BO142" s="1592" t="s">
        <v>36</v>
      </c>
      <c r="BP142" s="1592" t="s">
        <v>36</v>
      </c>
      <c r="BQ142" s="1613" t="s">
        <v>36</v>
      </c>
      <c r="BR142" s="1634" t="s">
        <v>36</v>
      </c>
      <c r="BS142" s="1592" t="s">
        <v>36</v>
      </c>
      <c r="BT142" s="1592" t="s">
        <v>36</v>
      </c>
      <c r="BU142" s="1592" t="s">
        <v>36</v>
      </c>
      <c r="BV142" s="1592" t="s">
        <v>36</v>
      </c>
      <c r="BW142" s="1592" t="s">
        <v>36</v>
      </c>
      <c r="BX142" s="1592" t="s">
        <v>36</v>
      </c>
      <c r="BY142" s="1653" t="s">
        <v>36</v>
      </c>
      <c r="BZ142" s="1653" t="s">
        <v>36</v>
      </c>
      <c r="CA142" s="2605"/>
      <c r="CB142" s="2605"/>
      <c r="CC142" s="2605"/>
      <c r="CD142" s="2605"/>
      <c r="CE142" s="2605"/>
      <c r="CF142" s="2605"/>
      <c r="CG142" s="2605"/>
      <c r="CH142" s="2605"/>
      <c r="CI142" s="2605"/>
      <c r="CJ142" s="2605"/>
      <c r="CK142" s="2605"/>
      <c r="CL142" s="2605"/>
      <c r="CM142" s="2605"/>
      <c r="CN142" s="2605"/>
      <c r="CO142" s="2605"/>
      <c r="CP142" s="2605"/>
      <c r="CQ142" s="2605"/>
      <c r="CR142" s="2605"/>
      <c r="CS142" s="2605"/>
      <c r="CT142" s="2605"/>
      <c r="CU142" s="2605"/>
      <c r="CV142" s="2605"/>
      <c r="CW142" s="2605"/>
      <c r="CX142" s="2605"/>
      <c r="CY142" s="2605"/>
      <c r="CZ142" s="2605"/>
    </row>
    <row r="143" s="130" customFormat="true" ht="15" customHeight="true" x14ac:dyDescent="0.2">
      <c r="A143" s="2998"/>
      <c r="B143" s="300" t="s">
        <v>67</v>
      </c>
      <c r="C143" s="1496" t="s">
        <v>36</v>
      </c>
      <c r="D143" s="1508" t="s">
        <v>36</v>
      </c>
      <c r="E143" s="1508" t="s">
        <v>36</v>
      </c>
      <c r="F143" s="1508" t="s">
        <v>36</v>
      </c>
      <c r="G143" s="1520" t="s">
        <v>36</v>
      </c>
      <c r="H143" s="1532" t="s">
        <v>36</v>
      </c>
      <c r="I143" s="1508" t="s">
        <v>36</v>
      </c>
      <c r="J143" s="1508" t="s">
        <v>36</v>
      </c>
      <c r="K143" s="1508" t="s">
        <v>36</v>
      </c>
      <c r="L143" s="1544" t="s">
        <v>36</v>
      </c>
      <c r="M143" s="1554" t="s">
        <v>36</v>
      </c>
      <c r="N143" s="1508" t="s">
        <v>36</v>
      </c>
      <c r="O143" s="1508" t="s">
        <v>36</v>
      </c>
      <c r="P143" s="1508" t="s">
        <v>36</v>
      </c>
      <c r="Q143" s="1520" t="s">
        <v>36</v>
      </c>
      <c r="R143" s="1532" t="s">
        <v>36</v>
      </c>
      <c r="S143" s="1508" t="s">
        <v>36</v>
      </c>
      <c r="T143" s="1508" t="s">
        <v>36</v>
      </c>
      <c r="U143" s="1508" t="s">
        <v>36</v>
      </c>
      <c r="V143" s="1508" t="s">
        <v>36</v>
      </c>
      <c r="W143" s="1508" t="s">
        <v>36</v>
      </c>
      <c r="X143" s="1508" t="s">
        <v>36</v>
      </c>
      <c r="Y143" s="1560" t="s">
        <v>36</v>
      </c>
      <c r="Z143" s="2566" t="s">
        <v>36</v>
      </c>
      <c r="AA143" s="2586"/>
      <c r="AB143" s="2586"/>
      <c r="AC143" s="2586"/>
      <c r="AD143" s="2586"/>
      <c r="AE143" s="2586"/>
      <c r="AF143" s="2586"/>
      <c r="AG143" s="2586"/>
      <c r="AH143" s="2586"/>
      <c r="AI143" s="2586"/>
      <c r="AJ143" s="2586"/>
      <c r="AK143" s="2586"/>
      <c r="AL143" s="2586"/>
      <c r="AM143" s="2586"/>
      <c r="AN143" s="2586"/>
      <c r="AO143" s="2586"/>
      <c r="AP143" s="2586"/>
      <c r="AQ143" s="2586"/>
      <c r="AR143" s="2586"/>
      <c r="AS143" s="2586"/>
      <c r="AT143" s="2586"/>
      <c r="AU143" s="2586"/>
      <c r="AV143" s="2586"/>
      <c r="AW143" s="2586"/>
      <c r="AX143" s="2586"/>
      <c r="AY143" s="2586"/>
      <c r="AZ143" s="239"/>
      <c r="BA143" s="2980"/>
      <c r="BB143" s="173" t="s">
        <v>67</v>
      </c>
      <c r="BC143" s="1572" t="s">
        <v>36</v>
      </c>
      <c r="BD143" s="1592" t="s">
        <v>36</v>
      </c>
      <c r="BE143" s="1592" t="s">
        <v>36</v>
      </c>
      <c r="BF143" s="1592" t="s">
        <v>36</v>
      </c>
      <c r="BG143" s="1613" t="s">
        <v>36</v>
      </c>
      <c r="BH143" s="1634" t="s">
        <v>36</v>
      </c>
      <c r="BI143" s="1592" t="s">
        <v>36</v>
      </c>
      <c r="BJ143" s="1592" t="s">
        <v>36</v>
      </c>
      <c r="BK143" s="1592" t="s">
        <v>36</v>
      </c>
      <c r="BL143" s="1613" t="s">
        <v>36</v>
      </c>
      <c r="BM143" s="1634" t="s">
        <v>36</v>
      </c>
      <c r="BN143" s="1592" t="s">
        <v>36</v>
      </c>
      <c r="BO143" s="1592" t="s">
        <v>36</v>
      </c>
      <c r="BP143" s="1592" t="s">
        <v>36</v>
      </c>
      <c r="BQ143" s="1613" t="s">
        <v>36</v>
      </c>
      <c r="BR143" s="1634" t="s">
        <v>36</v>
      </c>
      <c r="BS143" s="1592" t="s">
        <v>36</v>
      </c>
      <c r="BT143" s="1592" t="s">
        <v>36</v>
      </c>
      <c r="BU143" s="1592" t="s">
        <v>36</v>
      </c>
      <c r="BV143" s="1592" t="s">
        <v>36</v>
      </c>
      <c r="BW143" s="1592" t="s">
        <v>36</v>
      </c>
      <c r="BX143" s="1592" t="s">
        <v>36</v>
      </c>
      <c r="BY143" s="1653" t="s">
        <v>36</v>
      </c>
      <c r="BZ143" s="1653" t="s">
        <v>36</v>
      </c>
      <c r="CA143" s="2605"/>
      <c r="CB143" s="2605"/>
      <c r="CC143" s="2605"/>
      <c r="CD143" s="2605"/>
      <c r="CE143" s="2605"/>
      <c r="CF143" s="2605"/>
      <c r="CG143" s="2605"/>
      <c r="CH143" s="2605"/>
      <c r="CI143" s="2605"/>
      <c r="CJ143" s="2605"/>
      <c r="CK143" s="2605"/>
      <c r="CL143" s="2605"/>
      <c r="CM143" s="2605"/>
      <c r="CN143" s="2605"/>
      <c r="CO143" s="2605"/>
      <c r="CP143" s="2605"/>
      <c r="CQ143" s="2605"/>
      <c r="CR143" s="2605"/>
      <c r="CS143" s="2605"/>
      <c r="CT143" s="2605"/>
      <c r="CU143" s="2605"/>
      <c r="CV143" s="2605"/>
      <c r="CW143" s="2605"/>
      <c r="CX143" s="2605"/>
      <c r="CY143" s="2605"/>
      <c r="CZ143" s="2605"/>
    </row>
    <row r="144" s="130" customFormat="true" ht="15" customHeight="true" x14ac:dyDescent="0.2">
      <c r="A144" s="2998" t="s">
        <v>108</v>
      </c>
      <c r="B144" s="300" t="s">
        <v>64</v>
      </c>
      <c r="C144" s="1496" t="s">
        <v>36</v>
      </c>
      <c r="D144" s="1508" t="s">
        <v>36</v>
      </c>
      <c r="E144" s="1508" t="s">
        <v>36</v>
      </c>
      <c r="F144" s="1508" t="s">
        <v>36</v>
      </c>
      <c r="G144" s="1520" t="s">
        <v>36</v>
      </c>
      <c r="H144" s="1532" t="s">
        <v>36</v>
      </c>
      <c r="I144" s="1508" t="s">
        <v>36</v>
      </c>
      <c r="J144" s="1508" t="s">
        <v>36</v>
      </c>
      <c r="K144" s="1508" t="s">
        <v>36</v>
      </c>
      <c r="L144" s="1544" t="s">
        <v>36</v>
      </c>
      <c r="M144" s="1554" t="s">
        <v>36</v>
      </c>
      <c r="N144" s="1508" t="s">
        <v>36</v>
      </c>
      <c r="O144" s="1508" t="s">
        <v>36</v>
      </c>
      <c r="P144" s="1508" t="s">
        <v>36</v>
      </c>
      <c r="Q144" s="1520" t="s">
        <v>36</v>
      </c>
      <c r="R144" s="1532" t="s">
        <v>36</v>
      </c>
      <c r="S144" s="1508" t="s">
        <v>36</v>
      </c>
      <c r="T144" s="1508" t="s">
        <v>36</v>
      </c>
      <c r="U144" s="1508" t="s">
        <v>36</v>
      </c>
      <c r="V144" s="1508" t="s">
        <v>36</v>
      </c>
      <c r="W144" s="1508" t="s">
        <v>36</v>
      </c>
      <c r="X144" s="1508" t="s">
        <v>36</v>
      </c>
      <c r="Y144" s="1560" t="s">
        <v>36</v>
      </c>
      <c r="Z144" s="2566" t="s">
        <v>36</v>
      </c>
      <c r="AA144" s="2586"/>
      <c r="AB144" s="2586"/>
      <c r="AC144" s="2586"/>
      <c r="AD144" s="2586"/>
      <c r="AE144" s="2586"/>
      <c r="AF144" s="2586"/>
      <c r="AG144" s="2586"/>
      <c r="AH144" s="2586"/>
      <c r="AI144" s="2586"/>
      <c r="AJ144" s="2586"/>
      <c r="AK144" s="2586"/>
      <c r="AL144" s="2586"/>
      <c r="AM144" s="2586"/>
      <c r="AN144" s="2586"/>
      <c r="AO144" s="2586"/>
      <c r="AP144" s="2586"/>
      <c r="AQ144" s="2586"/>
      <c r="AR144" s="2586"/>
      <c r="AS144" s="2586"/>
      <c r="AT144" s="2586"/>
      <c r="AU144" s="2586"/>
      <c r="AV144" s="2586"/>
      <c r="AW144" s="2586"/>
      <c r="AX144" s="2586"/>
      <c r="AY144" s="2586"/>
      <c r="AZ144" s="239"/>
      <c r="BA144" s="2980" t="s">
        <v>108</v>
      </c>
      <c r="BB144" s="173" t="s">
        <v>64</v>
      </c>
      <c r="BC144" s="1572" t="s">
        <v>36</v>
      </c>
      <c r="BD144" s="1592" t="s">
        <v>36</v>
      </c>
      <c r="BE144" s="1592" t="s">
        <v>36</v>
      </c>
      <c r="BF144" s="1592" t="s">
        <v>36</v>
      </c>
      <c r="BG144" s="1613" t="s">
        <v>36</v>
      </c>
      <c r="BH144" s="1634" t="s">
        <v>36</v>
      </c>
      <c r="BI144" s="1592" t="s">
        <v>36</v>
      </c>
      <c r="BJ144" s="1592" t="s">
        <v>36</v>
      </c>
      <c r="BK144" s="1592" t="s">
        <v>36</v>
      </c>
      <c r="BL144" s="1613" t="s">
        <v>36</v>
      </c>
      <c r="BM144" s="1634" t="s">
        <v>36</v>
      </c>
      <c r="BN144" s="1592" t="s">
        <v>36</v>
      </c>
      <c r="BO144" s="1592" t="s">
        <v>36</v>
      </c>
      <c r="BP144" s="1592" t="s">
        <v>36</v>
      </c>
      <c r="BQ144" s="1613" t="s">
        <v>36</v>
      </c>
      <c r="BR144" s="1634" t="s">
        <v>36</v>
      </c>
      <c r="BS144" s="1592" t="s">
        <v>36</v>
      </c>
      <c r="BT144" s="1592" t="s">
        <v>36</v>
      </c>
      <c r="BU144" s="1592" t="s">
        <v>36</v>
      </c>
      <c r="BV144" s="1592" t="s">
        <v>36</v>
      </c>
      <c r="BW144" s="1592" t="s">
        <v>36</v>
      </c>
      <c r="BX144" s="1592" t="s">
        <v>36</v>
      </c>
      <c r="BY144" s="1653" t="s">
        <v>36</v>
      </c>
      <c r="BZ144" s="1653" t="s">
        <v>36</v>
      </c>
      <c r="CA144" s="2605"/>
      <c r="CB144" s="2605"/>
      <c r="CC144" s="2605"/>
      <c r="CD144" s="2605"/>
      <c r="CE144" s="2605"/>
      <c r="CF144" s="2605"/>
      <c r="CG144" s="2605"/>
      <c r="CH144" s="2605"/>
      <c r="CI144" s="2605"/>
      <c r="CJ144" s="2605"/>
      <c r="CK144" s="2605"/>
      <c r="CL144" s="2605"/>
      <c r="CM144" s="2605"/>
      <c r="CN144" s="2605"/>
      <c r="CO144" s="2605"/>
      <c r="CP144" s="2605"/>
      <c r="CQ144" s="2605"/>
      <c r="CR144" s="2605"/>
      <c r="CS144" s="2605"/>
      <c r="CT144" s="2605"/>
      <c r="CU144" s="2605"/>
      <c r="CV144" s="2605"/>
      <c r="CW144" s="2605"/>
      <c r="CX144" s="2605"/>
      <c r="CY144" s="2605"/>
      <c r="CZ144" s="2605"/>
    </row>
    <row r="145" s="130" customFormat="true" ht="15" customHeight="true" x14ac:dyDescent="0.2">
      <c r="A145" s="2998"/>
      <c r="B145" s="300" t="s">
        <v>65</v>
      </c>
      <c r="C145" s="1496" t="s">
        <v>36</v>
      </c>
      <c r="D145" s="1508" t="s">
        <v>36</v>
      </c>
      <c r="E145" s="1508" t="s">
        <v>36</v>
      </c>
      <c r="F145" s="1508" t="s">
        <v>36</v>
      </c>
      <c r="G145" s="1520" t="s">
        <v>36</v>
      </c>
      <c r="H145" s="1532" t="s">
        <v>36</v>
      </c>
      <c r="I145" s="1508" t="s">
        <v>36</v>
      </c>
      <c r="J145" s="1508" t="s">
        <v>36</v>
      </c>
      <c r="K145" s="1508" t="s">
        <v>36</v>
      </c>
      <c r="L145" s="1544" t="s">
        <v>36</v>
      </c>
      <c r="M145" s="1554" t="s">
        <v>36</v>
      </c>
      <c r="N145" s="1508" t="s">
        <v>36</v>
      </c>
      <c r="O145" s="1508" t="s">
        <v>36</v>
      </c>
      <c r="P145" s="1508" t="s">
        <v>36</v>
      </c>
      <c r="Q145" s="1520" t="s">
        <v>36</v>
      </c>
      <c r="R145" s="1532" t="s">
        <v>36</v>
      </c>
      <c r="S145" s="1508" t="s">
        <v>36</v>
      </c>
      <c r="T145" s="1508" t="s">
        <v>36</v>
      </c>
      <c r="U145" s="1508" t="s">
        <v>36</v>
      </c>
      <c r="V145" s="1508" t="s">
        <v>36</v>
      </c>
      <c r="W145" s="1508" t="s">
        <v>36</v>
      </c>
      <c r="X145" s="1508" t="s">
        <v>36</v>
      </c>
      <c r="Y145" s="1560" t="s">
        <v>36</v>
      </c>
      <c r="Z145" s="2566" t="s">
        <v>36</v>
      </c>
      <c r="AA145" s="2586"/>
      <c r="AB145" s="2586"/>
      <c r="AC145" s="2586"/>
      <c r="AD145" s="2586"/>
      <c r="AE145" s="2586"/>
      <c r="AF145" s="2586"/>
      <c r="AG145" s="2586"/>
      <c r="AH145" s="2586"/>
      <c r="AI145" s="2586"/>
      <c r="AJ145" s="2586"/>
      <c r="AK145" s="2586"/>
      <c r="AL145" s="2586"/>
      <c r="AM145" s="2586"/>
      <c r="AN145" s="2586"/>
      <c r="AO145" s="2586"/>
      <c r="AP145" s="2586"/>
      <c r="AQ145" s="2586"/>
      <c r="AR145" s="2586"/>
      <c r="AS145" s="2586"/>
      <c r="AT145" s="2586"/>
      <c r="AU145" s="2586"/>
      <c r="AV145" s="2586"/>
      <c r="AW145" s="2586"/>
      <c r="AX145" s="2586"/>
      <c r="AY145" s="2586"/>
      <c r="AZ145" s="239"/>
      <c r="BA145" s="2980"/>
      <c r="BB145" s="173" t="s">
        <v>65</v>
      </c>
      <c r="BC145" s="1572" t="s">
        <v>36</v>
      </c>
      <c r="BD145" s="1592" t="s">
        <v>36</v>
      </c>
      <c r="BE145" s="1592" t="s">
        <v>36</v>
      </c>
      <c r="BF145" s="1592" t="s">
        <v>36</v>
      </c>
      <c r="BG145" s="1613" t="s">
        <v>36</v>
      </c>
      <c r="BH145" s="1634" t="s">
        <v>36</v>
      </c>
      <c r="BI145" s="1592" t="s">
        <v>36</v>
      </c>
      <c r="BJ145" s="1592" t="s">
        <v>36</v>
      </c>
      <c r="BK145" s="1592" t="s">
        <v>36</v>
      </c>
      <c r="BL145" s="1613" t="s">
        <v>36</v>
      </c>
      <c r="BM145" s="1634" t="s">
        <v>36</v>
      </c>
      <c r="BN145" s="1592" t="s">
        <v>36</v>
      </c>
      <c r="BO145" s="1592" t="s">
        <v>36</v>
      </c>
      <c r="BP145" s="1592" t="s">
        <v>36</v>
      </c>
      <c r="BQ145" s="1613" t="s">
        <v>36</v>
      </c>
      <c r="BR145" s="1634" t="s">
        <v>36</v>
      </c>
      <c r="BS145" s="1592" t="s">
        <v>36</v>
      </c>
      <c r="BT145" s="1592" t="s">
        <v>36</v>
      </c>
      <c r="BU145" s="1592" t="s">
        <v>36</v>
      </c>
      <c r="BV145" s="1592" t="s">
        <v>36</v>
      </c>
      <c r="BW145" s="1592" t="s">
        <v>36</v>
      </c>
      <c r="BX145" s="1592" t="s">
        <v>36</v>
      </c>
      <c r="BY145" s="1653" t="s">
        <v>36</v>
      </c>
      <c r="BZ145" s="1653" t="s">
        <v>36</v>
      </c>
      <c r="CA145" s="2605"/>
      <c r="CB145" s="2605"/>
      <c r="CC145" s="2605"/>
      <c r="CD145" s="2605"/>
      <c r="CE145" s="2605"/>
      <c r="CF145" s="2605"/>
      <c r="CG145" s="2605"/>
      <c r="CH145" s="2605"/>
      <c r="CI145" s="2605"/>
      <c r="CJ145" s="2605"/>
      <c r="CK145" s="2605"/>
      <c r="CL145" s="2605"/>
      <c r="CM145" s="2605"/>
      <c r="CN145" s="2605"/>
      <c r="CO145" s="2605"/>
      <c r="CP145" s="2605"/>
      <c r="CQ145" s="2605"/>
      <c r="CR145" s="2605"/>
      <c r="CS145" s="2605"/>
      <c r="CT145" s="2605"/>
      <c r="CU145" s="2605"/>
      <c r="CV145" s="2605"/>
      <c r="CW145" s="2605"/>
      <c r="CX145" s="2605"/>
      <c r="CY145" s="2605"/>
      <c r="CZ145" s="2605"/>
    </row>
    <row r="146" s="130" customFormat="true" ht="15" customHeight="true" x14ac:dyDescent="0.2">
      <c r="A146" s="2998"/>
      <c r="B146" s="300" t="s">
        <v>66</v>
      </c>
      <c r="C146" s="1496" t="s">
        <v>36</v>
      </c>
      <c r="D146" s="1508" t="s">
        <v>36</v>
      </c>
      <c r="E146" s="1508" t="s">
        <v>36</v>
      </c>
      <c r="F146" s="1508" t="s">
        <v>36</v>
      </c>
      <c r="G146" s="1520" t="s">
        <v>36</v>
      </c>
      <c r="H146" s="1532" t="s">
        <v>36</v>
      </c>
      <c r="I146" s="1508" t="s">
        <v>36</v>
      </c>
      <c r="J146" s="1508" t="s">
        <v>36</v>
      </c>
      <c r="K146" s="1508" t="s">
        <v>36</v>
      </c>
      <c r="L146" s="1544" t="s">
        <v>36</v>
      </c>
      <c r="M146" s="1554" t="s">
        <v>36</v>
      </c>
      <c r="N146" s="1508" t="s">
        <v>36</v>
      </c>
      <c r="O146" s="1508" t="s">
        <v>36</v>
      </c>
      <c r="P146" s="1508" t="s">
        <v>36</v>
      </c>
      <c r="Q146" s="1520" t="s">
        <v>36</v>
      </c>
      <c r="R146" s="1532" t="s">
        <v>36</v>
      </c>
      <c r="S146" s="1508" t="s">
        <v>36</v>
      </c>
      <c r="T146" s="1508" t="s">
        <v>36</v>
      </c>
      <c r="U146" s="1508" t="s">
        <v>36</v>
      </c>
      <c r="V146" s="1508" t="s">
        <v>36</v>
      </c>
      <c r="W146" s="1508" t="s">
        <v>36</v>
      </c>
      <c r="X146" s="1508" t="s">
        <v>36</v>
      </c>
      <c r="Y146" s="1560" t="s">
        <v>36</v>
      </c>
      <c r="Z146" s="2566" t="s">
        <v>36</v>
      </c>
      <c r="AA146" s="2586"/>
      <c r="AB146" s="2586"/>
      <c r="AC146" s="2586"/>
      <c r="AD146" s="2586"/>
      <c r="AE146" s="2586"/>
      <c r="AF146" s="2586"/>
      <c r="AG146" s="2586"/>
      <c r="AH146" s="2586"/>
      <c r="AI146" s="2586"/>
      <c r="AJ146" s="2586"/>
      <c r="AK146" s="2586"/>
      <c r="AL146" s="2586"/>
      <c r="AM146" s="2586"/>
      <c r="AN146" s="2586"/>
      <c r="AO146" s="2586"/>
      <c r="AP146" s="2586"/>
      <c r="AQ146" s="2586"/>
      <c r="AR146" s="2586"/>
      <c r="AS146" s="2586"/>
      <c r="AT146" s="2586"/>
      <c r="AU146" s="2586"/>
      <c r="AV146" s="2586"/>
      <c r="AW146" s="2586"/>
      <c r="AX146" s="2586"/>
      <c r="AY146" s="2586"/>
      <c r="AZ146" s="239"/>
      <c r="BA146" s="2980"/>
      <c r="BB146" s="173" t="s">
        <v>66</v>
      </c>
      <c r="BC146" s="1572" t="s">
        <v>36</v>
      </c>
      <c r="BD146" s="1592" t="s">
        <v>36</v>
      </c>
      <c r="BE146" s="1592" t="s">
        <v>36</v>
      </c>
      <c r="BF146" s="1592" t="s">
        <v>36</v>
      </c>
      <c r="BG146" s="1613" t="s">
        <v>36</v>
      </c>
      <c r="BH146" s="1634" t="s">
        <v>36</v>
      </c>
      <c r="BI146" s="1592" t="s">
        <v>36</v>
      </c>
      <c r="BJ146" s="1592" t="s">
        <v>36</v>
      </c>
      <c r="BK146" s="1592" t="s">
        <v>36</v>
      </c>
      <c r="BL146" s="1613" t="s">
        <v>36</v>
      </c>
      <c r="BM146" s="1634" t="s">
        <v>36</v>
      </c>
      <c r="BN146" s="1592" t="s">
        <v>36</v>
      </c>
      <c r="BO146" s="1592" t="s">
        <v>36</v>
      </c>
      <c r="BP146" s="1592" t="s">
        <v>36</v>
      </c>
      <c r="BQ146" s="1613" t="s">
        <v>36</v>
      </c>
      <c r="BR146" s="1634" t="s">
        <v>36</v>
      </c>
      <c r="BS146" s="1592" t="s">
        <v>36</v>
      </c>
      <c r="BT146" s="1592" t="s">
        <v>36</v>
      </c>
      <c r="BU146" s="1592" t="s">
        <v>36</v>
      </c>
      <c r="BV146" s="1592" t="s">
        <v>36</v>
      </c>
      <c r="BW146" s="1592" t="s">
        <v>36</v>
      </c>
      <c r="BX146" s="1592" t="s">
        <v>36</v>
      </c>
      <c r="BY146" s="1653" t="s">
        <v>36</v>
      </c>
      <c r="BZ146" s="1653" t="s">
        <v>36</v>
      </c>
      <c r="CA146" s="2605"/>
      <c r="CB146" s="2605"/>
      <c r="CC146" s="2605"/>
      <c r="CD146" s="2605"/>
      <c r="CE146" s="2605"/>
      <c r="CF146" s="2605"/>
      <c r="CG146" s="2605"/>
      <c r="CH146" s="2605"/>
      <c r="CI146" s="2605"/>
      <c r="CJ146" s="2605"/>
      <c r="CK146" s="2605"/>
      <c r="CL146" s="2605"/>
      <c r="CM146" s="2605"/>
      <c r="CN146" s="2605"/>
      <c r="CO146" s="2605"/>
      <c r="CP146" s="2605"/>
      <c r="CQ146" s="2605"/>
      <c r="CR146" s="2605"/>
      <c r="CS146" s="2605"/>
      <c r="CT146" s="2605"/>
      <c r="CU146" s="2605"/>
      <c r="CV146" s="2605"/>
      <c r="CW146" s="2605"/>
      <c r="CX146" s="2605"/>
      <c r="CY146" s="2605"/>
      <c r="CZ146" s="2605"/>
    </row>
    <row r="147" s="130" customFormat="true" ht="15" customHeight="true" x14ac:dyDescent="0.2">
      <c r="A147" s="2998"/>
      <c r="B147" s="300" t="s">
        <v>67</v>
      </c>
      <c r="C147" s="1496" t="s">
        <v>36</v>
      </c>
      <c r="D147" s="1508" t="s">
        <v>36</v>
      </c>
      <c r="E147" s="1508" t="s">
        <v>36</v>
      </c>
      <c r="F147" s="1508" t="s">
        <v>36</v>
      </c>
      <c r="G147" s="1520" t="s">
        <v>36</v>
      </c>
      <c r="H147" s="1532" t="s">
        <v>36</v>
      </c>
      <c r="I147" s="1508" t="s">
        <v>36</v>
      </c>
      <c r="J147" s="1508" t="s">
        <v>36</v>
      </c>
      <c r="K147" s="1508" t="s">
        <v>36</v>
      </c>
      <c r="L147" s="1544" t="s">
        <v>36</v>
      </c>
      <c r="M147" s="1554" t="s">
        <v>36</v>
      </c>
      <c r="N147" s="1508" t="s">
        <v>36</v>
      </c>
      <c r="O147" s="1508" t="s">
        <v>36</v>
      </c>
      <c r="P147" s="1508" t="s">
        <v>36</v>
      </c>
      <c r="Q147" s="1520" t="s">
        <v>36</v>
      </c>
      <c r="R147" s="1532" t="s">
        <v>36</v>
      </c>
      <c r="S147" s="1508" t="s">
        <v>36</v>
      </c>
      <c r="T147" s="1508" t="s">
        <v>36</v>
      </c>
      <c r="U147" s="1508" t="s">
        <v>36</v>
      </c>
      <c r="V147" s="1508" t="s">
        <v>36</v>
      </c>
      <c r="W147" s="1508" t="s">
        <v>36</v>
      </c>
      <c r="X147" s="1508" t="s">
        <v>36</v>
      </c>
      <c r="Y147" s="1560" t="s">
        <v>36</v>
      </c>
      <c r="Z147" s="2566" t="s">
        <v>36</v>
      </c>
      <c r="AA147" s="2586"/>
      <c r="AB147" s="2586"/>
      <c r="AC147" s="2586"/>
      <c r="AD147" s="2586"/>
      <c r="AE147" s="2586"/>
      <c r="AF147" s="2586"/>
      <c r="AG147" s="2586"/>
      <c r="AH147" s="2586"/>
      <c r="AI147" s="2586"/>
      <c r="AJ147" s="2586"/>
      <c r="AK147" s="2586"/>
      <c r="AL147" s="2586"/>
      <c r="AM147" s="2586"/>
      <c r="AN147" s="2586"/>
      <c r="AO147" s="2586"/>
      <c r="AP147" s="2586"/>
      <c r="AQ147" s="2586"/>
      <c r="AR147" s="2586"/>
      <c r="AS147" s="2586"/>
      <c r="AT147" s="2586"/>
      <c r="AU147" s="2586"/>
      <c r="AV147" s="2586"/>
      <c r="AW147" s="2586"/>
      <c r="AX147" s="2586"/>
      <c r="AY147" s="2586"/>
      <c r="AZ147" s="239"/>
      <c r="BA147" s="2980"/>
      <c r="BB147" s="173" t="s">
        <v>67</v>
      </c>
      <c r="BC147" s="1572" t="s">
        <v>36</v>
      </c>
      <c r="BD147" s="1592" t="s">
        <v>36</v>
      </c>
      <c r="BE147" s="1592" t="s">
        <v>36</v>
      </c>
      <c r="BF147" s="1592" t="s">
        <v>36</v>
      </c>
      <c r="BG147" s="1613" t="s">
        <v>36</v>
      </c>
      <c r="BH147" s="1634" t="s">
        <v>36</v>
      </c>
      <c r="BI147" s="1592" t="s">
        <v>36</v>
      </c>
      <c r="BJ147" s="1592" t="s">
        <v>36</v>
      </c>
      <c r="BK147" s="1592" t="s">
        <v>36</v>
      </c>
      <c r="BL147" s="1613" t="s">
        <v>36</v>
      </c>
      <c r="BM147" s="1634" t="s">
        <v>36</v>
      </c>
      <c r="BN147" s="1592" t="s">
        <v>36</v>
      </c>
      <c r="BO147" s="1592" t="s">
        <v>36</v>
      </c>
      <c r="BP147" s="1592" t="s">
        <v>36</v>
      </c>
      <c r="BQ147" s="1613" t="s">
        <v>36</v>
      </c>
      <c r="BR147" s="1634" t="s">
        <v>36</v>
      </c>
      <c r="BS147" s="1592" t="s">
        <v>36</v>
      </c>
      <c r="BT147" s="1592" t="s">
        <v>36</v>
      </c>
      <c r="BU147" s="1592" t="s">
        <v>36</v>
      </c>
      <c r="BV147" s="1592" t="s">
        <v>36</v>
      </c>
      <c r="BW147" s="1592" t="s">
        <v>36</v>
      </c>
      <c r="BX147" s="1592" t="s">
        <v>36</v>
      </c>
      <c r="BY147" s="1653" t="s">
        <v>36</v>
      </c>
      <c r="BZ147" s="1653" t="s">
        <v>36</v>
      </c>
      <c r="CA147" s="2605"/>
      <c r="CB147" s="2605"/>
      <c r="CC147" s="2605"/>
      <c r="CD147" s="2605"/>
      <c r="CE147" s="2605"/>
      <c r="CF147" s="2605"/>
      <c r="CG147" s="2605"/>
      <c r="CH147" s="2605"/>
      <c r="CI147" s="2605"/>
      <c r="CJ147" s="2605"/>
      <c r="CK147" s="2605"/>
      <c r="CL147" s="2605"/>
      <c r="CM147" s="2605"/>
      <c r="CN147" s="2605"/>
      <c r="CO147" s="2605"/>
      <c r="CP147" s="2605"/>
      <c r="CQ147" s="2605"/>
      <c r="CR147" s="2605"/>
      <c r="CS147" s="2605"/>
      <c r="CT147" s="2605"/>
      <c r="CU147" s="2605"/>
      <c r="CV147" s="2605"/>
      <c r="CW147" s="2605"/>
      <c r="CX147" s="2605"/>
      <c r="CY147" s="2605"/>
      <c r="CZ147" s="2605"/>
    </row>
    <row r="148" s="130" customFormat="true" ht="15" customHeight="true" x14ac:dyDescent="0.2">
      <c r="A148" s="2998" t="s">
        <v>109</v>
      </c>
      <c r="B148" s="300" t="s">
        <v>50</v>
      </c>
      <c r="C148" s="1496" t="s">
        <v>36</v>
      </c>
      <c r="D148" s="1508" t="s">
        <v>36</v>
      </c>
      <c r="E148" s="1508" t="s">
        <v>36</v>
      </c>
      <c r="F148" s="1508" t="s">
        <v>36</v>
      </c>
      <c r="G148" s="1520" t="s">
        <v>36</v>
      </c>
      <c r="H148" s="1532" t="s">
        <v>36</v>
      </c>
      <c r="I148" s="1508" t="s">
        <v>36</v>
      </c>
      <c r="J148" s="1508" t="s">
        <v>36</v>
      </c>
      <c r="K148" s="1508" t="s">
        <v>36</v>
      </c>
      <c r="L148" s="1544" t="s">
        <v>36</v>
      </c>
      <c r="M148" s="1554" t="s">
        <v>36</v>
      </c>
      <c r="N148" s="1508" t="s">
        <v>36</v>
      </c>
      <c r="O148" s="1508" t="s">
        <v>36</v>
      </c>
      <c r="P148" s="1508" t="s">
        <v>36</v>
      </c>
      <c r="Q148" s="1520" t="s">
        <v>36</v>
      </c>
      <c r="R148" s="1532" t="s">
        <v>36</v>
      </c>
      <c r="S148" s="1508" t="s">
        <v>36</v>
      </c>
      <c r="T148" s="1508" t="s">
        <v>36</v>
      </c>
      <c r="U148" s="1508" t="s">
        <v>36</v>
      </c>
      <c r="V148" s="1508" t="s">
        <v>36</v>
      </c>
      <c r="W148" s="1508" t="s">
        <v>36</v>
      </c>
      <c r="X148" s="1508" t="s">
        <v>36</v>
      </c>
      <c r="Y148" s="1560" t="s">
        <v>36</v>
      </c>
      <c r="Z148" s="2566" t="s">
        <v>36</v>
      </c>
      <c r="AA148" s="2586"/>
      <c r="AB148" s="2586"/>
      <c r="AC148" s="2586"/>
      <c r="AD148" s="2586"/>
      <c r="AE148" s="2586"/>
      <c r="AF148" s="2586"/>
      <c r="AG148" s="2586"/>
      <c r="AH148" s="2586"/>
      <c r="AI148" s="2586"/>
      <c r="AJ148" s="2586"/>
      <c r="AK148" s="2586"/>
      <c r="AL148" s="2586"/>
      <c r="AM148" s="2586"/>
      <c r="AN148" s="2586"/>
      <c r="AO148" s="2586"/>
      <c r="AP148" s="2586"/>
      <c r="AQ148" s="2586"/>
      <c r="AR148" s="2586"/>
      <c r="AS148" s="2586"/>
      <c r="AT148" s="2586"/>
      <c r="AU148" s="2586"/>
      <c r="AV148" s="2586"/>
      <c r="AW148" s="2586"/>
      <c r="AX148" s="2586"/>
      <c r="AY148" s="2586"/>
      <c r="AZ148" s="239"/>
      <c r="BA148" s="2980" t="s">
        <v>109</v>
      </c>
      <c r="BB148" s="173" t="s">
        <v>50</v>
      </c>
      <c r="BC148" s="1572" t="s">
        <v>36</v>
      </c>
      <c r="BD148" s="1592" t="s">
        <v>36</v>
      </c>
      <c r="BE148" s="1592" t="s">
        <v>36</v>
      </c>
      <c r="BF148" s="1592" t="s">
        <v>36</v>
      </c>
      <c r="BG148" s="1613" t="s">
        <v>36</v>
      </c>
      <c r="BH148" s="1634" t="s">
        <v>36</v>
      </c>
      <c r="BI148" s="1592" t="s">
        <v>36</v>
      </c>
      <c r="BJ148" s="1592" t="s">
        <v>36</v>
      </c>
      <c r="BK148" s="1592" t="s">
        <v>36</v>
      </c>
      <c r="BL148" s="1613" t="s">
        <v>36</v>
      </c>
      <c r="BM148" s="1634" t="s">
        <v>36</v>
      </c>
      <c r="BN148" s="1592" t="s">
        <v>36</v>
      </c>
      <c r="BO148" s="1592" t="s">
        <v>36</v>
      </c>
      <c r="BP148" s="1592" t="s">
        <v>36</v>
      </c>
      <c r="BQ148" s="1613" t="s">
        <v>36</v>
      </c>
      <c r="BR148" s="1634" t="s">
        <v>36</v>
      </c>
      <c r="BS148" s="1592" t="s">
        <v>36</v>
      </c>
      <c r="BT148" s="1592" t="s">
        <v>36</v>
      </c>
      <c r="BU148" s="1592" t="s">
        <v>36</v>
      </c>
      <c r="BV148" s="1592" t="s">
        <v>36</v>
      </c>
      <c r="BW148" s="1592" t="s">
        <v>36</v>
      </c>
      <c r="BX148" s="1592" t="s">
        <v>36</v>
      </c>
      <c r="BY148" s="1653" t="s">
        <v>36</v>
      </c>
      <c r="BZ148" s="1653" t="s">
        <v>36</v>
      </c>
      <c r="CA148" s="2605"/>
      <c r="CB148" s="2605"/>
      <c r="CC148" s="2605"/>
      <c r="CD148" s="2605"/>
      <c r="CE148" s="2605"/>
      <c r="CF148" s="2605"/>
      <c r="CG148" s="2605"/>
      <c r="CH148" s="2605"/>
      <c r="CI148" s="2605"/>
      <c r="CJ148" s="2605"/>
      <c r="CK148" s="2605"/>
      <c r="CL148" s="2605"/>
      <c r="CM148" s="2605"/>
      <c r="CN148" s="2605"/>
      <c r="CO148" s="2605"/>
      <c r="CP148" s="2605"/>
      <c r="CQ148" s="2605"/>
      <c r="CR148" s="2605"/>
      <c r="CS148" s="2605"/>
      <c r="CT148" s="2605"/>
      <c r="CU148" s="2605"/>
      <c r="CV148" s="2605"/>
      <c r="CW148" s="2605"/>
      <c r="CX148" s="2605"/>
      <c r="CY148" s="2605"/>
      <c r="CZ148" s="2605"/>
    </row>
    <row r="149" s="130" customFormat="true" ht="15" customHeight="true" x14ac:dyDescent="0.2">
      <c r="A149" s="2998"/>
      <c r="B149" s="300" t="s">
        <v>49</v>
      </c>
      <c r="C149" s="1496" t="s">
        <v>36</v>
      </c>
      <c r="D149" s="1508" t="s">
        <v>36</v>
      </c>
      <c r="E149" s="1508" t="s">
        <v>36</v>
      </c>
      <c r="F149" s="1508" t="s">
        <v>36</v>
      </c>
      <c r="G149" s="1520" t="s">
        <v>36</v>
      </c>
      <c r="H149" s="1532" t="s">
        <v>36</v>
      </c>
      <c r="I149" s="1508" t="s">
        <v>36</v>
      </c>
      <c r="J149" s="1508" t="s">
        <v>36</v>
      </c>
      <c r="K149" s="1508" t="s">
        <v>36</v>
      </c>
      <c r="L149" s="1544" t="s">
        <v>36</v>
      </c>
      <c r="M149" s="1554" t="s">
        <v>36</v>
      </c>
      <c r="N149" s="1508" t="s">
        <v>36</v>
      </c>
      <c r="O149" s="1508" t="s">
        <v>36</v>
      </c>
      <c r="P149" s="1508" t="s">
        <v>36</v>
      </c>
      <c r="Q149" s="1520" t="s">
        <v>36</v>
      </c>
      <c r="R149" s="1532" t="s">
        <v>36</v>
      </c>
      <c r="S149" s="1508" t="s">
        <v>36</v>
      </c>
      <c r="T149" s="1508" t="s">
        <v>36</v>
      </c>
      <c r="U149" s="1508" t="s">
        <v>36</v>
      </c>
      <c r="V149" s="1508" t="s">
        <v>36</v>
      </c>
      <c r="W149" s="1508" t="s">
        <v>36</v>
      </c>
      <c r="X149" s="1508" t="s">
        <v>36</v>
      </c>
      <c r="Y149" s="1560" t="s">
        <v>36</v>
      </c>
      <c r="Z149" s="2566" t="s">
        <v>36</v>
      </c>
      <c r="AA149" s="2586"/>
      <c r="AB149" s="2586"/>
      <c r="AC149" s="2586"/>
      <c r="AD149" s="2586"/>
      <c r="AE149" s="2586"/>
      <c r="AF149" s="2586"/>
      <c r="AG149" s="2586"/>
      <c r="AH149" s="2586"/>
      <c r="AI149" s="2586"/>
      <c r="AJ149" s="2586"/>
      <c r="AK149" s="2586"/>
      <c r="AL149" s="2586"/>
      <c r="AM149" s="2586"/>
      <c r="AN149" s="2586"/>
      <c r="AO149" s="2586"/>
      <c r="AP149" s="2586"/>
      <c r="AQ149" s="2586"/>
      <c r="AR149" s="2586"/>
      <c r="AS149" s="2586"/>
      <c r="AT149" s="2586"/>
      <c r="AU149" s="2586"/>
      <c r="AV149" s="2586"/>
      <c r="AW149" s="2586"/>
      <c r="AX149" s="2586"/>
      <c r="AY149" s="2586"/>
      <c r="AZ149" s="239"/>
      <c r="BA149" s="2980"/>
      <c r="BB149" s="173" t="s">
        <v>49</v>
      </c>
      <c r="BC149" s="1572" t="s">
        <v>36</v>
      </c>
      <c r="BD149" s="1592" t="s">
        <v>36</v>
      </c>
      <c r="BE149" s="1592" t="s">
        <v>36</v>
      </c>
      <c r="BF149" s="1592" t="s">
        <v>36</v>
      </c>
      <c r="BG149" s="1613" t="s">
        <v>36</v>
      </c>
      <c r="BH149" s="1634" t="s">
        <v>36</v>
      </c>
      <c r="BI149" s="1592" t="s">
        <v>36</v>
      </c>
      <c r="BJ149" s="1592" t="s">
        <v>36</v>
      </c>
      <c r="BK149" s="1592" t="s">
        <v>36</v>
      </c>
      <c r="BL149" s="1613" t="s">
        <v>36</v>
      </c>
      <c r="BM149" s="1634" t="s">
        <v>36</v>
      </c>
      <c r="BN149" s="1592" t="s">
        <v>36</v>
      </c>
      <c r="BO149" s="1592" t="s">
        <v>36</v>
      </c>
      <c r="BP149" s="1592" t="s">
        <v>36</v>
      </c>
      <c r="BQ149" s="1613" t="s">
        <v>36</v>
      </c>
      <c r="BR149" s="1634" t="s">
        <v>36</v>
      </c>
      <c r="BS149" s="1592" t="s">
        <v>36</v>
      </c>
      <c r="BT149" s="1592" t="s">
        <v>36</v>
      </c>
      <c r="BU149" s="1592" t="s">
        <v>36</v>
      </c>
      <c r="BV149" s="1592" t="s">
        <v>36</v>
      </c>
      <c r="BW149" s="1592" t="s">
        <v>36</v>
      </c>
      <c r="BX149" s="1592" t="s">
        <v>36</v>
      </c>
      <c r="BY149" s="1653" t="s">
        <v>36</v>
      </c>
      <c r="BZ149" s="1653" t="s">
        <v>36</v>
      </c>
      <c r="CA149" s="2605"/>
      <c r="CB149" s="2605"/>
      <c r="CC149" s="2605"/>
      <c r="CD149" s="2605"/>
      <c r="CE149" s="2605"/>
      <c r="CF149" s="2605"/>
      <c r="CG149" s="2605"/>
      <c r="CH149" s="2605"/>
      <c r="CI149" s="2605"/>
      <c r="CJ149" s="2605"/>
      <c r="CK149" s="2605"/>
      <c r="CL149" s="2605"/>
      <c r="CM149" s="2605"/>
      <c r="CN149" s="2605"/>
      <c r="CO149" s="2605"/>
      <c r="CP149" s="2605"/>
      <c r="CQ149" s="2605"/>
      <c r="CR149" s="2605"/>
      <c r="CS149" s="2605"/>
      <c r="CT149" s="2605"/>
      <c r="CU149" s="2605"/>
      <c r="CV149" s="2605"/>
      <c r="CW149" s="2605"/>
      <c r="CX149" s="2605"/>
      <c r="CY149" s="2605"/>
      <c r="CZ149" s="2605"/>
    </row>
    <row r="150" s="130" customFormat="true" ht="15" customHeight="true" x14ac:dyDescent="0.2">
      <c r="A150" s="2998"/>
      <c r="B150" s="300" t="s">
        <v>111</v>
      </c>
      <c r="C150" s="1496" t="s">
        <v>36</v>
      </c>
      <c r="D150" s="1508" t="s">
        <v>36</v>
      </c>
      <c r="E150" s="1508" t="s">
        <v>36</v>
      </c>
      <c r="F150" s="1508" t="s">
        <v>36</v>
      </c>
      <c r="G150" s="1520" t="s">
        <v>36</v>
      </c>
      <c r="H150" s="1532" t="s">
        <v>36</v>
      </c>
      <c r="I150" s="1508" t="s">
        <v>36</v>
      </c>
      <c r="J150" s="1508" t="s">
        <v>36</v>
      </c>
      <c r="K150" s="1508" t="s">
        <v>36</v>
      </c>
      <c r="L150" s="1544" t="s">
        <v>36</v>
      </c>
      <c r="M150" s="1554" t="s">
        <v>36</v>
      </c>
      <c r="N150" s="1508" t="s">
        <v>36</v>
      </c>
      <c r="O150" s="1508" t="s">
        <v>36</v>
      </c>
      <c r="P150" s="1508" t="s">
        <v>36</v>
      </c>
      <c r="Q150" s="1520" t="s">
        <v>36</v>
      </c>
      <c r="R150" s="1532" t="s">
        <v>36</v>
      </c>
      <c r="S150" s="1508" t="s">
        <v>36</v>
      </c>
      <c r="T150" s="1508" t="s">
        <v>36</v>
      </c>
      <c r="U150" s="1508" t="s">
        <v>36</v>
      </c>
      <c r="V150" s="1508" t="s">
        <v>36</v>
      </c>
      <c r="W150" s="1508" t="s">
        <v>36</v>
      </c>
      <c r="X150" s="1508" t="s">
        <v>36</v>
      </c>
      <c r="Y150" s="1560" t="s">
        <v>36</v>
      </c>
      <c r="Z150" s="2566" t="s">
        <v>36</v>
      </c>
      <c r="AA150" s="2586"/>
      <c r="AB150" s="2586"/>
      <c r="AC150" s="2586"/>
      <c r="AD150" s="2586"/>
      <c r="AE150" s="2586"/>
      <c r="AF150" s="2586"/>
      <c r="AG150" s="2586"/>
      <c r="AH150" s="2586"/>
      <c r="AI150" s="2586"/>
      <c r="AJ150" s="2586"/>
      <c r="AK150" s="2586"/>
      <c r="AL150" s="2586"/>
      <c r="AM150" s="2586"/>
      <c r="AN150" s="2586"/>
      <c r="AO150" s="2586"/>
      <c r="AP150" s="2586"/>
      <c r="AQ150" s="2586"/>
      <c r="AR150" s="2586"/>
      <c r="AS150" s="2586"/>
      <c r="AT150" s="2586"/>
      <c r="AU150" s="2586"/>
      <c r="AV150" s="2586"/>
      <c r="AW150" s="2586"/>
      <c r="AX150" s="2586"/>
      <c r="AY150" s="2586"/>
      <c r="AZ150" s="239"/>
      <c r="BA150" s="2980"/>
      <c r="BB150" s="173" t="s">
        <v>111</v>
      </c>
      <c r="BC150" s="1572" t="s">
        <v>36</v>
      </c>
      <c r="BD150" s="1592" t="s">
        <v>36</v>
      </c>
      <c r="BE150" s="1592" t="s">
        <v>36</v>
      </c>
      <c r="BF150" s="1592" t="s">
        <v>36</v>
      </c>
      <c r="BG150" s="1613" t="s">
        <v>36</v>
      </c>
      <c r="BH150" s="1634" t="s">
        <v>36</v>
      </c>
      <c r="BI150" s="1592" t="s">
        <v>36</v>
      </c>
      <c r="BJ150" s="1592" t="s">
        <v>36</v>
      </c>
      <c r="BK150" s="1592" t="s">
        <v>36</v>
      </c>
      <c r="BL150" s="1613" t="s">
        <v>36</v>
      </c>
      <c r="BM150" s="1634" t="s">
        <v>36</v>
      </c>
      <c r="BN150" s="1592" t="s">
        <v>36</v>
      </c>
      <c r="BO150" s="1592" t="s">
        <v>36</v>
      </c>
      <c r="BP150" s="1592" t="s">
        <v>36</v>
      </c>
      <c r="BQ150" s="1613" t="s">
        <v>36</v>
      </c>
      <c r="BR150" s="1634" t="s">
        <v>36</v>
      </c>
      <c r="BS150" s="1592" t="s">
        <v>36</v>
      </c>
      <c r="BT150" s="1592" t="s">
        <v>36</v>
      </c>
      <c r="BU150" s="1592" t="s">
        <v>36</v>
      </c>
      <c r="BV150" s="1592" t="s">
        <v>36</v>
      </c>
      <c r="BW150" s="1592" t="s">
        <v>36</v>
      </c>
      <c r="BX150" s="1592" t="s">
        <v>36</v>
      </c>
      <c r="BY150" s="1653" t="s">
        <v>36</v>
      </c>
      <c r="BZ150" s="1653" t="s">
        <v>36</v>
      </c>
      <c r="CA150" s="2605"/>
      <c r="CB150" s="2605"/>
      <c r="CC150" s="2605"/>
      <c r="CD150" s="2605"/>
      <c r="CE150" s="2605"/>
      <c r="CF150" s="2605"/>
      <c r="CG150" s="2605"/>
      <c r="CH150" s="2605"/>
      <c r="CI150" s="2605"/>
      <c r="CJ150" s="2605"/>
      <c r="CK150" s="2605"/>
      <c r="CL150" s="2605"/>
      <c r="CM150" s="2605"/>
      <c r="CN150" s="2605"/>
      <c r="CO150" s="2605"/>
      <c r="CP150" s="2605"/>
      <c r="CQ150" s="2605"/>
      <c r="CR150" s="2605"/>
      <c r="CS150" s="2605"/>
      <c r="CT150" s="2605"/>
      <c r="CU150" s="2605"/>
      <c r="CV150" s="2605"/>
      <c r="CW150" s="2605"/>
      <c r="CX150" s="2605"/>
      <c r="CY150" s="2605"/>
      <c r="CZ150" s="2605"/>
    </row>
    <row r="151" s="130" customFormat="true" ht="15" customHeight="true" x14ac:dyDescent="0.2">
      <c r="A151" s="2998" t="s">
        <v>110</v>
      </c>
      <c r="B151" s="300" t="s">
        <v>50</v>
      </c>
      <c r="C151" s="1187">
        <v>41.873320673929939</v>
      </c>
      <c r="D151" s="1188">
        <v>35.020089564217258</v>
      </c>
      <c r="E151" s="1188">
        <v>35.710330438383956</v>
      </c>
      <c r="F151" s="1188">
        <v>56.188501769124635</v>
      </c>
      <c r="G151" s="1239">
        <v>50.10837112243307</v>
      </c>
      <c r="H151" s="1227">
        <v>50.226371449373062</v>
      </c>
      <c r="I151" s="1188">
        <v>61.090919765739173</v>
      </c>
      <c r="J151" s="1188">
        <v>66.068637138247084</v>
      </c>
      <c r="K151" s="1188">
        <v>64.185496031925027</v>
      </c>
      <c r="L151" s="1203">
        <v>34.91291763463952</v>
      </c>
      <c r="M151" s="1214">
        <v>46.114974393385808</v>
      </c>
      <c r="N151" s="1188">
        <v>35.44660135352153</v>
      </c>
      <c r="O151" s="1188">
        <v>31.398998880434426</v>
      </c>
      <c r="P151" s="1188">
        <v>31.476988936202986</v>
      </c>
      <c r="Q151" s="1239">
        <v>30.377707107259372</v>
      </c>
      <c r="R151" s="1227">
        <v>25.930217587227943</v>
      </c>
      <c r="S151" s="1188">
        <v>52.593610443146702</v>
      </c>
      <c r="T151" s="1188">
        <v>72.629969418960329</v>
      </c>
      <c r="U151" s="1188">
        <v>39.741400341546651</v>
      </c>
      <c r="V151" s="1188">
        <v>22.115959354453079</v>
      </c>
      <c r="W151" s="1188">
        <v>54.234201420506544</v>
      </c>
      <c r="X151" s="1188">
        <v>27.359108781127073</v>
      </c>
      <c r="Y151" s="1189">
        <v>63.090329106044663</v>
      </c>
      <c r="Z151" s="2652">
        <v>24.687716863289399</v>
      </c>
      <c r="AA151" s="2663"/>
      <c r="AB151" s="2663"/>
      <c r="AC151" s="2663"/>
      <c r="AD151" s="2663"/>
      <c r="AE151" s="2663"/>
      <c r="AF151" s="2663"/>
      <c r="AG151" s="2663"/>
      <c r="AH151" s="2663"/>
      <c r="AI151" s="2663"/>
      <c r="AJ151" s="2663"/>
      <c r="AK151" s="2663"/>
      <c r="AL151" s="2663"/>
      <c r="AM151" s="2663"/>
      <c r="AN151" s="2663"/>
      <c r="AO151" s="2663"/>
      <c r="AP151" s="2663"/>
      <c r="AQ151" s="2663"/>
      <c r="AR151" s="2663"/>
      <c r="AS151" s="2663"/>
      <c r="AT151" s="2663"/>
      <c r="AU151" s="2663"/>
      <c r="AV151" s="2663"/>
      <c r="AW151" s="2663"/>
      <c r="AX151" s="2663"/>
      <c r="AY151" s="2663"/>
      <c r="AZ151" s="239"/>
      <c r="BA151" s="2980" t="s">
        <v>110</v>
      </c>
      <c r="BB151" s="173" t="s">
        <v>50</v>
      </c>
      <c r="BC151" s="1572" t="s">
        <v>36</v>
      </c>
      <c r="BD151" s="1592" t="s">
        <v>36</v>
      </c>
      <c r="BE151" s="1592" t="s">
        <v>36</v>
      </c>
      <c r="BF151" s="1592" t="s">
        <v>36</v>
      </c>
      <c r="BG151" s="1613" t="s">
        <v>36</v>
      </c>
      <c r="BH151" s="1634" t="s">
        <v>36</v>
      </c>
      <c r="BI151" s="1592" t="s">
        <v>36</v>
      </c>
      <c r="BJ151" s="1592" t="s">
        <v>36</v>
      </c>
      <c r="BK151" s="1592" t="s">
        <v>36</v>
      </c>
      <c r="BL151" s="1613" t="s">
        <v>36</v>
      </c>
      <c r="BM151" s="1634" t="s">
        <v>36</v>
      </c>
      <c r="BN151" s="1592" t="s">
        <v>36</v>
      </c>
      <c r="BO151" s="1592" t="s">
        <v>36</v>
      </c>
      <c r="BP151" s="1592" t="s">
        <v>36</v>
      </c>
      <c r="BQ151" s="1613" t="s">
        <v>36</v>
      </c>
      <c r="BR151" s="1634" t="s">
        <v>36</v>
      </c>
      <c r="BS151" s="1592" t="s">
        <v>36</v>
      </c>
      <c r="BT151" s="1592" t="s">
        <v>36</v>
      </c>
      <c r="BU151" s="1592" t="s">
        <v>36</v>
      </c>
      <c r="BV151" s="1592" t="s">
        <v>36</v>
      </c>
      <c r="BW151" s="1592" t="s">
        <v>36</v>
      </c>
      <c r="BX151" s="1592" t="s">
        <v>36</v>
      </c>
      <c r="BY151" s="1653" t="s">
        <v>36</v>
      </c>
      <c r="BZ151" s="1653" t="s">
        <v>36</v>
      </c>
      <c r="CA151" s="2605"/>
      <c r="CB151" s="2605"/>
      <c r="CC151" s="2605"/>
      <c r="CD151" s="2605"/>
      <c r="CE151" s="2605"/>
      <c r="CF151" s="2605"/>
      <c r="CG151" s="2605"/>
      <c r="CH151" s="2605"/>
      <c r="CI151" s="2605"/>
      <c r="CJ151" s="2605"/>
      <c r="CK151" s="2605"/>
      <c r="CL151" s="2605"/>
      <c r="CM151" s="2605"/>
      <c r="CN151" s="2605"/>
      <c r="CO151" s="2605"/>
      <c r="CP151" s="2605"/>
      <c r="CQ151" s="2605"/>
      <c r="CR151" s="2605"/>
      <c r="CS151" s="2605"/>
      <c r="CT151" s="2605"/>
      <c r="CU151" s="2605"/>
      <c r="CV151" s="2605"/>
      <c r="CW151" s="2605"/>
      <c r="CX151" s="2605"/>
      <c r="CY151" s="2605"/>
      <c r="CZ151" s="2605"/>
    </row>
    <row r="152" s="130" customFormat="true" ht="15" customHeight="true" x14ac:dyDescent="0.2">
      <c r="A152" s="2999"/>
      <c r="B152" s="301" t="s">
        <v>49</v>
      </c>
      <c r="C152" s="1190">
        <v>58.126679326069905</v>
      </c>
      <c r="D152" s="1191">
        <v>64.979910435782557</v>
      </c>
      <c r="E152" s="1191">
        <v>64.289669561616094</v>
      </c>
      <c r="F152" s="1191">
        <v>43.811498230875436</v>
      </c>
      <c r="G152" s="1240">
        <v>49.891628877566902</v>
      </c>
      <c r="H152" s="1228">
        <v>49.773628550626846</v>
      </c>
      <c r="I152" s="1191">
        <v>38.909080234260813</v>
      </c>
      <c r="J152" s="1191">
        <v>33.931362861752902</v>
      </c>
      <c r="K152" s="1191">
        <v>35.814503968074987</v>
      </c>
      <c r="L152" s="1204">
        <v>65.087082365360487</v>
      </c>
      <c r="M152" s="1215">
        <v>53.885025606614114</v>
      </c>
      <c r="N152" s="1191">
        <v>64.55339864647857</v>
      </c>
      <c r="O152" s="1191">
        <v>68.601001119565623</v>
      </c>
      <c r="P152" s="1191">
        <v>68.523011063797114</v>
      </c>
      <c r="Q152" s="1240">
        <v>69.622292892740717</v>
      </c>
      <c r="R152" s="1228">
        <v>74.069782412771943</v>
      </c>
      <c r="S152" s="1191">
        <v>47.406389556853327</v>
      </c>
      <c r="T152" s="1191">
        <v>27.370030581039828</v>
      </c>
      <c r="U152" s="1191">
        <v>60.25859965845325</v>
      </c>
      <c r="V152" s="1191">
        <v>77.884040645546989</v>
      </c>
      <c r="W152" s="1191">
        <v>45.765798579493918</v>
      </c>
      <c r="X152" s="1191">
        <v>72.640891218872881</v>
      </c>
      <c r="Y152" s="1192">
        <v>36.909670893954356</v>
      </c>
      <c r="Z152" s="2653">
        <v>75.31228313671059</v>
      </c>
      <c r="AA152" s="2664"/>
      <c r="AB152" s="2664"/>
      <c r="AC152" s="2664"/>
      <c r="AD152" s="2664"/>
      <c r="AE152" s="2664"/>
      <c r="AF152" s="2664"/>
      <c r="AG152" s="2664"/>
      <c r="AH152" s="2664"/>
      <c r="AI152" s="2664"/>
      <c r="AJ152" s="2664"/>
      <c r="AK152" s="2664"/>
      <c r="AL152" s="2664"/>
      <c r="AM152" s="2664"/>
      <c r="AN152" s="2664"/>
      <c r="AO152" s="2664"/>
      <c r="AP152" s="2664"/>
      <c r="AQ152" s="2664"/>
      <c r="AR152" s="2664"/>
      <c r="AS152" s="2664"/>
      <c r="AT152" s="2664"/>
      <c r="AU152" s="2664"/>
      <c r="AV152" s="2664"/>
      <c r="AW152" s="2664"/>
      <c r="AX152" s="2664"/>
      <c r="AY152" s="2664"/>
      <c r="AZ152" s="239"/>
      <c r="BA152" s="3000"/>
      <c r="BB152" s="265" t="s">
        <v>49</v>
      </c>
      <c r="BC152" s="1573" t="s">
        <v>36</v>
      </c>
      <c r="BD152" s="1593" t="s">
        <v>36</v>
      </c>
      <c r="BE152" s="1593" t="s">
        <v>36</v>
      </c>
      <c r="BF152" s="1593" t="s">
        <v>36</v>
      </c>
      <c r="BG152" s="1614" t="s">
        <v>36</v>
      </c>
      <c r="BH152" s="1635" t="s">
        <v>36</v>
      </c>
      <c r="BI152" s="1593" t="s">
        <v>36</v>
      </c>
      <c r="BJ152" s="1593" t="s">
        <v>36</v>
      </c>
      <c r="BK152" s="1593" t="s">
        <v>36</v>
      </c>
      <c r="BL152" s="1614" t="s">
        <v>36</v>
      </c>
      <c r="BM152" s="1635" t="s">
        <v>36</v>
      </c>
      <c r="BN152" s="1593" t="s">
        <v>36</v>
      </c>
      <c r="BO152" s="1593" t="s">
        <v>36</v>
      </c>
      <c r="BP152" s="1593" t="s">
        <v>36</v>
      </c>
      <c r="BQ152" s="1614" t="s">
        <v>36</v>
      </c>
      <c r="BR152" s="1635" t="s">
        <v>36</v>
      </c>
      <c r="BS152" s="1593" t="s">
        <v>36</v>
      </c>
      <c r="BT152" s="1593" t="s">
        <v>36</v>
      </c>
      <c r="BU152" s="1593" t="s">
        <v>36</v>
      </c>
      <c r="BV152" s="1593" t="s">
        <v>36</v>
      </c>
      <c r="BW152" s="1593" t="s">
        <v>36</v>
      </c>
      <c r="BX152" s="1593" t="s">
        <v>36</v>
      </c>
      <c r="BY152" s="1654" t="s">
        <v>36</v>
      </c>
      <c r="BZ152" s="1654" t="s">
        <v>36</v>
      </c>
      <c r="CA152" s="2606"/>
      <c r="CB152" s="2606"/>
      <c r="CC152" s="2606"/>
      <c r="CD152" s="2606"/>
      <c r="CE152" s="2606"/>
      <c r="CF152" s="2606"/>
      <c r="CG152" s="2606"/>
      <c r="CH152" s="2606"/>
      <c r="CI152" s="2606"/>
      <c r="CJ152" s="2606"/>
      <c r="CK152" s="2606"/>
      <c r="CL152" s="2606"/>
      <c r="CM152" s="2606"/>
      <c r="CN152" s="2606"/>
      <c r="CO152" s="2606"/>
      <c r="CP152" s="2606"/>
      <c r="CQ152" s="2606"/>
      <c r="CR152" s="2606"/>
      <c r="CS152" s="2606"/>
      <c r="CT152" s="2606"/>
      <c r="CU152" s="2606"/>
      <c r="CV152" s="2606"/>
      <c r="CW152" s="2606"/>
      <c r="CX152" s="2606"/>
      <c r="CY152" s="2606"/>
      <c r="CZ152" s="2606"/>
    </row>
    <row r="153" s="135" customFormat="true" ht="15" customHeight="true" x14ac:dyDescent="0.2">
      <c r="A153" s="3238" t="s">
        <v>507</v>
      </c>
      <c r="B153" s="2141" t="s">
        <v>359</v>
      </c>
      <c r="C153" s="2077">
        <v>41.006651085297058</v>
      </c>
      <c r="D153" s="2078">
        <v>64.67200928959285</v>
      </c>
      <c r="E153" s="2078">
        <v>79.986036165102576</v>
      </c>
      <c r="F153" s="2078">
        <v>76.797444764276875</v>
      </c>
      <c r="G153" s="2079">
        <v>45.282911328729455</v>
      </c>
      <c r="H153" s="2080">
        <v>82.204511886047001</v>
      </c>
      <c r="I153" s="2078">
        <v>76.914462819972371</v>
      </c>
      <c r="J153" s="2078">
        <v>69.466964039371788</v>
      </c>
      <c r="K153" s="2078">
        <v>57.709672221384892</v>
      </c>
      <c r="L153" s="2081">
        <v>28.864111626394379</v>
      </c>
      <c r="M153" s="2082">
        <v>30.980018146522877</v>
      </c>
      <c r="N153" s="2078">
        <v>53.290694539582582</v>
      </c>
      <c r="O153" s="2078">
        <v>63.615153916397801</v>
      </c>
      <c r="P153" s="2078">
        <v>74.720324147430972</v>
      </c>
      <c r="Q153" s="2079">
        <v>79.625013292152858</v>
      </c>
      <c r="R153" s="2080">
        <v>78.329035585353139</v>
      </c>
      <c r="S153" s="2078">
        <v>33.104462972045127</v>
      </c>
      <c r="T153" s="2078">
        <v>40.59500959692916</v>
      </c>
      <c r="U153" s="2078">
        <v>57.670021347971748</v>
      </c>
      <c r="V153" s="2078">
        <v>72.007775617884064</v>
      </c>
      <c r="W153" s="2078">
        <v>57.959574213611262</v>
      </c>
      <c r="X153" s="2078">
        <v>71.769164934588531</v>
      </c>
      <c r="Y153" s="2078">
        <v>56.51804998457208</v>
      </c>
      <c r="Z153" s="2694">
        <v>65.615220928776822</v>
      </c>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108"/>
      <c r="BA153" s="3250" t="s">
        <v>358</v>
      </c>
      <c r="BB153" s="2159" t="s">
        <v>359</v>
      </c>
      <c r="BC153" s="511">
        <v>5974.0579000000052</v>
      </c>
      <c r="BD153" s="443">
        <v>9424.5659000000123</v>
      </c>
      <c r="BE153" s="443">
        <v>11653.67480000001</v>
      </c>
      <c r="BF153" s="443">
        <v>11192.530099999993</v>
      </c>
      <c r="BG153" s="512">
        <v>6597.4943999999896</v>
      </c>
      <c r="BH153" s="523">
        <v>5132.529700000001</v>
      </c>
      <c r="BI153" s="443">
        <v>4801.4127999999973</v>
      </c>
      <c r="BJ153" s="443">
        <v>4336.6563999999926</v>
      </c>
      <c r="BK153" s="443">
        <v>3612.2026999999944</v>
      </c>
      <c r="BL153" s="512">
        <v>1802.0847999999976</v>
      </c>
      <c r="BM153" s="523">
        <v>2579.8751999999999</v>
      </c>
      <c r="BN153" s="443">
        <v>4433.1179999999977</v>
      </c>
      <c r="BO153" s="443">
        <v>5307.9040999999979</v>
      </c>
      <c r="BP153" s="443">
        <v>6208.1867000000011</v>
      </c>
      <c r="BQ153" s="512">
        <v>6628.3527000000013</v>
      </c>
      <c r="BR153" s="523">
        <v>7922.8202000000138</v>
      </c>
      <c r="BS153" s="443">
        <v>568.8225000000001</v>
      </c>
      <c r="BT153" s="443">
        <v>1890.5561999999977</v>
      </c>
      <c r="BU153" s="443">
        <v>5107.969199999995</v>
      </c>
      <c r="BV153" s="443">
        <v>6335.217600000009</v>
      </c>
      <c r="BW153" s="443">
        <v>6246.9785999999749</v>
      </c>
      <c r="BX153" s="443">
        <v>2447.203000000005</v>
      </c>
      <c r="BY153" s="444">
        <v>10977.31139999998</v>
      </c>
      <c r="BZ153" s="444">
        <v>3345.4443999999958</v>
      </c>
      <c r="CA153" s="2607"/>
      <c r="CB153" s="2607"/>
      <c r="CC153" s="2607"/>
      <c r="CD153" s="2607"/>
      <c r="CE153" s="2607"/>
      <c r="CF153" s="2607"/>
      <c r="CG153" s="2607"/>
      <c r="CH153" s="2607"/>
      <c r="CI153" s="2607"/>
      <c r="CJ153" s="2607"/>
      <c r="CK153" s="2607"/>
      <c r="CL153" s="2607"/>
      <c r="CM153" s="2607"/>
      <c r="CN153" s="2607"/>
      <c r="CO153" s="2607"/>
      <c r="CP153" s="2607"/>
      <c r="CQ153" s="2607"/>
      <c r="CR153" s="2607"/>
      <c r="CS153" s="2607"/>
      <c r="CT153" s="2607"/>
      <c r="CU153" s="2607"/>
      <c r="CV153" s="2607"/>
      <c r="CW153" s="2607"/>
      <c r="CX153" s="2607"/>
      <c r="CY153" s="2607"/>
      <c r="CZ153" s="2607"/>
    </row>
    <row r="154" s="135" customFormat="true" ht="15" customHeight="true" x14ac:dyDescent="0.2">
      <c r="A154" s="3238"/>
      <c r="B154" s="2141" t="s">
        <v>360</v>
      </c>
      <c r="C154" s="2077">
        <v>2.7502682909993776</v>
      </c>
      <c r="D154" s="2078">
        <v>3.1405048848658259</v>
      </c>
      <c r="E154" s="2078">
        <v>6.3659988609461982</v>
      </c>
      <c r="F154" s="2078">
        <v>17.575390872726626</v>
      </c>
      <c r="G154" s="2079">
        <v>30.655712761728399</v>
      </c>
      <c r="H154" s="2080">
        <v>6.9981188929668541</v>
      </c>
      <c r="I154" s="2078">
        <v>17.769580396632733</v>
      </c>
      <c r="J154" s="2078">
        <v>25.717453406191698</v>
      </c>
      <c r="K154" s="2078">
        <v>29.918541265707869</v>
      </c>
      <c r="L154" s="2081">
        <v>32.13537477035932</v>
      </c>
      <c r="M154" s="2082">
        <v>1.5889051009482311</v>
      </c>
      <c r="N154" s="2078">
        <v>3.5073407510450871</v>
      </c>
      <c r="O154" s="2078">
        <v>2.2935738748696313</v>
      </c>
      <c r="P154" s="2078">
        <v>5.6565857040295144</v>
      </c>
      <c r="Q154" s="2079">
        <v>8.3795365282775585</v>
      </c>
      <c r="R154" s="2080">
        <v>1.4234141309953532</v>
      </c>
      <c r="S154" s="2078">
        <v>10.577080268105282</v>
      </c>
      <c r="T154" s="2078">
        <v>6.9097888675624208</v>
      </c>
      <c r="U154" s="2078">
        <v>3.2936870997255183</v>
      </c>
      <c r="V154" s="2078">
        <v>17.883921133018621</v>
      </c>
      <c r="W154" s="2078">
        <v>6.1236694175338604</v>
      </c>
      <c r="X154" s="2078">
        <v>2.5186453111627269</v>
      </c>
      <c r="Y154" s="2078">
        <v>27.152113545201818</v>
      </c>
      <c r="Z154" s="2694">
        <v>5.5200901239203759</v>
      </c>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108"/>
      <c r="BA154" s="3251"/>
      <c r="BB154" s="2160" t="s">
        <v>360</v>
      </c>
      <c r="BC154" s="513">
        <v>400.6731000000002</v>
      </c>
      <c r="BD154" s="445">
        <v>457.66160000000002</v>
      </c>
      <c r="BE154" s="445">
        <v>927.5028999999995</v>
      </c>
      <c r="BF154" s="445">
        <v>2561.4535999999966</v>
      </c>
      <c r="BG154" s="514">
        <v>4466.3844999999928</v>
      </c>
      <c r="BH154" s="524">
        <v>436.93529999999993</v>
      </c>
      <c r="BI154" s="445">
        <v>1109.2723999999989</v>
      </c>
      <c r="BJ154" s="445">
        <v>1605.479099999998</v>
      </c>
      <c r="BK154" s="445">
        <v>1872.6814999999972</v>
      </c>
      <c r="BL154" s="514">
        <v>2006.320899999997</v>
      </c>
      <c r="BM154" s="524">
        <v>132.3168</v>
      </c>
      <c r="BN154" s="445">
        <v>291.76680000000005</v>
      </c>
      <c r="BO154" s="445">
        <v>191.3706</v>
      </c>
      <c r="BP154" s="445">
        <v>469.98110000000008</v>
      </c>
      <c r="BQ154" s="514">
        <v>697.55120000000011</v>
      </c>
      <c r="BR154" s="524">
        <v>143.97539999999998</v>
      </c>
      <c r="BS154" s="445">
        <v>181.74230000000006</v>
      </c>
      <c r="BT154" s="445">
        <v>321.79680000000008</v>
      </c>
      <c r="BU154" s="445">
        <v>291.7296</v>
      </c>
      <c r="BV154" s="445">
        <v>1573.4208000000003</v>
      </c>
      <c r="BW154" s="445">
        <v>660.01920000000007</v>
      </c>
      <c r="BX154" s="445">
        <v>85.881399999999999</v>
      </c>
      <c r="BY154" s="446">
        <v>5273.6639999999907</v>
      </c>
      <c r="BZ154" s="446">
        <v>281.44619999999998</v>
      </c>
      <c r="CA154" s="2607"/>
      <c r="CB154" s="2607"/>
      <c r="CC154" s="2607"/>
      <c r="CD154" s="2607"/>
      <c r="CE154" s="2607"/>
      <c r="CF154" s="2607"/>
      <c r="CG154" s="2607"/>
      <c r="CH154" s="2607"/>
      <c r="CI154" s="2607"/>
      <c r="CJ154" s="2607"/>
      <c r="CK154" s="2607"/>
      <c r="CL154" s="2607"/>
      <c r="CM154" s="2607"/>
      <c r="CN154" s="2607"/>
      <c r="CO154" s="2607"/>
      <c r="CP154" s="2607"/>
      <c r="CQ154" s="2607"/>
      <c r="CR154" s="2607"/>
      <c r="CS154" s="2607"/>
      <c r="CT154" s="2607"/>
      <c r="CU154" s="2607"/>
      <c r="CV154" s="2607"/>
      <c r="CW154" s="2607"/>
      <c r="CX154" s="2607"/>
      <c r="CY154" s="2607"/>
      <c r="CZ154" s="2607"/>
    </row>
    <row r="155" s="135" customFormat="true" ht="15" customHeight="true" x14ac:dyDescent="0.2">
      <c r="A155" s="3238"/>
      <c r="B155" s="2141" t="s">
        <v>361</v>
      </c>
      <c r="C155" s="2077">
        <v>0</v>
      </c>
      <c r="D155" s="2078">
        <v>5.2552459306737645E-2</v>
      </c>
      <c r="E155" s="2078">
        <v>0</v>
      </c>
      <c r="F155" s="2078">
        <v>0.18030969175039802</v>
      </c>
      <c r="G155" s="2079">
        <v>9.0683933768660037</v>
      </c>
      <c r="H155" s="2080">
        <v>0</v>
      </c>
      <c r="I155" s="2078">
        <v>9.5461208175389459E-2</v>
      </c>
      <c r="J155" s="2078">
        <v>0.82042067029061994</v>
      </c>
      <c r="K155" s="2078">
        <v>2.7946465428206548</v>
      </c>
      <c r="L155" s="2081">
        <v>16.95683237272047</v>
      </c>
      <c r="M155" s="2082">
        <v>0</v>
      </c>
      <c r="N155" s="2078">
        <v>9.2061942646674305E-2</v>
      </c>
      <c r="O155" s="2078">
        <v>0</v>
      </c>
      <c r="P155" s="2078">
        <v>0</v>
      </c>
      <c r="Q155" s="2079">
        <v>0.68142434793731477</v>
      </c>
      <c r="R155" s="2080">
        <v>5.157297576070121E-2</v>
      </c>
      <c r="S155" s="2078">
        <v>0.60487166911884915</v>
      </c>
      <c r="T155" s="2078">
        <v>0.89571337172105436</v>
      </c>
      <c r="U155" s="2078">
        <v>0.24397682220189021</v>
      </c>
      <c r="V155" s="2078">
        <v>0.15273535129130808</v>
      </c>
      <c r="W155" s="2078">
        <v>0.47841167324483275</v>
      </c>
      <c r="X155" s="2078">
        <v>0.14671720259200352</v>
      </c>
      <c r="Y155" s="2078">
        <v>6.1709348966367799</v>
      </c>
      <c r="Z155" s="2694">
        <v>0.15020653398422792</v>
      </c>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108"/>
      <c r="BA155" s="3251"/>
      <c r="BB155" s="2160" t="s">
        <v>361</v>
      </c>
      <c r="BC155" s="513">
        <v>0</v>
      </c>
      <c r="BD155" s="445">
        <v>7.6584000000000003</v>
      </c>
      <c r="BE155" s="445">
        <v>0</v>
      </c>
      <c r="BF155" s="445">
        <v>26.278500000000001</v>
      </c>
      <c r="BG155" s="514">
        <v>1321.2196999999981</v>
      </c>
      <c r="BH155" s="524">
        <v>0</v>
      </c>
      <c r="BI155" s="445">
        <v>5.9592000000000001</v>
      </c>
      <c r="BJ155" s="445">
        <v>51.216899999999995</v>
      </c>
      <c r="BK155" s="445">
        <v>174.92439999999999</v>
      </c>
      <c r="BL155" s="514">
        <v>1058.6727999999987</v>
      </c>
      <c r="BM155" s="524">
        <v>0</v>
      </c>
      <c r="BN155" s="445">
        <v>7.6584000000000003</v>
      </c>
      <c r="BO155" s="445">
        <v>0</v>
      </c>
      <c r="BP155" s="445">
        <v>0</v>
      </c>
      <c r="BQ155" s="514">
        <v>56.724899999999991</v>
      </c>
      <c r="BR155" s="524">
        <v>5.2164999999999999</v>
      </c>
      <c r="BS155" s="445">
        <v>10.393300000000002</v>
      </c>
      <c r="BT155" s="445">
        <v>41.714400000000005</v>
      </c>
      <c r="BU155" s="445">
        <v>21.6096</v>
      </c>
      <c r="BV155" s="445">
        <v>13.4376</v>
      </c>
      <c r="BW155" s="445">
        <v>51.563999999999993</v>
      </c>
      <c r="BX155" s="445">
        <v>5.0027999999999997</v>
      </c>
      <c r="BY155" s="446">
        <v>1198.5599999999984</v>
      </c>
      <c r="BZ155" s="446">
        <v>7.6584000000000003</v>
      </c>
      <c r="CA155" s="2607"/>
      <c r="CB155" s="2607"/>
      <c r="CC155" s="2607"/>
      <c r="CD155" s="2607"/>
      <c r="CE155" s="2607"/>
      <c r="CF155" s="2607"/>
      <c r="CG155" s="2607"/>
      <c r="CH155" s="2607"/>
      <c r="CI155" s="2607"/>
      <c r="CJ155" s="2607"/>
      <c r="CK155" s="2607"/>
      <c r="CL155" s="2607"/>
      <c r="CM155" s="2607"/>
      <c r="CN155" s="2607"/>
      <c r="CO155" s="2607"/>
      <c r="CP155" s="2607"/>
      <c r="CQ155" s="2607"/>
      <c r="CR155" s="2607"/>
      <c r="CS155" s="2607"/>
      <c r="CT155" s="2607"/>
      <c r="CU155" s="2607"/>
      <c r="CV155" s="2607"/>
      <c r="CW155" s="2607"/>
      <c r="CX155" s="2607"/>
      <c r="CY155" s="2607"/>
      <c r="CZ155" s="2607"/>
    </row>
    <row r="156" s="135" customFormat="true" ht="15" customHeight="true" x14ac:dyDescent="0.2">
      <c r="A156" s="3238"/>
      <c r="B156" s="2141" t="s">
        <v>362</v>
      </c>
      <c r="C156" s="2077">
        <v>0.17805047127126858</v>
      </c>
      <c r="D156" s="2078">
        <v>1.3492883726997574E-2</v>
      </c>
      <c r="E156" s="2078">
        <v>0.35593406633079683</v>
      </c>
      <c r="F156" s="2078">
        <v>2.9239722505384544</v>
      </c>
      <c r="G156" s="2079">
        <v>14.475334070114435</v>
      </c>
      <c r="H156" s="2080">
        <v>0.49718826960175477</v>
      </c>
      <c r="I156" s="2078">
        <v>3.1716935155052486</v>
      </c>
      <c r="J156" s="2078">
        <v>3.4653802529163094</v>
      </c>
      <c r="K156" s="2078">
        <v>9.1055001101247193</v>
      </c>
      <c r="L156" s="2081">
        <v>21.947694155913911</v>
      </c>
      <c r="M156" s="2082">
        <v>0.29799535896878565</v>
      </c>
      <c r="N156" s="2078">
        <v>1.3506841998041788E-2</v>
      </c>
      <c r="O156" s="2078">
        <v>2.3566077078486222E-2</v>
      </c>
      <c r="P156" s="2078">
        <v>4.4827235509380961E-2</v>
      </c>
      <c r="Q156" s="2079">
        <v>2.3747040709089084</v>
      </c>
      <c r="R156" s="2080">
        <v>0.30943785456420719</v>
      </c>
      <c r="S156" s="2078">
        <v>3.3022723557299321</v>
      </c>
      <c r="T156" s="2078">
        <v>3.9027511196417377</v>
      </c>
      <c r="U156" s="2078">
        <v>1.2961268679475419</v>
      </c>
      <c r="V156" s="2078">
        <v>2.8742016106637065</v>
      </c>
      <c r="W156" s="2078">
        <v>1.1123071402942364</v>
      </c>
      <c r="X156" s="2078">
        <v>0.19562293678933801</v>
      </c>
      <c r="Y156" s="2078">
        <v>9.3026843566799435</v>
      </c>
      <c r="Z156" s="2694">
        <v>0.86368757040931055</v>
      </c>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108"/>
      <c r="BA156" s="3251"/>
      <c r="BB156" s="2160" t="s">
        <v>362</v>
      </c>
      <c r="BC156" s="513">
        <v>25.939299999999999</v>
      </c>
      <c r="BD156" s="445">
        <v>1.9662999999999999</v>
      </c>
      <c r="BE156" s="445">
        <v>51.8583</v>
      </c>
      <c r="BF156" s="445">
        <v>426.14239999999984</v>
      </c>
      <c r="BG156" s="514">
        <v>2108.9839999999972</v>
      </c>
      <c r="BH156" s="524">
        <v>31.0425</v>
      </c>
      <c r="BI156" s="445">
        <v>197.99409999999997</v>
      </c>
      <c r="BJ156" s="445">
        <v>216.33539999999994</v>
      </c>
      <c r="BK156" s="445">
        <v>569.93759999999975</v>
      </c>
      <c r="BL156" s="514">
        <v>1370.2692999999981</v>
      </c>
      <c r="BM156" s="524">
        <v>24.8157</v>
      </c>
      <c r="BN156" s="445">
        <v>1.1235999999999999</v>
      </c>
      <c r="BO156" s="445">
        <v>1.9662999999999999</v>
      </c>
      <c r="BP156" s="445">
        <v>3.7244999999999999</v>
      </c>
      <c r="BQ156" s="514">
        <v>197.68129999999999</v>
      </c>
      <c r="BR156" s="524">
        <v>31.298999999999996</v>
      </c>
      <c r="BS156" s="445">
        <v>56.741799999999998</v>
      </c>
      <c r="BT156" s="445">
        <v>181.75560000000004</v>
      </c>
      <c r="BU156" s="445">
        <v>114.801</v>
      </c>
      <c r="BV156" s="445">
        <v>252.87120000000002</v>
      </c>
      <c r="BW156" s="445">
        <v>119.88630000000001</v>
      </c>
      <c r="BX156" s="445">
        <v>6.6703999999999999</v>
      </c>
      <c r="BY156" s="446">
        <v>1806.8291999999974</v>
      </c>
      <c r="BZ156" s="446">
        <v>44.035799999999995</v>
      </c>
      <c r="CA156" s="2607"/>
      <c r="CB156" s="2607"/>
      <c r="CC156" s="2607"/>
      <c r="CD156" s="2607"/>
      <c r="CE156" s="2607"/>
      <c r="CF156" s="2607"/>
      <c r="CG156" s="2607"/>
      <c r="CH156" s="2607"/>
      <c r="CI156" s="2607"/>
      <c r="CJ156" s="2607"/>
      <c r="CK156" s="2607"/>
      <c r="CL156" s="2607"/>
      <c r="CM156" s="2607"/>
      <c r="CN156" s="2607"/>
      <c r="CO156" s="2607"/>
      <c r="CP156" s="2607"/>
      <c r="CQ156" s="2607"/>
      <c r="CR156" s="2607"/>
      <c r="CS156" s="2607"/>
      <c r="CT156" s="2607"/>
      <c r="CU156" s="2607"/>
      <c r="CV156" s="2607"/>
      <c r="CW156" s="2607"/>
      <c r="CX156" s="2607"/>
      <c r="CY156" s="2607"/>
      <c r="CZ156" s="2607"/>
    </row>
    <row r="157" s="135" customFormat="true" ht="15" customHeight="true" x14ac:dyDescent="0.2">
      <c r="A157" s="3238"/>
      <c r="B157" s="2141" t="s">
        <v>363</v>
      </c>
      <c r="C157" s="2077">
        <v>2.506570747635023E-2</v>
      </c>
      <c r="D157" s="2078">
        <v>2.0446216931781506E-2</v>
      </c>
      <c r="E157" s="2078">
        <v>0</v>
      </c>
      <c r="F157" s="2078">
        <v>0</v>
      </c>
      <c r="G157" s="2079">
        <v>0</v>
      </c>
      <c r="H157" s="2080">
        <v>5.8486990548593958E-2</v>
      </c>
      <c r="I157" s="2078">
        <v>0</v>
      </c>
      <c r="J157" s="2078">
        <v>0</v>
      </c>
      <c r="K157" s="2078">
        <v>0</v>
      </c>
      <c r="L157" s="2081">
        <v>0</v>
      </c>
      <c r="M157" s="2082">
        <v>0</v>
      </c>
      <c r="N157" s="2078">
        <v>0</v>
      </c>
      <c r="O157" s="2078">
        <v>3.5710462931931829E-2</v>
      </c>
      <c r="P157" s="2078">
        <v>0</v>
      </c>
      <c r="Q157" s="2079">
        <v>0</v>
      </c>
      <c r="R157" s="2080">
        <v>0</v>
      </c>
      <c r="S157" s="2078">
        <v>0.21252247833905505</v>
      </c>
      <c r="T157" s="2078">
        <v>6.3979526551503879E-2</v>
      </c>
      <c r="U157" s="2078">
        <v>0</v>
      </c>
      <c r="V157" s="2078">
        <v>0</v>
      </c>
      <c r="W157" s="2078">
        <v>0</v>
      </c>
      <c r="X157" s="2078">
        <v>0</v>
      </c>
      <c r="Y157" s="2078">
        <v>0</v>
      </c>
      <c r="Z157" s="2694">
        <v>0</v>
      </c>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108"/>
      <c r="BA157" s="3251"/>
      <c r="BB157" s="2160" t="s">
        <v>363</v>
      </c>
      <c r="BC157" s="513">
        <v>3.6516999999999999</v>
      </c>
      <c r="BD157" s="445">
        <v>2.9796</v>
      </c>
      <c r="BE157" s="445">
        <v>0</v>
      </c>
      <c r="BF157" s="445">
        <v>0</v>
      </c>
      <c r="BG157" s="514">
        <v>0</v>
      </c>
      <c r="BH157" s="524">
        <v>3.6516999999999999</v>
      </c>
      <c r="BI157" s="445">
        <v>0</v>
      </c>
      <c r="BJ157" s="445">
        <v>0</v>
      </c>
      <c r="BK157" s="445">
        <v>0</v>
      </c>
      <c r="BL157" s="514">
        <v>0</v>
      </c>
      <c r="BM157" s="524">
        <v>0</v>
      </c>
      <c r="BN157" s="445">
        <v>0</v>
      </c>
      <c r="BO157" s="445">
        <v>2.9796</v>
      </c>
      <c r="BP157" s="445">
        <v>0</v>
      </c>
      <c r="BQ157" s="514">
        <v>0</v>
      </c>
      <c r="BR157" s="524">
        <v>0</v>
      </c>
      <c r="BS157" s="445">
        <v>3.6516999999999999</v>
      </c>
      <c r="BT157" s="445">
        <v>2.9796</v>
      </c>
      <c r="BU157" s="445">
        <v>0</v>
      </c>
      <c r="BV157" s="445">
        <v>0</v>
      </c>
      <c r="BW157" s="445">
        <v>0</v>
      </c>
      <c r="BX157" s="445">
        <v>0</v>
      </c>
      <c r="BY157" s="446">
        <v>0</v>
      </c>
      <c r="BZ157" s="446">
        <v>0</v>
      </c>
      <c r="CA157" s="2607"/>
      <c r="CB157" s="2607"/>
      <c r="CC157" s="2607"/>
      <c r="CD157" s="2607"/>
      <c r="CE157" s="2607"/>
      <c r="CF157" s="2607"/>
      <c r="CG157" s="2607"/>
      <c r="CH157" s="2607"/>
      <c r="CI157" s="2607"/>
      <c r="CJ157" s="2607"/>
      <c r="CK157" s="2607"/>
      <c r="CL157" s="2607"/>
      <c r="CM157" s="2607"/>
      <c r="CN157" s="2607"/>
      <c r="CO157" s="2607"/>
      <c r="CP157" s="2607"/>
      <c r="CQ157" s="2607"/>
      <c r="CR157" s="2607"/>
      <c r="CS157" s="2607"/>
      <c r="CT157" s="2607"/>
      <c r="CU157" s="2607"/>
      <c r="CV157" s="2607"/>
      <c r="CW157" s="2607"/>
      <c r="CX157" s="2607"/>
      <c r="CY157" s="2607"/>
      <c r="CZ157" s="2607"/>
    </row>
    <row r="158" s="135" customFormat="true" ht="15" customHeight="true" x14ac:dyDescent="0.2">
      <c r="A158" s="3238"/>
      <c r="B158" s="2141" t="s">
        <v>364</v>
      </c>
      <c r="C158" s="2077">
        <v>0.16776115519737178</v>
      </c>
      <c r="D158" s="2078">
        <v>0.14189452219662746</v>
      </c>
      <c r="E158" s="2078">
        <v>3.0676125442964067E-2</v>
      </c>
      <c r="F158" s="2078">
        <v>3.0666747961612301E-2</v>
      </c>
      <c r="G158" s="2079">
        <v>0</v>
      </c>
      <c r="H158" s="2080">
        <v>7.1583579033843381E-2</v>
      </c>
      <c r="I158" s="2078">
        <v>0</v>
      </c>
      <c r="J158" s="2078">
        <v>0</v>
      </c>
      <c r="K158" s="2078">
        <v>0</v>
      </c>
      <c r="L158" s="2081">
        <v>0</v>
      </c>
      <c r="M158" s="2082">
        <v>0.23981735411170033</v>
      </c>
      <c r="N158" s="2078">
        <v>0</v>
      </c>
      <c r="O158" s="2078">
        <v>8.0348541596846623E-2</v>
      </c>
      <c r="P158" s="2078">
        <v>0.16818788804083487</v>
      </c>
      <c r="Q158" s="2079">
        <v>0.10737993299841993</v>
      </c>
      <c r="R158" s="2080">
        <v>0</v>
      </c>
      <c r="S158" s="2078">
        <v>0.27791401013568739</v>
      </c>
      <c r="T158" s="2078">
        <v>0.559820857325659</v>
      </c>
      <c r="U158" s="2078">
        <v>0</v>
      </c>
      <c r="V158" s="2078">
        <v>0.26381560677589572</v>
      </c>
      <c r="W158" s="2078">
        <v>0</v>
      </c>
      <c r="X158" s="2078">
        <v>0</v>
      </c>
      <c r="Y158" s="2078">
        <v>0</v>
      </c>
      <c r="Z158" s="2694">
        <v>0</v>
      </c>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1108"/>
      <c r="BA158" s="3251"/>
      <c r="BB158" s="2160" t="s">
        <v>364</v>
      </c>
      <c r="BC158" s="513">
        <v>24.440300000000001</v>
      </c>
      <c r="BD158" s="445">
        <v>20.678100000000001</v>
      </c>
      <c r="BE158" s="445">
        <v>4.4694000000000003</v>
      </c>
      <c r="BF158" s="445">
        <v>4.4694000000000003</v>
      </c>
      <c r="BG158" s="514">
        <v>0</v>
      </c>
      <c r="BH158" s="524">
        <v>4.4694000000000003</v>
      </c>
      <c r="BI158" s="445">
        <v>0</v>
      </c>
      <c r="BJ158" s="445">
        <v>0</v>
      </c>
      <c r="BK158" s="445">
        <v>0</v>
      </c>
      <c r="BL158" s="514">
        <v>0</v>
      </c>
      <c r="BM158" s="524">
        <v>19.9709</v>
      </c>
      <c r="BN158" s="445">
        <v>0</v>
      </c>
      <c r="BO158" s="445">
        <v>6.7041000000000004</v>
      </c>
      <c r="BP158" s="445">
        <v>13.974</v>
      </c>
      <c r="BQ158" s="514">
        <v>8.9388000000000005</v>
      </c>
      <c r="BR158" s="524">
        <v>0</v>
      </c>
      <c r="BS158" s="445">
        <v>4.7752999999999997</v>
      </c>
      <c r="BT158" s="445">
        <v>26.071500000000004</v>
      </c>
      <c r="BU158" s="445">
        <v>0</v>
      </c>
      <c r="BV158" s="445">
        <v>23.2104</v>
      </c>
      <c r="BW158" s="445">
        <v>0</v>
      </c>
      <c r="BX158" s="445">
        <v>0</v>
      </c>
      <c r="BY158" s="446">
        <v>0</v>
      </c>
      <c r="BZ158" s="446">
        <v>0</v>
      </c>
      <c r="CA158" s="2607"/>
      <c r="CB158" s="2607"/>
      <c r="CC158" s="2607"/>
      <c r="CD158" s="2607"/>
      <c r="CE158" s="2607"/>
      <c r="CF158" s="2607"/>
      <c r="CG158" s="2607"/>
      <c r="CH158" s="2607"/>
      <c r="CI158" s="2607"/>
      <c r="CJ158" s="2607"/>
      <c r="CK158" s="2607"/>
      <c r="CL158" s="2607"/>
      <c r="CM158" s="2607"/>
      <c r="CN158" s="2607"/>
      <c r="CO158" s="2607"/>
      <c r="CP158" s="2607"/>
      <c r="CQ158" s="2607"/>
      <c r="CR158" s="2607"/>
      <c r="CS158" s="2607"/>
      <c r="CT158" s="2607"/>
      <c r="CU158" s="2607"/>
      <c r="CV158" s="2607"/>
      <c r="CW158" s="2607"/>
      <c r="CX158" s="2607"/>
      <c r="CY158" s="2607"/>
      <c r="CZ158" s="2607"/>
    </row>
    <row r="159" s="135" customFormat="true" ht="15" customHeight="true" x14ac:dyDescent="0.2">
      <c r="A159" s="3238"/>
      <c r="B159" s="2141" t="s">
        <v>365</v>
      </c>
      <c r="C159" s="2077">
        <v>55.360770054336861</v>
      </c>
      <c r="D159" s="2078">
        <v>31.300144302421746</v>
      </c>
      <c r="E159" s="2078">
        <v>12.869535126222701</v>
      </c>
      <c r="F159" s="2078">
        <v>1.9072872863336865</v>
      </c>
      <c r="G159" s="2079">
        <v>0.20990423186341869</v>
      </c>
      <c r="H159" s="2080">
        <v>9.3621820463598109</v>
      </c>
      <c r="I159" s="2078">
        <v>1.447700170941755</v>
      </c>
      <c r="J159" s="2078">
        <v>0.38578764702950064</v>
      </c>
      <c r="K159" s="2078">
        <v>6.473281521732091E-2</v>
      </c>
      <c r="L159" s="2081">
        <v>9.5987074611947484E-2</v>
      </c>
      <c r="M159" s="2082">
        <v>66.393579006194031</v>
      </c>
      <c r="N159" s="2078">
        <v>42.711298260558905</v>
      </c>
      <c r="O159" s="2078">
        <v>33.104283480575489</v>
      </c>
      <c r="P159" s="2078">
        <v>19.208555267967427</v>
      </c>
      <c r="Q159" s="2079">
        <v>7.9407176950472405</v>
      </c>
      <c r="R159" s="2080">
        <v>19.649303764827142</v>
      </c>
      <c r="S159" s="2078">
        <v>51.724701651136165</v>
      </c>
      <c r="T159" s="2078">
        <v>43.586052463211992</v>
      </c>
      <c r="U159" s="2078">
        <v>37.496187862153057</v>
      </c>
      <c r="V159" s="2078">
        <v>6.2899194668147764</v>
      </c>
      <c r="W159" s="2078">
        <v>34.23035522066769</v>
      </c>
      <c r="X159" s="2078">
        <v>23.645922484411251</v>
      </c>
      <c r="Y159" s="2078">
        <v>0.58623881518049481</v>
      </c>
      <c r="Z159" s="2694">
        <v>27.850794842908925</v>
      </c>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1108"/>
      <c r="BA159" s="3251"/>
      <c r="BB159" s="2160" t="s">
        <v>365</v>
      </c>
      <c r="BC159" s="513">
        <v>8065.2390999999889</v>
      </c>
      <c r="BD159" s="445">
        <v>4561.3283999999994</v>
      </c>
      <c r="BE159" s="445">
        <v>1875.044499999997</v>
      </c>
      <c r="BF159" s="445">
        <v>277.96979999999996</v>
      </c>
      <c r="BG159" s="514">
        <v>30.581999999999997</v>
      </c>
      <c r="BH159" s="524">
        <v>584.53819999999996</v>
      </c>
      <c r="BI159" s="445">
        <v>90.373199999999997</v>
      </c>
      <c r="BJ159" s="445">
        <v>24.0838</v>
      </c>
      <c r="BK159" s="445">
        <v>4.0518000000000001</v>
      </c>
      <c r="BL159" s="514">
        <v>5.9927999999999999</v>
      </c>
      <c r="BM159" s="524">
        <v>5528.9556999999859</v>
      </c>
      <c r="BN159" s="445">
        <v>3553.0447999999997</v>
      </c>
      <c r="BO159" s="445">
        <v>2762.1463000000017</v>
      </c>
      <c r="BP159" s="445">
        <v>1595.9552999999987</v>
      </c>
      <c r="BQ159" s="514">
        <v>661.0219000000003</v>
      </c>
      <c r="BR159" s="524">
        <v>1987.4864999999982</v>
      </c>
      <c r="BS159" s="445">
        <v>888.7675999999999</v>
      </c>
      <c r="BT159" s="445">
        <v>2029.8524999999991</v>
      </c>
      <c r="BU159" s="445">
        <v>3321.1254000000049</v>
      </c>
      <c r="BV159" s="445">
        <v>553.38479999999993</v>
      </c>
      <c r="BW159" s="445">
        <v>3689.4041999999895</v>
      </c>
      <c r="BX159" s="445">
        <v>806.28460000000052</v>
      </c>
      <c r="BY159" s="446">
        <v>113.86319999999999</v>
      </c>
      <c r="BZ159" s="446">
        <v>1419.9949999999999</v>
      </c>
      <c r="CA159" s="2607"/>
      <c r="CB159" s="2607"/>
      <c r="CC159" s="2607"/>
      <c r="CD159" s="2607"/>
      <c r="CE159" s="2607"/>
      <c r="CF159" s="2607"/>
      <c r="CG159" s="2607"/>
      <c r="CH159" s="2607"/>
      <c r="CI159" s="2607"/>
      <c r="CJ159" s="2607"/>
      <c r="CK159" s="2607"/>
      <c r="CL159" s="2607"/>
      <c r="CM159" s="2607"/>
      <c r="CN159" s="2607"/>
      <c r="CO159" s="2607"/>
      <c r="CP159" s="2607"/>
      <c r="CQ159" s="2607"/>
      <c r="CR159" s="2607"/>
      <c r="CS159" s="2607"/>
      <c r="CT159" s="2607"/>
      <c r="CU159" s="2607"/>
      <c r="CV159" s="2607"/>
      <c r="CW159" s="2607"/>
      <c r="CX159" s="2607"/>
      <c r="CY159" s="2607"/>
      <c r="CZ159" s="2607"/>
    </row>
    <row r="160" s="135" customFormat="true" ht="15" customHeight="true" x14ac:dyDescent="0.2">
      <c r="A160" s="3238"/>
      <c r="B160" s="2141" t="s">
        <v>366</v>
      </c>
      <c r="C160" s="2077">
        <v>0</v>
      </c>
      <c r="D160" s="2078">
        <v>0</v>
      </c>
      <c r="E160" s="2078">
        <v>1.5423857586125396E-2</v>
      </c>
      <c r="F160" s="2078">
        <v>5.1111246602687172E-3</v>
      </c>
      <c r="G160" s="2079">
        <v>0</v>
      </c>
      <c r="H160" s="2080">
        <v>3.5991994183750126E-2</v>
      </c>
      <c r="I160" s="2078">
        <v>0</v>
      </c>
      <c r="J160" s="2078">
        <v>0</v>
      </c>
      <c r="K160" s="2078">
        <v>0</v>
      </c>
      <c r="L160" s="2081">
        <v>0</v>
      </c>
      <c r="M160" s="2082">
        <v>0</v>
      </c>
      <c r="N160" s="2078">
        <v>0</v>
      </c>
      <c r="O160" s="2078">
        <v>0</v>
      </c>
      <c r="P160" s="2078">
        <v>0</v>
      </c>
      <c r="Q160" s="2079">
        <v>8.9483277498683279E-3</v>
      </c>
      <c r="R160" s="2080">
        <v>0</v>
      </c>
      <c r="S160" s="2078">
        <v>0.13078306359326464</v>
      </c>
      <c r="T160" s="2078">
        <v>1.599488163787597E-2</v>
      </c>
      <c r="U160" s="2078">
        <v>0</v>
      </c>
      <c r="V160" s="2078">
        <v>0</v>
      </c>
      <c r="W160" s="2078">
        <v>0</v>
      </c>
      <c r="X160" s="2078">
        <v>0</v>
      </c>
      <c r="Y160" s="2078">
        <v>0</v>
      </c>
      <c r="Z160" s="2694">
        <v>0</v>
      </c>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1108"/>
      <c r="BA160" s="3251"/>
      <c r="BB160" s="2160" t="s">
        <v>366</v>
      </c>
      <c r="BC160" s="513">
        <v>0</v>
      </c>
      <c r="BD160" s="445">
        <v>0</v>
      </c>
      <c r="BE160" s="445">
        <v>2.2471999999999999</v>
      </c>
      <c r="BF160" s="445">
        <v>0.74490000000000001</v>
      </c>
      <c r="BG160" s="514">
        <v>0</v>
      </c>
      <c r="BH160" s="524">
        <v>2.2471999999999999</v>
      </c>
      <c r="BI160" s="445">
        <v>0</v>
      </c>
      <c r="BJ160" s="445">
        <v>0</v>
      </c>
      <c r="BK160" s="445">
        <v>0</v>
      </c>
      <c r="BL160" s="514">
        <v>0</v>
      </c>
      <c r="BM160" s="524">
        <v>0</v>
      </c>
      <c r="BN160" s="445">
        <v>0</v>
      </c>
      <c r="BO160" s="445">
        <v>0</v>
      </c>
      <c r="BP160" s="445">
        <v>0</v>
      </c>
      <c r="BQ160" s="514">
        <v>0.74490000000000001</v>
      </c>
      <c r="BR160" s="524">
        <v>0</v>
      </c>
      <c r="BS160" s="445">
        <v>2.2471999999999999</v>
      </c>
      <c r="BT160" s="445">
        <v>0.74490000000000001</v>
      </c>
      <c r="BU160" s="445">
        <v>0</v>
      </c>
      <c r="BV160" s="445">
        <v>0</v>
      </c>
      <c r="BW160" s="445">
        <v>0</v>
      </c>
      <c r="BX160" s="445">
        <v>0</v>
      </c>
      <c r="BY160" s="446">
        <v>0</v>
      </c>
      <c r="BZ160" s="446">
        <v>0</v>
      </c>
      <c r="CA160" s="2607"/>
      <c r="CB160" s="2607"/>
      <c r="CC160" s="2607"/>
      <c r="CD160" s="2607"/>
      <c r="CE160" s="2607"/>
      <c r="CF160" s="2607"/>
      <c r="CG160" s="2607"/>
      <c r="CH160" s="2607"/>
      <c r="CI160" s="2607"/>
      <c r="CJ160" s="2607"/>
      <c r="CK160" s="2607"/>
      <c r="CL160" s="2607"/>
      <c r="CM160" s="2607"/>
      <c r="CN160" s="2607"/>
      <c r="CO160" s="2607"/>
      <c r="CP160" s="2607"/>
      <c r="CQ160" s="2607"/>
      <c r="CR160" s="2607"/>
      <c r="CS160" s="2607"/>
      <c r="CT160" s="2607"/>
      <c r="CU160" s="2607"/>
      <c r="CV160" s="2607"/>
      <c r="CW160" s="2607"/>
      <c r="CX160" s="2607"/>
      <c r="CY160" s="2607"/>
      <c r="CZ160" s="2607"/>
    </row>
    <row r="161" s="135" customFormat="true" ht="15" customHeight="true" x14ac:dyDescent="0.2">
      <c r="A161" s="3239"/>
      <c r="B161" s="2142" t="s">
        <v>356</v>
      </c>
      <c r="C161" s="2077">
        <v>0.5114332354216935</v>
      </c>
      <c r="D161" s="2078">
        <v>0.65895544095749992</v>
      </c>
      <c r="E161" s="2078">
        <v>0.37639579836878057</v>
      </c>
      <c r="F161" s="2078">
        <v>0.57981726175211901</v>
      </c>
      <c r="G161" s="2079">
        <v>0.30774423069824508</v>
      </c>
      <c r="H161" s="2080">
        <v>0.77193634125843258</v>
      </c>
      <c r="I161" s="2078">
        <v>0.60110188877253901</v>
      </c>
      <c r="J161" s="2078">
        <v>0.14399398420006757</v>
      </c>
      <c r="K161" s="2078">
        <v>0.40690704474456613</v>
      </c>
      <c r="L161" s="2081">
        <v>0</v>
      </c>
      <c r="M161" s="2082">
        <v>0.499685033254336</v>
      </c>
      <c r="N161" s="2078">
        <v>0.3850976641686259</v>
      </c>
      <c r="O161" s="2078">
        <v>0.84736364654978436</v>
      </c>
      <c r="P161" s="2078">
        <v>0.2015197570218201</v>
      </c>
      <c r="Q161" s="2079">
        <v>0.88227580492784863</v>
      </c>
      <c r="R161" s="2080">
        <v>0.23723568849922555</v>
      </c>
      <c r="S161" s="2078">
        <v>6.5391531796632318E-2</v>
      </c>
      <c r="T161" s="2078">
        <v>3.4708893154190861</v>
      </c>
      <c r="U161" s="2078">
        <v>0</v>
      </c>
      <c r="V161" s="2078">
        <v>0.52763121355179143</v>
      </c>
      <c r="W161" s="2078">
        <v>9.5682334648966555E-2</v>
      </c>
      <c r="X161" s="2078">
        <v>1.7239271304560408</v>
      </c>
      <c r="Y161" s="2078">
        <v>0.26997840172785947</v>
      </c>
      <c r="Z161" s="2694">
        <v>0</v>
      </c>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108"/>
      <c r="BA161" s="3251"/>
      <c r="BB161" s="2160" t="s">
        <v>356</v>
      </c>
      <c r="BC161" s="513">
        <v>74.508200000000002</v>
      </c>
      <c r="BD161" s="445">
        <v>96.028700000000001</v>
      </c>
      <c r="BE161" s="445">
        <v>54.839500000000001</v>
      </c>
      <c r="BF161" s="445">
        <v>84.503100000000018</v>
      </c>
      <c r="BG161" s="514">
        <v>44.836799999999997</v>
      </c>
      <c r="BH161" s="524">
        <v>48.1967</v>
      </c>
      <c r="BI161" s="445">
        <v>37.524000000000001</v>
      </c>
      <c r="BJ161" s="445">
        <v>8.9892000000000003</v>
      </c>
      <c r="BK161" s="445">
        <v>25.4694</v>
      </c>
      <c r="BL161" s="514">
        <v>0</v>
      </c>
      <c r="BM161" s="524">
        <v>41.611500000000007</v>
      </c>
      <c r="BN161" s="445">
        <v>32.035299999999992</v>
      </c>
      <c r="BO161" s="445">
        <v>70.702100000000002</v>
      </c>
      <c r="BP161" s="445">
        <v>16.743399999999998</v>
      </c>
      <c r="BQ161" s="514">
        <v>73.444699999999997</v>
      </c>
      <c r="BR161" s="524">
        <v>23.995899999999999</v>
      </c>
      <c r="BS161" s="445">
        <v>1.1235999999999999</v>
      </c>
      <c r="BT161" s="445">
        <v>161.64330000000001</v>
      </c>
      <c r="BU161" s="445">
        <v>0</v>
      </c>
      <c r="BV161" s="445">
        <v>46.4208</v>
      </c>
      <c r="BW161" s="445">
        <v>10.312799999999999</v>
      </c>
      <c r="BX161" s="445">
        <v>58.782899999999984</v>
      </c>
      <c r="BY161" s="446">
        <v>52.436999999999998</v>
      </c>
      <c r="BZ161" s="446">
        <v>0</v>
      </c>
      <c r="CA161" s="2607"/>
      <c r="CB161" s="2607"/>
      <c r="CC161" s="2607"/>
      <c r="CD161" s="2607"/>
      <c r="CE161" s="2607"/>
      <c r="CF161" s="2607"/>
      <c r="CG161" s="2607"/>
      <c r="CH161" s="2607"/>
      <c r="CI161" s="2607"/>
      <c r="CJ161" s="2607"/>
      <c r="CK161" s="2607"/>
      <c r="CL161" s="2607"/>
      <c r="CM161" s="2607"/>
      <c r="CN161" s="2607"/>
      <c r="CO161" s="2607"/>
      <c r="CP161" s="2607"/>
      <c r="CQ161" s="2607"/>
      <c r="CR161" s="2607"/>
      <c r="CS161" s="2607"/>
      <c r="CT161" s="2607"/>
      <c r="CU161" s="2607"/>
      <c r="CV161" s="2607"/>
      <c r="CW161" s="2607"/>
      <c r="CX161" s="2607"/>
      <c r="CY161" s="2607"/>
      <c r="CZ161" s="2607"/>
    </row>
    <row r="162" s="135" customFormat="true" ht="15" customHeight="true" x14ac:dyDescent="0.2">
      <c r="A162" s="2001"/>
      <c r="B162" s="2143"/>
      <c r="C162" s="2077"/>
      <c r="D162" s="2078"/>
      <c r="E162" s="2078"/>
      <c r="F162" s="2078"/>
      <c r="G162" s="2079"/>
      <c r="H162" s="2080"/>
      <c r="I162" s="2078"/>
      <c r="J162" s="2078"/>
      <c r="K162" s="2078"/>
      <c r="L162" s="2081"/>
      <c r="M162" s="2082"/>
      <c r="N162" s="2078"/>
      <c r="O162" s="2078"/>
      <c r="P162" s="2078"/>
      <c r="Q162" s="2079"/>
      <c r="R162" s="2080"/>
      <c r="S162" s="2078"/>
      <c r="T162" s="2078"/>
      <c r="U162" s="2078"/>
      <c r="V162" s="2078"/>
      <c r="W162" s="2078"/>
      <c r="X162" s="2078"/>
      <c r="Y162" s="2078"/>
      <c r="Z162" s="2694"/>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108"/>
      <c r="BA162" s="3252"/>
      <c r="BB162" s="2161" t="s">
        <v>193</v>
      </c>
      <c r="BC162" s="513">
        <v>14568.509599999998</v>
      </c>
      <c r="BD162" s="445">
        <v>14572.867000000002</v>
      </c>
      <c r="BE162" s="445">
        <v>14569.636599999985</v>
      </c>
      <c r="BF162" s="445">
        <v>14574.091799999982</v>
      </c>
      <c r="BG162" s="514">
        <v>14569.501399999983</v>
      </c>
      <c r="BH162" s="524">
        <v>6243.6106999999984</v>
      </c>
      <c r="BI162" s="445">
        <v>6242.535699999994</v>
      </c>
      <c r="BJ162" s="445">
        <v>6242.7607999999918</v>
      </c>
      <c r="BK162" s="445">
        <v>6259.2673999999897</v>
      </c>
      <c r="BL162" s="514">
        <v>6243.3405999999895</v>
      </c>
      <c r="BM162" s="524">
        <v>8327.545799999989</v>
      </c>
      <c r="BN162" s="445">
        <v>8318.7469000000037</v>
      </c>
      <c r="BO162" s="445">
        <v>8343.7731000000022</v>
      </c>
      <c r="BP162" s="445">
        <v>8308.5650000000041</v>
      </c>
      <c r="BQ162" s="514">
        <v>8324.4603999999999</v>
      </c>
      <c r="BR162" s="524">
        <v>10114.793500000036</v>
      </c>
      <c r="BS162" s="445">
        <v>1718.2653000000003</v>
      </c>
      <c r="BT162" s="445">
        <v>4657.1147999999739</v>
      </c>
      <c r="BU162" s="445">
        <v>8857.234800000022</v>
      </c>
      <c r="BV162" s="445">
        <v>8797.9631999999947</v>
      </c>
      <c r="BW162" s="445">
        <v>10778.165099999873</v>
      </c>
      <c r="BX162" s="445">
        <v>3409.8251000000091</v>
      </c>
      <c r="BY162" s="446">
        <v>19422.664800000166</v>
      </c>
      <c r="BZ162" s="446">
        <v>5098.5798000000132</v>
      </c>
      <c r="CA162" s="2607"/>
      <c r="CB162" s="2607"/>
      <c r="CC162" s="2607"/>
      <c r="CD162" s="2607"/>
      <c r="CE162" s="2607"/>
      <c r="CF162" s="2607"/>
      <c r="CG162" s="2607"/>
      <c r="CH162" s="2607"/>
      <c r="CI162" s="2607"/>
      <c r="CJ162" s="2607"/>
      <c r="CK162" s="2607"/>
      <c r="CL162" s="2607"/>
      <c r="CM162" s="2607"/>
      <c r="CN162" s="2607"/>
      <c r="CO162" s="2607"/>
      <c r="CP162" s="2607"/>
      <c r="CQ162" s="2607"/>
      <c r="CR162" s="2607"/>
      <c r="CS162" s="2607"/>
      <c r="CT162" s="2607"/>
      <c r="CU162" s="2607"/>
      <c r="CV162" s="2607"/>
      <c r="CW162" s="2607"/>
      <c r="CX162" s="2607"/>
      <c r="CY162" s="2607"/>
      <c r="CZ162" s="2607"/>
    </row>
    <row r="163" s="135" customFormat="true" ht="15" customHeight="true" x14ac:dyDescent="0.2">
      <c r="A163" s="1990"/>
      <c r="B163" s="2144"/>
      <c r="C163" s="2083"/>
      <c r="D163" s="2084"/>
      <c r="E163" s="2084"/>
      <c r="F163" s="2084"/>
      <c r="G163" s="2085"/>
      <c r="H163" s="2086"/>
      <c r="I163" s="2084"/>
      <c r="J163" s="2084"/>
      <c r="K163" s="2084"/>
      <c r="L163" s="2087"/>
      <c r="M163" s="2088"/>
      <c r="N163" s="2084"/>
      <c r="O163" s="2084"/>
      <c r="P163" s="2084"/>
      <c r="Q163" s="2085"/>
      <c r="R163" s="2086"/>
      <c r="S163" s="2084"/>
      <c r="T163" s="2084"/>
      <c r="U163" s="2084"/>
      <c r="V163" s="2084"/>
      <c r="W163" s="2084"/>
      <c r="X163" s="2084"/>
      <c r="Y163" s="2084"/>
      <c r="Z163" s="2695"/>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108"/>
      <c r="BA163" s="877"/>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2607"/>
      <c r="CB163" s="2607"/>
      <c r="CC163" s="2607"/>
      <c r="CD163" s="2607"/>
      <c r="CE163" s="2607"/>
      <c r="CF163" s="2607"/>
      <c r="CG163" s="2607"/>
      <c r="CH163" s="2607"/>
      <c r="CI163" s="2607"/>
      <c r="CJ163" s="2607"/>
      <c r="CK163" s="2607"/>
      <c r="CL163" s="2607"/>
      <c r="CM163" s="2607"/>
      <c r="CN163" s="2607"/>
      <c r="CO163" s="2607"/>
      <c r="CP163" s="2607"/>
      <c r="CQ163" s="2607"/>
      <c r="CR163" s="2607"/>
      <c r="CS163" s="2607"/>
      <c r="CT163" s="2607"/>
      <c r="CU163" s="2607"/>
      <c r="CV163" s="2607"/>
      <c r="CW163" s="2607"/>
      <c r="CX163" s="2607"/>
      <c r="CY163" s="2607"/>
      <c r="CZ163" s="2607"/>
    </row>
    <row r="164" s="135" customFormat="true" ht="15" customHeight="true" x14ac:dyDescent="0.2">
      <c r="A164" s="1180"/>
      <c r="B164" s="1270"/>
      <c r="C164" s="1394"/>
      <c r="D164" s="1185"/>
      <c r="E164" s="1185"/>
      <c r="F164" s="1185"/>
      <c r="G164" s="1234"/>
      <c r="H164" s="1395"/>
      <c r="I164" s="1185"/>
      <c r="J164" s="1185"/>
      <c r="K164" s="1185"/>
      <c r="L164" s="1201"/>
      <c r="M164" s="1394"/>
      <c r="N164" s="1185"/>
      <c r="O164" s="1185"/>
      <c r="P164" s="1185"/>
      <c r="Q164" s="1234"/>
      <c r="R164" s="1395"/>
      <c r="S164" s="1185"/>
      <c r="T164" s="1185"/>
      <c r="U164" s="1185"/>
      <c r="V164" s="1185"/>
      <c r="W164" s="1185"/>
      <c r="X164" s="1185"/>
      <c r="Y164" s="1185"/>
      <c r="Z164" s="1201"/>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108"/>
      <c r="BA164" s="877"/>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2607"/>
      <c r="CB164" s="2607"/>
      <c r="CC164" s="2607"/>
      <c r="CD164" s="2607"/>
      <c r="CE164" s="2607"/>
      <c r="CF164" s="2607"/>
      <c r="CG164" s="2607"/>
      <c r="CH164" s="2607"/>
      <c r="CI164" s="2607"/>
      <c r="CJ164" s="2607"/>
      <c r="CK164" s="2607"/>
      <c r="CL164" s="2607"/>
      <c r="CM164" s="2607"/>
      <c r="CN164" s="2607"/>
      <c r="CO164" s="2607"/>
      <c r="CP164" s="2607"/>
      <c r="CQ164" s="2607"/>
      <c r="CR164" s="2607"/>
      <c r="CS164" s="2607"/>
      <c r="CT164" s="2607"/>
      <c r="CU164" s="2607"/>
      <c r="CV164" s="2607"/>
      <c r="CW164" s="2607"/>
      <c r="CX164" s="2607"/>
      <c r="CY164" s="2607"/>
      <c r="CZ164" s="2607"/>
    </row>
    <row r="165" s="135" customFormat="true" ht="15" customHeight="true" x14ac:dyDescent="0.2">
      <c r="A165" s="1991"/>
      <c r="B165" s="2145"/>
      <c r="C165" s="1946"/>
      <c r="D165" s="1947"/>
      <c r="E165" s="1947"/>
      <c r="F165" s="1947"/>
      <c r="G165" s="1981"/>
      <c r="H165" s="1973"/>
      <c r="I165" s="1947"/>
      <c r="J165" s="1947"/>
      <c r="K165" s="1947"/>
      <c r="L165" s="1954"/>
      <c r="M165" s="1963"/>
      <c r="N165" s="1947"/>
      <c r="O165" s="1947"/>
      <c r="P165" s="1947"/>
      <c r="Q165" s="1981"/>
      <c r="R165" s="1973"/>
      <c r="S165" s="1947"/>
      <c r="T165" s="1947"/>
      <c r="U165" s="1947"/>
      <c r="V165" s="1947"/>
      <c r="W165" s="1947"/>
      <c r="X165" s="1947"/>
      <c r="Y165" s="1947"/>
      <c r="Z165" s="2696"/>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108"/>
      <c r="BA165" s="877"/>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2607"/>
      <c r="CB165" s="2607"/>
      <c r="CC165" s="2607"/>
      <c r="CD165" s="2607"/>
      <c r="CE165" s="2607"/>
      <c r="CF165" s="2607"/>
      <c r="CG165" s="2607"/>
      <c r="CH165" s="2607"/>
      <c r="CI165" s="2607"/>
      <c r="CJ165" s="2607"/>
      <c r="CK165" s="2607"/>
      <c r="CL165" s="2607"/>
      <c r="CM165" s="2607"/>
      <c r="CN165" s="2607"/>
      <c r="CO165" s="2607"/>
      <c r="CP165" s="2607"/>
      <c r="CQ165" s="2607"/>
      <c r="CR165" s="2607"/>
      <c r="CS165" s="2607"/>
      <c r="CT165" s="2607"/>
      <c r="CU165" s="2607"/>
      <c r="CV165" s="2607"/>
      <c r="CW165" s="2607"/>
      <c r="CX165" s="2607"/>
      <c r="CY165" s="2607"/>
      <c r="CZ165" s="2607"/>
    </row>
    <row r="166" s="135" customFormat="true" ht="15" customHeight="true" x14ac:dyDescent="0.2">
      <c r="A166" s="1992"/>
      <c r="B166" s="2146"/>
      <c r="C166" s="1948"/>
      <c r="D166" s="1949"/>
      <c r="E166" s="1949"/>
      <c r="F166" s="1949"/>
      <c r="G166" s="1982"/>
      <c r="H166" s="1974"/>
      <c r="I166" s="1949"/>
      <c r="J166" s="1949"/>
      <c r="K166" s="1949"/>
      <c r="L166" s="1955"/>
      <c r="M166" s="1964"/>
      <c r="N166" s="1949"/>
      <c r="O166" s="1949"/>
      <c r="P166" s="1949"/>
      <c r="Q166" s="1982"/>
      <c r="R166" s="1974"/>
      <c r="S166" s="1949"/>
      <c r="T166" s="1949"/>
      <c r="U166" s="1949"/>
      <c r="V166" s="1949"/>
      <c r="W166" s="1949"/>
      <c r="X166" s="1949"/>
      <c r="Y166" s="1949"/>
      <c r="Z166" s="2697"/>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108"/>
      <c r="BA166" s="87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607"/>
      <c r="CB166" s="2607"/>
      <c r="CC166" s="2607"/>
      <c r="CD166" s="2607"/>
      <c r="CE166" s="2607"/>
      <c r="CF166" s="2607"/>
      <c r="CG166" s="2607"/>
      <c r="CH166" s="2607"/>
      <c r="CI166" s="2607"/>
      <c r="CJ166" s="2607"/>
      <c r="CK166" s="2607"/>
      <c r="CL166" s="2607"/>
      <c r="CM166" s="2607"/>
      <c r="CN166" s="2607"/>
      <c r="CO166" s="2607"/>
      <c r="CP166" s="2607"/>
      <c r="CQ166" s="2607"/>
      <c r="CR166" s="2607"/>
      <c r="CS166" s="2607"/>
      <c r="CT166" s="2607"/>
      <c r="CU166" s="2607"/>
      <c r="CV166" s="2607"/>
      <c r="CW166" s="2607"/>
      <c r="CX166" s="2607"/>
      <c r="CY166" s="2607"/>
      <c r="CZ166" s="2607"/>
    </row>
    <row r="167" s="135" customFormat="true" ht="15" customHeight="true" x14ac:dyDescent="0.2">
      <c r="A167" s="1993"/>
      <c r="B167" s="2147"/>
      <c r="C167" s="2089"/>
      <c r="D167" s="2090"/>
      <c r="E167" s="2090"/>
      <c r="F167" s="2090"/>
      <c r="G167" s="2091"/>
      <c r="H167" s="2092"/>
      <c r="I167" s="2090"/>
      <c r="J167" s="2090"/>
      <c r="K167" s="2090"/>
      <c r="L167" s="2093"/>
      <c r="M167" s="2094"/>
      <c r="N167" s="2090"/>
      <c r="O167" s="2090"/>
      <c r="P167" s="2090"/>
      <c r="Q167" s="2091"/>
      <c r="R167" s="2092"/>
      <c r="S167" s="2090"/>
      <c r="T167" s="2090"/>
      <c r="U167" s="2090"/>
      <c r="V167" s="2090"/>
      <c r="W167" s="2090"/>
      <c r="X167" s="2090"/>
      <c r="Y167" s="2090"/>
      <c r="Z167" s="2698"/>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1108"/>
      <c r="BA167" s="87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607"/>
      <c r="CB167" s="2607"/>
      <c r="CC167" s="2607"/>
      <c r="CD167" s="2607"/>
      <c r="CE167" s="2607"/>
      <c r="CF167" s="2607"/>
      <c r="CG167" s="2607"/>
      <c r="CH167" s="2607"/>
      <c r="CI167" s="2607"/>
      <c r="CJ167" s="2607"/>
      <c r="CK167" s="2607"/>
      <c r="CL167" s="2607"/>
      <c r="CM167" s="2607"/>
      <c r="CN167" s="2607"/>
      <c r="CO167" s="2607"/>
      <c r="CP167" s="2607"/>
      <c r="CQ167" s="2607"/>
      <c r="CR167" s="2607"/>
      <c r="CS167" s="2607"/>
      <c r="CT167" s="2607"/>
      <c r="CU167" s="2607"/>
      <c r="CV167" s="2607"/>
      <c r="CW167" s="2607"/>
      <c r="CX167" s="2607"/>
      <c r="CY167" s="2607"/>
      <c r="CZ167" s="2607"/>
    </row>
    <row r="168" s="135" customFormat="true" ht="15" customHeight="true" x14ac:dyDescent="0.2">
      <c r="A168" s="1994"/>
      <c r="B168" s="2148"/>
      <c r="C168" s="2095"/>
      <c r="D168" s="2096"/>
      <c r="E168" s="2096"/>
      <c r="F168" s="2096"/>
      <c r="G168" s="2097"/>
      <c r="H168" s="2098"/>
      <c r="I168" s="2096"/>
      <c r="J168" s="2096"/>
      <c r="K168" s="2096"/>
      <c r="L168" s="2099"/>
      <c r="M168" s="2100"/>
      <c r="N168" s="2096"/>
      <c r="O168" s="2096"/>
      <c r="P168" s="2096"/>
      <c r="Q168" s="2097"/>
      <c r="R168" s="2098"/>
      <c r="S168" s="2096"/>
      <c r="T168" s="2096"/>
      <c r="U168" s="2096"/>
      <c r="V168" s="2096"/>
      <c r="W168" s="2096"/>
      <c r="X168" s="2096"/>
      <c r="Y168" s="2096"/>
      <c r="Z168" s="2699"/>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1108"/>
      <c r="BA168" s="87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607"/>
      <c r="CB168" s="2607"/>
      <c r="CC168" s="2607"/>
      <c r="CD168" s="2607"/>
      <c r="CE168" s="2607"/>
      <c r="CF168" s="2607"/>
      <c r="CG168" s="2607"/>
      <c r="CH168" s="2607"/>
      <c r="CI168" s="2607"/>
      <c r="CJ168" s="2607"/>
      <c r="CK168" s="2607"/>
      <c r="CL168" s="2607"/>
      <c r="CM168" s="2607"/>
      <c r="CN168" s="2607"/>
      <c r="CO168" s="2607"/>
      <c r="CP168" s="2607"/>
      <c r="CQ168" s="2607"/>
      <c r="CR168" s="2607"/>
      <c r="CS168" s="2607"/>
      <c r="CT168" s="2607"/>
      <c r="CU168" s="2607"/>
      <c r="CV168" s="2607"/>
      <c r="CW168" s="2607"/>
      <c r="CX168" s="2607"/>
      <c r="CY168" s="2607"/>
      <c r="CZ168" s="2607"/>
    </row>
    <row r="169" s="135" customFormat="true" ht="15" customHeight="true" x14ac:dyDescent="0.2">
      <c r="A169" s="1994"/>
      <c r="B169" s="2148"/>
      <c r="C169" s="2095"/>
      <c r="D169" s="2096"/>
      <c r="E169" s="2096"/>
      <c r="F169" s="2096"/>
      <c r="G169" s="2097"/>
      <c r="H169" s="2098"/>
      <c r="I169" s="2096"/>
      <c r="J169" s="2096"/>
      <c r="K169" s="2096"/>
      <c r="L169" s="2099"/>
      <c r="M169" s="2100"/>
      <c r="N169" s="2096"/>
      <c r="O169" s="2096"/>
      <c r="P169" s="2096"/>
      <c r="Q169" s="2097"/>
      <c r="R169" s="2098"/>
      <c r="S169" s="2096"/>
      <c r="T169" s="2096"/>
      <c r="U169" s="2096"/>
      <c r="V169" s="2096"/>
      <c r="W169" s="2096"/>
      <c r="X169" s="2096"/>
      <c r="Y169" s="2096"/>
      <c r="Z169" s="2699"/>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1108"/>
      <c r="BA169" s="87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607"/>
      <c r="CB169" s="2607"/>
      <c r="CC169" s="2607"/>
      <c r="CD169" s="2607"/>
      <c r="CE169" s="2607"/>
      <c r="CF169" s="2607"/>
      <c r="CG169" s="2607"/>
      <c r="CH169" s="2607"/>
      <c r="CI169" s="2607"/>
      <c r="CJ169" s="2607"/>
      <c r="CK169" s="2607"/>
      <c r="CL169" s="2607"/>
      <c r="CM169" s="2607"/>
      <c r="CN169" s="2607"/>
      <c r="CO169" s="2607"/>
      <c r="CP169" s="2607"/>
      <c r="CQ169" s="2607"/>
      <c r="CR169" s="2607"/>
      <c r="CS169" s="2607"/>
      <c r="CT169" s="2607"/>
      <c r="CU169" s="2607"/>
      <c r="CV169" s="2607"/>
      <c r="CW169" s="2607"/>
      <c r="CX169" s="2607"/>
      <c r="CY169" s="2607"/>
      <c r="CZ169" s="2607"/>
    </row>
    <row r="170" s="135" customFormat="true" ht="15" customHeight="true" x14ac:dyDescent="0.2">
      <c r="A170" s="1994"/>
      <c r="B170" s="2148"/>
      <c r="C170" s="2095"/>
      <c r="D170" s="2096"/>
      <c r="E170" s="2096"/>
      <c r="F170" s="2096"/>
      <c r="G170" s="2097"/>
      <c r="H170" s="2098"/>
      <c r="I170" s="2096"/>
      <c r="J170" s="2096"/>
      <c r="K170" s="2096"/>
      <c r="L170" s="2099"/>
      <c r="M170" s="2100"/>
      <c r="N170" s="2096"/>
      <c r="O170" s="2096"/>
      <c r="P170" s="2096"/>
      <c r="Q170" s="2097"/>
      <c r="R170" s="2098"/>
      <c r="S170" s="2096"/>
      <c r="T170" s="2096"/>
      <c r="U170" s="2096"/>
      <c r="V170" s="2096"/>
      <c r="W170" s="2096"/>
      <c r="X170" s="2096"/>
      <c r="Y170" s="2096"/>
      <c r="Z170" s="2699"/>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1108"/>
      <c r="BA170" s="87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607"/>
      <c r="CB170" s="2607"/>
      <c r="CC170" s="2607"/>
      <c r="CD170" s="2607"/>
      <c r="CE170" s="2607"/>
      <c r="CF170" s="2607"/>
      <c r="CG170" s="2607"/>
      <c r="CH170" s="2607"/>
      <c r="CI170" s="2607"/>
      <c r="CJ170" s="2607"/>
      <c r="CK170" s="2607"/>
      <c r="CL170" s="2607"/>
      <c r="CM170" s="2607"/>
      <c r="CN170" s="2607"/>
      <c r="CO170" s="2607"/>
      <c r="CP170" s="2607"/>
      <c r="CQ170" s="2607"/>
      <c r="CR170" s="2607"/>
      <c r="CS170" s="2607"/>
      <c r="CT170" s="2607"/>
      <c r="CU170" s="2607"/>
      <c r="CV170" s="2607"/>
      <c r="CW170" s="2607"/>
      <c r="CX170" s="2607"/>
      <c r="CY170" s="2607"/>
      <c r="CZ170" s="2607"/>
    </row>
    <row r="171" s="135" customFormat="true" ht="15" customHeight="true" x14ac:dyDescent="0.2">
      <c r="A171" s="1994"/>
      <c r="B171" s="2148"/>
      <c r="C171" s="2095"/>
      <c r="D171" s="2096"/>
      <c r="E171" s="2096"/>
      <c r="F171" s="2096"/>
      <c r="G171" s="2097"/>
      <c r="H171" s="2098"/>
      <c r="I171" s="2096"/>
      <c r="J171" s="2096"/>
      <c r="K171" s="2096"/>
      <c r="L171" s="2099"/>
      <c r="M171" s="2100"/>
      <c r="N171" s="2096"/>
      <c r="O171" s="2096"/>
      <c r="P171" s="2096"/>
      <c r="Q171" s="2097"/>
      <c r="R171" s="2098"/>
      <c r="S171" s="2096"/>
      <c r="T171" s="2096"/>
      <c r="U171" s="2096"/>
      <c r="V171" s="2096"/>
      <c r="W171" s="2096"/>
      <c r="X171" s="2096"/>
      <c r="Y171" s="2096"/>
      <c r="Z171" s="2699"/>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1108"/>
      <c r="BA171" s="87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607"/>
      <c r="CB171" s="2607"/>
      <c r="CC171" s="2607"/>
      <c r="CD171" s="2607"/>
      <c r="CE171" s="2607"/>
      <c r="CF171" s="2607"/>
      <c r="CG171" s="2607"/>
      <c r="CH171" s="2607"/>
      <c r="CI171" s="2607"/>
      <c r="CJ171" s="2607"/>
      <c r="CK171" s="2607"/>
      <c r="CL171" s="2607"/>
      <c r="CM171" s="2607"/>
      <c r="CN171" s="2607"/>
      <c r="CO171" s="2607"/>
      <c r="CP171" s="2607"/>
      <c r="CQ171" s="2607"/>
      <c r="CR171" s="2607"/>
      <c r="CS171" s="2607"/>
      <c r="CT171" s="2607"/>
      <c r="CU171" s="2607"/>
      <c r="CV171" s="2607"/>
      <c r="CW171" s="2607"/>
      <c r="CX171" s="2607"/>
      <c r="CY171" s="2607"/>
      <c r="CZ171" s="2607"/>
    </row>
    <row r="172" s="135" customFormat="true" ht="15" customHeight="true" x14ac:dyDescent="0.2">
      <c r="A172" s="1994"/>
      <c r="B172" s="2148"/>
      <c r="C172" s="2095"/>
      <c r="D172" s="2096"/>
      <c r="E172" s="2096"/>
      <c r="F172" s="2096"/>
      <c r="G172" s="2097"/>
      <c r="H172" s="2098"/>
      <c r="I172" s="2096"/>
      <c r="J172" s="2096"/>
      <c r="K172" s="2096"/>
      <c r="L172" s="2099"/>
      <c r="M172" s="2100"/>
      <c r="N172" s="2096"/>
      <c r="O172" s="2096"/>
      <c r="P172" s="2096"/>
      <c r="Q172" s="2097"/>
      <c r="R172" s="2098"/>
      <c r="S172" s="2096"/>
      <c r="T172" s="2096"/>
      <c r="U172" s="2096"/>
      <c r="V172" s="2096"/>
      <c r="W172" s="2096"/>
      <c r="X172" s="2096"/>
      <c r="Y172" s="2096"/>
      <c r="Z172" s="2699"/>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108"/>
      <c r="BA172" s="87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607"/>
      <c r="CB172" s="2607"/>
      <c r="CC172" s="2607"/>
      <c r="CD172" s="2607"/>
      <c r="CE172" s="2607"/>
      <c r="CF172" s="2607"/>
      <c r="CG172" s="2607"/>
      <c r="CH172" s="2607"/>
      <c r="CI172" s="2607"/>
      <c r="CJ172" s="2607"/>
      <c r="CK172" s="2607"/>
      <c r="CL172" s="2607"/>
      <c r="CM172" s="2607"/>
      <c r="CN172" s="2607"/>
      <c r="CO172" s="2607"/>
      <c r="CP172" s="2607"/>
      <c r="CQ172" s="2607"/>
      <c r="CR172" s="2607"/>
      <c r="CS172" s="2607"/>
      <c r="CT172" s="2607"/>
      <c r="CU172" s="2607"/>
      <c r="CV172" s="2607"/>
      <c r="CW172" s="2607"/>
      <c r="CX172" s="2607"/>
      <c r="CY172" s="2607"/>
      <c r="CZ172" s="2607"/>
    </row>
    <row r="173" s="135" customFormat="true" ht="15" customHeight="true" x14ac:dyDescent="0.2">
      <c r="A173" s="1994"/>
      <c r="B173" s="2148"/>
      <c r="C173" s="2095"/>
      <c r="D173" s="2096"/>
      <c r="E173" s="2096"/>
      <c r="F173" s="2096"/>
      <c r="G173" s="2097"/>
      <c r="H173" s="2098"/>
      <c r="I173" s="2096"/>
      <c r="J173" s="2096"/>
      <c r="K173" s="2096"/>
      <c r="L173" s="2099"/>
      <c r="M173" s="2100"/>
      <c r="N173" s="2096"/>
      <c r="O173" s="2096"/>
      <c r="P173" s="2096"/>
      <c r="Q173" s="2097"/>
      <c r="R173" s="2098"/>
      <c r="S173" s="2096"/>
      <c r="T173" s="2096"/>
      <c r="U173" s="2096"/>
      <c r="V173" s="2096"/>
      <c r="W173" s="2096"/>
      <c r="X173" s="2096"/>
      <c r="Y173" s="2096"/>
      <c r="Z173" s="2699"/>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1108"/>
      <c r="BA173" s="87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607"/>
      <c r="CB173" s="2607"/>
      <c r="CC173" s="2607"/>
      <c r="CD173" s="2607"/>
      <c r="CE173" s="2607"/>
      <c r="CF173" s="2607"/>
      <c r="CG173" s="2607"/>
      <c r="CH173" s="2607"/>
      <c r="CI173" s="2607"/>
      <c r="CJ173" s="2607"/>
      <c r="CK173" s="2607"/>
      <c r="CL173" s="2607"/>
      <c r="CM173" s="2607"/>
      <c r="CN173" s="2607"/>
      <c r="CO173" s="2607"/>
      <c r="CP173" s="2607"/>
      <c r="CQ173" s="2607"/>
      <c r="CR173" s="2607"/>
      <c r="CS173" s="2607"/>
      <c r="CT173" s="2607"/>
      <c r="CU173" s="2607"/>
      <c r="CV173" s="2607"/>
      <c r="CW173" s="2607"/>
      <c r="CX173" s="2607"/>
      <c r="CY173" s="2607"/>
      <c r="CZ173" s="2607"/>
    </row>
    <row r="174" s="135" customFormat="true" ht="15" customHeight="true" x14ac:dyDescent="0.2">
      <c r="A174" s="1994"/>
      <c r="B174" s="2148"/>
      <c r="C174" s="2095"/>
      <c r="D174" s="2096"/>
      <c r="E174" s="2096"/>
      <c r="F174" s="2096"/>
      <c r="G174" s="2097"/>
      <c r="H174" s="2098"/>
      <c r="I174" s="2096"/>
      <c r="J174" s="2096"/>
      <c r="K174" s="2096"/>
      <c r="L174" s="2099"/>
      <c r="M174" s="2100"/>
      <c r="N174" s="2096"/>
      <c r="O174" s="2096"/>
      <c r="P174" s="2096"/>
      <c r="Q174" s="2097"/>
      <c r="R174" s="2098"/>
      <c r="S174" s="2096"/>
      <c r="T174" s="2096"/>
      <c r="U174" s="2096"/>
      <c r="V174" s="2096"/>
      <c r="W174" s="2096"/>
      <c r="X174" s="2096"/>
      <c r="Y174" s="2096"/>
      <c r="Z174" s="2699"/>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1108"/>
      <c r="BA174" s="87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607"/>
      <c r="CB174" s="2607"/>
      <c r="CC174" s="2607"/>
      <c r="CD174" s="2607"/>
      <c r="CE174" s="2607"/>
      <c r="CF174" s="2607"/>
      <c r="CG174" s="2607"/>
      <c r="CH174" s="2607"/>
      <c r="CI174" s="2607"/>
      <c r="CJ174" s="2607"/>
      <c r="CK174" s="2607"/>
      <c r="CL174" s="2607"/>
      <c r="CM174" s="2607"/>
      <c r="CN174" s="2607"/>
      <c r="CO174" s="2607"/>
      <c r="CP174" s="2607"/>
      <c r="CQ174" s="2607"/>
      <c r="CR174" s="2607"/>
      <c r="CS174" s="2607"/>
      <c r="CT174" s="2607"/>
      <c r="CU174" s="2607"/>
      <c r="CV174" s="2607"/>
      <c r="CW174" s="2607"/>
      <c r="CX174" s="2607"/>
      <c r="CY174" s="2607"/>
      <c r="CZ174" s="2607"/>
    </row>
    <row r="175" s="135" customFormat="true" ht="15" customHeight="true" x14ac:dyDescent="0.2">
      <c r="A175" s="1994"/>
      <c r="B175" s="2148"/>
      <c r="C175" s="2095"/>
      <c r="D175" s="2096"/>
      <c r="E175" s="2096"/>
      <c r="F175" s="2096"/>
      <c r="G175" s="2097"/>
      <c r="H175" s="2098"/>
      <c r="I175" s="2096"/>
      <c r="J175" s="2096"/>
      <c r="K175" s="2096"/>
      <c r="L175" s="2099"/>
      <c r="M175" s="2100"/>
      <c r="N175" s="2096"/>
      <c r="O175" s="2096"/>
      <c r="P175" s="2096"/>
      <c r="Q175" s="2097"/>
      <c r="R175" s="2098"/>
      <c r="S175" s="2096"/>
      <c r="T175" s="2096"/>
      <c r="U175" s="2096"/>
      <c r="V175" s="2096"/>
      <c r="W175" s="2096"/>
      <c r="X175" s="2096"/>
      <c r="Y175" s="2096"/>
      <c r="Z175" s="2699"/>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1108"/>
      <c r="BA175" s="87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607"/>
      <c r="CB175" s="2607"/>
      <c r="CC175" s="2607"/>
      <c r="CD175" s="2607"/>
      <c r="CE175" s="2607"/>
      <c r="CF175" s="2607"/>
      <c r="CG175" s="2607"/>
      <c r="CH175" s="2607"/>
      <c r="CI175" s="2607"/>
      <c r="CJ175" s="2607"/>
      <c r="CK175" s="2607"/>
      <c r="CL175" s="2607"/>
      <c r="CM175" s="2607"/>
      <c r="CN175" s="2607"/>
      <c r="CO175" s="2607"/>
      <c r="CP175" s="2607"/>
      <c r="CQ175" s="2607"/>
      <c r="CR175" s="2607"/>
      <c r="CS175" s="2607"/>
      <c r="CT175" s="2607"/>
      <c r="CU175" s="2607"/>
      <c r="CV175" s="2607"/>
      <c r="CW175" s="2607"/>
      <c r="CX175" s="2607"/>
      <c r="CY175" s="2607"/>
      <c r="CZ175" s="2607"/>
    </row>
    <row r="176" s="135" customFormat="true" ht="15" customHeight="true" x14ac:dyDescent="0.2">
      <c r="A176" s="1990"/>
      <c r="B176" s="2144"/>
      <c r="C176" s="2101"/>
      <c r="D176" s="2102"/>
      <c r="E176" s="2102"/>
      <c r="F176" s="2102"/>
      <c r="G176" s="2103"/>
      <c r="H176" s="2104"/>
      <c r="I176" s="2102"/>
      <c r="J176" s="2102"/>
      <c r="K176" s="2102"/>
      <c r="L176" s="2105"/>
      <c r="M176" s="2106"/>
      <c r="N176" s="2102"/>
      <c r="O176" s="2102"/>
      <c r="P176" s="2102"/>
      <c r="Q176" s="2103"/>
      <c r="R176" s="2104"/>
      <c r="S176" s="2102"/>
      <c r="T176" s="2102"/>
      <c r="U176" s="2102"/>
      <c r="V176" s="2102"/>
      <c r="W176" s="2102"/>
      <c r="X176" s="2102"/>
      <c r="Y176" s="2102"/>
      <c r="Z176" s="270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1108"/>
      <c r="BA176" s="87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607"/>
      <c r="CB176" s="2607"/>
      <c r="CC176" s="2607"/>
      <c r="CD176" s="2607"/>
      <c r="CE176" s="2607"/>
      <c r="CF176" s="2607"/>
      <c r="CG176" s="2607"/>
      <c r="CH176" s="2607"/>
      <c r="CI176" s="2607"/>
      <c r="CJ176" s="2607"/>
      <c r="CK176" s="2607"/>
      <c r="CL176" s="2607"/>
      <c r="CM176" s="2607"/>
      <c r="CN176" s="2607"/>
      <c r="CO176" s="2607"/>
      <c r="CP176" s="2607"/>
      <c r="CQ176" s="2607"/>
      <c r="CR176" s="2607"/>
      <c r="CS176" s="2607"/>
      <c r="CT176" s="2607"/>
      <c r="CU176" s="2607"/>
      <c r="CV176" s="2607"/>
      <c r="CW176" s="2607"/>
      <c r="CX176" s="2607"/>
      <c r="CY176" s="2607"/>
      <c r="CZ176" s="2607"/>
    </row>
    <row r="177" s="853" customFormat="true" ht="15" customHeight="true" x14ac:dyDescent="0.2">
      <c r="A177" s="1257"/>
      <c r="B177" s="1274"/>
      <c r="C177" s="1414"/>
      <c r="D177" s="1415"/>
      <c r="E177" s="1415"/>
      <c r="F177" s="1415"/>
      <c r="G177" s="1416"/>
      <c r="H177" s="1417"/>
      <c r="I177" s="1415"/>
      <c r="J177" s="1415"/>
      <c r="K177" s="1415"/>
      <c r="L177" s="1418"/>
      <c r="M177" s="1419"/>
      <c r="N177" s="1415"/>
      <c r="O177" s="1415"/>
      <c r="P177" s="1415"/>
      <c r="Q177" s="1416"/>
      <c r="R177" s="1417"/>
      <c r="S177" s="1415"/>
      <c r="T177" s="1415"/>
      <c r="U177" s="1415"/>
      <c r="V177" s="1415"/>
      <c r="W177" s="1415"/>
      <c r="X177" s="1415"/>
      <c r="Y177" s="1415"/>
      <c r="Z177" s="2574"/>
      <c r="AA177" s="1069"/>
      <c r="AB177" s="1069"/>
      <c r="AC177" s="1069"/>
      <c r="AD177" s="1069"/>
      <c r="AE177" s="1069"/>
      <c r="AF177" s="1069"/>
      <c r="AG177" s="1069"/>
      <c r="AH177" s="1069"/>
      <c r="AI177" s="1069"/>
      <c r="AJ177" s="1069"/>
      <c r="AK177" s="1069"/>
      <c r="AL177" s="1069"/>
      <c r="AM177" s="1069"/>
      <c r="AN177" s="1069"/>
      <c r="AO177" s="1069"/>
      <c r="AP177" s="1069"/>
      <c r="AQ177" s="1069"/>
      <c r="AR177" s="1069"/>
      <c r="AS177" s="1069"/>
      <c r="AT177" s="1069"/>
      <c r="AU177" s="1069"/>
      <c r="AV177" s="1069"/>
      <c r="AW177" s="1069"/>
      <c r="AX177" s="1069"/>
      <c r="AY177" s="1069"/>
      <c r="AZ177" s="240"/>
      <c r="BA177" s="87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607"/>
      <c r="CB177" s="2607"/>
      <c r="CC177" s="2607"/>
      <c r="CD177" s="2607"/>
      <c r="CE177" s="2607"/>
      <c r="CF177" s="2607"/>
      <c r="CG177" s="2607"/>
      <c r="CH177" s="2607"/>
      <c r="CI177" s="2607"/>
      <c r="CJ177" s="2607"/>
      <c r="CK177" s="2607"/>
      <c r="CL177" s="2607"/>
      <c r="CM177" s="2607"/>
      <c r="CN177" s="2607"/>
      <c r="CO177" s="2607"/>
      <c r="CP177" s="2607"/>
      <c r="CQ177" s="2607"/>
      <c r="CR177" s="2607"/>
      <c r="CS177" s="2607"/>
      <c r="CT177" s="2607"/>
      <c r="CU177" s="2607"/>
      <c r="CV177" s="2607"/>
      <c r="CW177" s="2607"/>
      <c r="CX177" s="2607"/>
      <c r="CY177" s="2607"/>
      <c r="CZ177" s="2607"/>
    </row>
    <row r="178" s="853" customFormat="true" ht="15" customHeight="true" x14ac:dyDescent="0.2">
      <c r="A178" s="1257"/>
      <c r="B178" s="1274"/>
      <c r="C178" s="1414"/>
      <c r="D178" s="1415"/>
      <c r="E178" s="1415"/>
      <c r="F178" s="1415"/>
      <c r="G178" s="1416"/>
      <c r="H178" s="1417"/>
      <c r="I178" s="1415"/>
      <c r="J178" s="1415"/>
      <c r="K178" s="1415"/>
      <c r="L178" s="1418"/>
      <c r="M178" s="1419"/>
      <c r="N178" s="1415"/>
      <c r="O178" s="1415"/>
      <c r="P178" s="1415"/>
      <c r="Q178" s="1416"/>
      <c r="R178" s="1417"/>
      <c r="S178" s="1415"/>
      <c r="T178" s="1415"/>
      <c r="U178" s="1415"/>
      <c r="V178" s="1415"/>
      <c r="W178" s="1415"/>
      <c r="X178" s="1415"/>
      <c r="Y178" s="1415"/>
      <c r="Z178" s="2574"/>
      <c r="AA178" s="1069"/>
      <c r="AB178" s="1069"/>
      <c r="AC178" s="1069"/>
      <c r="AD178" s="1069"/>
      <c r="AE178" s="1069"/>
      <c r="AF178" s="1069"/>
      <c r="AG178" s="1069"/>
      <c r="AH178" s="1069"/>
      <c r="AI178" s="1069"/>
      <c r="AJ178" s="1069"/>
      <c r="AK178" s="1069"/>
      <c r="AL178" s="1069"/>
      <c r="AM178" s="1069"/>
      <c r="AN178" s="1069"/>
      <c r="AO178" s="1069"/>
      <c r="AP178" s="1069"/>
      <c r="AQ178" s="1069"/>
      <c r="AR178" s="1069"/>
      <c r="AS178" s="1069"/>
      <c r="AT178" s="1069"/>
      <c r="AU178" s="1069"/>
      <c r="AV178" s="1069"/>
      <c r="AW178" s="1069"/>
      <c r="AX178" s="1069"/>
      <c r="AY178" s="1069"/>
      <c r="AZ178" s="240"/>
      <c r="BA178" s="87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607"/>
      <c r="CB178" s="2607"/>
      <c r="CC178" s="2607"/>
      <c r="CD178" s="2607"/>
      <c r="CE178" s="2607"/>
      <c r="CF178" s="2607"/>
      <c r="CG178" s="2607"/>
      <c r="CH178" s="2607"/>
      <c r="CI178" s="2607"/>
      <c r="CJ178" s="2607"/>
      <c r="CK178" s="2607"/>
      <c r="CL178" s="2607"/>
      <c r="CM178" s="2607"/>
      <c r="CN178" s="2607"/>
      <c r="CO178" s="2607"/>
      <c r="CP178" s="2607"/>
      <c r="CQ178" s="2607"/>
      <c r="CR178" s="2607"/>
      <c r="CS178" s="2607"/>
      <c r="CT178" s="2607"/>
      <c r="CU178" s="2607"/>
      <c r="CV178" s="2607"/>
      <c r="CW178" s="2607"/>
      <c r="CX178" s="2607"/>
      <c r="CY178" s="2607"/>
      <c r="CZ178" s="2607"/>
    </row>
    <row r="179" s="853" customFormat="true" ht="15" customHeight="true" x14ac:dyDescent="0.2">
      <c r="A179" s="1258"/>
      <c r="B179" s="1275"/>
      <c r="C179" s="1414"/>
      <c r="D179" s="1415"/>
      <c r="E179" s="1415"/>
      <c r="F179" s="1415"/>
      <c r="G179" s="1416"/>
      <c r="H179" s="1417"/>
      <c r="I179" s="1415"/>
      <c r="J179" s="1415"/>
      <c r="K179" s="1415"/>
      <c r="L179" s="1418"/>
      <c r="M179" s="1419"/>
      <c r="N179" s="1415"/>
      <c r="O179" s="1415"/>
      <c r="P179" s="1415"/>
      <c r="Q179" s="1416"/>
      <c r="R179" s="1417"/>
      <c r="S179" s="1415"/>
      <c r="T179" s="1415"/>
      <c r="U179" s="1415"/>
      <c r="V179" s="1415"/>
      <c r="W179" s="1415"/>
      <c r="X179" s="1415"/>
      <c r="Y179" s="1415"/>
      <c r="Z179" s="2574"/>
      <c r="AA179" s="1069"/>
      <c r="AB179" s="1069"/>
      <c r="AC179" s="1069"/>
      <c r="AD179" s="1069"/>
      <c r="AE179" s="1069"/>
      <c r="AF179" s="1069"/>
      <c r="AG179" s="1069"/>
      <c r="AH179" s="1069"/>
      <c r="AI179" s="1069"/>
      <c r="AJ179" s="1069"/>
      <c r="AK179" s="1069"/>
      <c r="AL179" s="1069"/>
      <c r="AM179" s="1069"/>
      <c r="AN179" s="1069"/>
      <c r="AO179" s="1069"/>
      <c r="AP179" s="1069"/>
      <c r="AQ179" s="1069"/>
      <c r="AR179" s="1069"/>
      <c r="AS179" s="1069"/>
      <c r="AT179" s="1069"/>
      <c r="AU179" s="1069"/>
      <c r="AV179" s="1069"/>
      <c r="AW179" s="1069"/>
      <c r="AX179" s="1069"/>
      <c r="AY179" s="1069"/>
      <c r="AZ179" s="240"/>
      <c r="BA179" s="87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607"/>
      <c r="CB179" s="2607"/>
      <c r="CC179" s="2607"/>
      <c r="CD179" s="2607"/>
      <c r="CE179" s="2607"/>
      <c r="CF179" s="2607"/>
      <c r="CG179" s="2607"/>
      <c r="CH179" s="2607"/>
      <c r="CI179" s="2607"/>
      <c r="CJ179" s="2607"/>
      <c r="CK179" s="2607"/>
      <c r="CL179" s="2607"/>
      <c r="CM179" s="2607"/>
      <c r="CN179" s="2607"/>
      <c r="CO179" s="2607"/>
      <c r="CP179" s="2607"/>
      <c r="CQ179" s="2607"/>
      <c r="CR179" s="2607"/>
      <c r="CS179" s="2607"/>
      <c r="CT179" s="2607"/>
      <c r="CU179" s="2607"/>
      <c r="CV179" s="2607"/>
      <c r="CW179" s="2607"/>
      <c r="CX179" s="2607"/>
      <c r="CY179" s="2607"/>
      <c r="CZ179" s="2607"/>
    </row>
    <row r="180" s="853" customFormat="true" ht="15" customHeight="true" x14ac:dyDescent="0.2">
      <c r="A180" s="1258"/>
      <c r="B180" s="1275"/>
      <c r="C180" s="1414"/>
      <c r="D180" s="1415"/>
      <c r="E180" s="1415"/>
      <c r="F180" s="1415"/>
      <c r="G180" s="1416"/>
      <c r="H180" s="1417"/>
      <c r="I180" s="1415"/>
      <c r="J180" s="1415"/>
      <c r="K180" s="1415"/>
      <c r="L180" s="1418"/>
      <c r="M180" s="1419"/>
      <c r="N180" s="1415"/>
      <c r="O180" s="1415"/>
      <c r="P180" s="1415"/>
      <c r="Q180" s="1416"/>
      <c r="R180" s="1417"/>
      <c r="S180" s="1415"/>
      <c r="T180" s="1415"/>
      <c r="U180" s="1415"/>
      <c r="V180" s="1415"/>
      <c r="W180" s="1415"/>
      <c r="X180" s="1415"/>
      <c r="Y180" s="1415"/>
      <c r="Z180" s="2574"/>
      <c r="AA180" s="1069"/>
      <c r="AB180" s="1069"/>
      <c r="AC180" s="1069"/>
      <c r="AD180" s="1069"/>
      <c r="AE180" s="1069"/>
      <c r="AF180" s="1069"/>
      <c r="AG180" s="1069"/>
      <c r="AH180" s="1069"/>
      <c r="AI180" s="1069"/>
      <c r="AJ180" s="1069"/>
      <c r="AK180" s="1069"/>
      <c r="AL180" s="1069"/>
      <c r="AM180" s="1069"/>
      <c r="AN180" s="1069"/>
      <c r="AO180" s="1069"/>
      <c r="AP180" s="1069"/>
      <c r="AQ180" s="1069"/>
      <c r="AR180" s="1069"/>
      <c r="AS180" s="1069"/>
      <c r="AT180" s="1069"/>
      <c r="AU180" s="1069"/>
      <c r="AV180" s="1069"/>
      <c r="AW180" s="1069"/>
      <c r="AX180" s="1069"/>
      <c r="AY180" s="1069"/>
      <c r="AZ180" s="240"/>
      <c r="BA180" s="87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607"/>
      <c r="CB180" s="2607"/>
      <c r="CC180" s="2607"/>
      <c r="CD180" s="2607"/>
      <c r="CE180" s="2607"/>
      <c r="CF180" s="2607"/>
      <c r="CG180" s="2607"/>
      <c r="CH180" s="2607"/>
      <c r="CI180" s="2607"/>
      <c r="CJ180" s="2607"/>
      <c r="CK180" s="2607"/>
      <c r="CL180" s="2607"/>
      <c r="CM180" s="2607"/>
      <c r="CN180" s="2607"/>
      <c r="CO180" s="2607"/>
      <c r="CP180" s="2607"/>
      <c r="CQ180" s="2607"/>
      <c r="CR180" s="2607"/>
      <c r="CS180" s="2607"/>
      <c r="CT180" s="2607"/>
      <c r="CU180" s="2607"/>
      <c r="CV180" s="2607"/>
      <c r="CW180" s="2607"/>
      <c r="CX180" s="2607"/>
      <c r="CY180" s="2607"/>
      <c r="CZ180" s="2607"/>
    </row>
    <row r="181" s="853" customFormat="true" ht="15" customHeight="true" x14ac:dyDescent="0.2">
      <c r="A181" s="1258"/>
      <c r="B181" s="1275"/>
      <c r="C181" s="1414"/>
      <c r="D181" s="1415"/>
      <c r="E181" s="1415"/>
      <c r="F181" s="1415"/>
      <c r="G181" s="1416"/>
      <c r="H181" s="1417"/>
      <c r="I181" s="1415"/>
      <c r="J181" s="1415"/>
      <c r="K181" s="1415"/>
      <c r="L181" s="1418"/>
      <c r="M181" s="1419"/>
      <c r="N181" s="1415"/>
      <c r="O181" s="1415"/>
      <c r="P181" s="1415"/>
      <c r="Q181" s="1416"/>
      <c r="R181" s="1417"/>
      <c r="S181" s="1415"/>
      <c r="T181" s="1415"/>
      <c r="U181" s="1415"/>
      <c r="V181" s="1415"/>
      <c r="W181" s="1415"/>
      <c r="X181" s="1415"/>
      <c r="Y181" s="1415"/>
      <c r="Z181" s="2574"/>
      <c r="AA181" s="1069"/>
      <c r="AB181" s="1069"/>
      <c r="AC181" s="1069"/>
      <c r="AD181" s="1069"/>
      <c r="AE181" s="1069"/>
      <c r="AF181" s="1069"/>
      <c r="AG181" s="1069"/>
      <c r="AH181" s="1069"/>
      <c r="AI181" s="1069"/>
      <c r="AJ181" s="1069"/>
      <c r="AK181" s="1069"/>
      <c r="AL181" s="1069"/>
      <c r="AM181" s="1069"/>
      <c r="AN181" s="1069"/>
      <c r="AO181" s="1069"/>
      <c r="AP181" s="1069"/>
      <c r="AQ181" s="1069"/>
      <c r="AR181" s="1069"/>
      <c r="AS181" s="1069"/>
      <c r="AT181" s="1069"/>
      <c r="AU181" s="1069"/>
      <c r="AV181" s="1069"/>
      <c r="AW181" s="1069"/>
      <c r="AX181" s="1069"/>
      <c r="AY181" s="1069"/>
      <c r="AZ181" s="240"/>
      <c r="BA181" s="87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607"/>
      <c r="CB181" s="2607"/>
      <c r="CC181" s="2607"/>
      <c r="CD181" s="2607"/>
      <c r="CE181" s="2607"/>
      <c r="CF181" s="2607"/>
      <c r="CG181" s="2607"/>
      <c r="CH181" s="2607"/>
      <c r="CI181" s="2607"/>
      <c r="CJ181" s="2607"/>
      <c r="CK181" s="2607"/>
      <c r="CL181" s="2607"/>
      <c r="CM181" s="2607"/>
      <c r="CN181" s="2607"/>
      <c r="CO181" s="2607"/>
      <c r="CP181" s="2607"/>
      <c r="CQ181" s="2607"/>
      <c r="CR181" s="2607"/>
      <c r="CS181" s="2607"/>
      <c r="CT181" s="2607"/>
      <c r="CU181" s="2607"/>
      <c r="CV181" s="2607"/>
      <c r="CW181" s="2607"/>
      <c r="CX181" s="2607"/>
      <c r="CY181" s="2607"/>
      <c r="CZ181" s="2607"/>
    </row>
    <row r="182" s="853" customFormat="true" ht="15" customHeight="true" x14ac:dyDescent="0.2">
      <c r="A182" s="1258"/>
      <c r="B182" s="1275"/>
      <c r="C182" s="1414"/>
      <c r="D182" s="1415"/>
      <c r="E182" s="1415"/>
      <c r="F182" s="1415"/>
      <c r="G182" s="1416"/>
      <c r="H182" s="1417"/>
      <c r="I182" s="1415"/>
      <c r="J182" s="1415"/>
      <c r="K182" s="1415"/>
      <c r="L182" s="1418"/>
      <c r="M182" s="1419"/>
      <c r="N182" s="1415"/>
      <c r="O182" s="1415"/>
      <c r="P182" s="1415"/>
      <c r="Q182" s="1416"/>
      <c r="R182" s="1417"/>
      <c r="S182" s="1415"/>
      <c r="T182" s="1415"/>
      <c r="U182" s="1415"/>
      <c r="V182" s="1415"/>
      <c r="W182" s="1415"/>
      <c r="X182" s="1415"/>
      <c r="Y182" s="1415"/>
      <c r="Z182" s="2574"/>
      <c r="AA182" s="1069"/>
      <c r="AB182" s="1069"/>
      <c r="AC182" s="1069"/>
      <c r="AD182" s="1069"/>
      <c r="AE182" s="1069"/>
      <c r="AF182" s="1069"/>
      <c r="AG182" s="1069"/>
      <c r="AH182" s="1069"/>
      <c r="AI182" s="1069"/>
      <c r="AJ182" s="1069"/>
      <c r="AK182" s="1069"/>
      <c r="AL182" s="1069"/>
      <c r="AM182" s="1069"/>
      <c r="AN182" s="1069"/>
      <c r="AO182" s="1069"/>
      <c r="AP182" s="1069"/>
      <c r="AQ182" s="1069"/>
      <c r="AR182" s="1069"/>
      <c r="AS182" s="1069"/>
      <c r="AT182" s="1069"/>
      <c r="AU182" s="1069"/>
      <c r="AV182" s="1069"/>
      <c r="AW182" s="1069"/>
      <c r="AX182" s="1069"/>
      <c r="AY182" s="1069"/>
      <c r="AZ182" s="240"/>
      <c r="BA182" s="87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607"/>
      <c r="CB182" s="2607"/>
      <c r="CC182" s="2607"/>
      <c r="CD182" s="2607"/>
      <c r="CE182" s="2607"/>
      <c r="CF182" s="2607"/>
      <c r="CG182" s="2607"/>
      <c r="CH182" s="2607"/>
      <c r="CI182" s="2607"/>
      <c r="CJ182" s="2607"/>
      <c r="CK182" s="2607"/>
      <c r="CL182" s="2607"/>
      <c r="CM182" s="2607"/>
      <c r="CN182" s="2607"/>
      <c r="CO182" s="2607"/>
      <c r="CP182" s="2607"/>
      <c r="CQ182" s="2607"/>
      <c r="CR182" s="2607"/>
      <c r="CS182" s="2607"/>
      <c r="CT182" s="2607"/>
      <c r="CU182" s="2607"/>
      <c r="CV182" s="2607"/>
      <c r="CW182" s="2607"/>
      <c r="CX182" s="2607"/>
      <c r="CY182" s="2607"/>
      <c r="CZ182" s="2607"/>
    </row>
    <row r="183" s="853" customFormat="true" ht="15" customHeight="true" x14ac:dyDescent="0.2">
      <c r="A183" s="1258"/>
      <c r="B183" s="1275"/>
      <c r="C183" s="1414"/>
      <c r="D183" s="1415"/>
      <c r="E183" s="1415"/>
      <c r="F183" s="1415"/>
      <c r="G183" s="1416"/>
      <c r="H183" s="1417"/>
      <c r="I183" s="1415"/>
      <c r="J183" s="1415"/>
      <c r="K183" s="1415"/>
      <c r="L183" s="1418"/>
      <c r="M183" s="1419"/>
      <c r="N183" s="1415"/>
      <c r="O183" s="1415"/>
      <c r="P183" s="1415"/>
      <c r="Q183" s="1416"/>
      <c r="R183" s="1417"/>
      <c r="S183" s="1415"/>
      <c r="T183" s="1415"/>
      <c r="U183" s="1415"/>
      <c r="V183" s="1415"/>
      <c r="W183" s="1415"/>
      <c r="X183" s="1415"/>
      <c r="Y183" s="1415"/>
      <c r="Z183" s="2574"/>
      <c r="AA183" s="1069"/>
      <c r="AB183" s="1069"/>
      <c r="AC183" s="1069"/>
      <c r="AD183" s="1069"/>
      <c r="AE183" s="1069"/>
      <c r="AF183" s="1069"/>
      <c r="AG183" s="1069"/>
      <c r="AH183" s="1069"/>
      <c r="AI183" s="1069"/>
      <c r="AJ183" s="1069"/>
      <c r="AK183" s="1069"/>
      <c r="AL183" s="1069"/>
      <c r="AM183" s="1069"/>
      <c r="AN183" s="1069"/>
      <c r="AO183" s="1069"/>
      <c r="AP183" s="1069"/>
      <c r="AQ183" s="1069"/>
      <c r="AR183" s="1069"/>
      <c r="AS183" s="1069"/>
      <c r="AT183" s="1069"/>
      <c r="AU183" s="1069"/>
      <c r="AV183" s="1069"/>
      <c r="AW183" s="1069"/>
      <c r="AX183" s="1069"/>
      <c r="AY183" s="1069"/>
      <c r="AZ183" s="240"/>
      <c r="BA183" s="87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607"/>
      <c r="CB183" s="2607"/>
      <c r="CC183" s="2607"/>
      <c r="CD183" s="2607"/>
      <c r="CE183" s="2607"/>
      <c r="CF183" s="2607"/>
      <c r="CG183" s="2607"/>
      <c r="CH183" s="2607"/>
      <c r="CI183" s="2607"/>
      <c r="CJ183" s="2607"/>
      <c r="CK183" s="2607"/>
      <c r="CL183" s="2607"/>
      <c r="CM183" s="2607"/>
      <c r="CN183" s="2607"/>
      <c r="CO183" s="2607"/>
      <c r="CP183" s="2607"/>
      <c r="CQ183" s="2607"/>
      <c r="CR183" s="2607"/>
      <c r="CS183" s="2607"/>
      <c r="CT183" s="2607"/>
      <c r="CU183" s="2607"/>
      <c r="CV183" s="2607"/>
      <c r="CW183" s="2607"/>
      <c r="CX183" s="2607"/>
      <c r="CY183" s="2607"/>
      <c r="CZ183" s="2607"/>
    </row>
    <row r="184" s="853" customFormat="true" ht="15" customHeight="true" x14ac:dyDescent="0.2">
      <c r="A184" s="1258"/>
      <c r="B184" s="1275"/>
      <c r="C184" s="1414"/>
      <c r="D184" s="1415"/>
      <c r="E184" s="1415"/>
      <c r="F184" s="1415"/>
      <c r="G184" s="1416"/>
      <c r="H184" s="1417"/>
      <c r="I184" s="1415"/>
      <c r="J184" s="1415"/>
      <c r="K184" s="1415"/>
      <c r="L184" s="1418"/>
      <c r="M184" s="1419"/>
      <c r="N184" s="1415"/>
      <c r="O184" s="1415"/>
      <c r="P184" s="1415"/>
      <c r="Q184" s="1416"/>
      <c r="R184" s="1417"/>
      <c r="S184" s="1415"/>
      <c r="T184" s="1415"/>
      <c r="U184" s="1415"/>
      <c r="V184" s="1415"/>
      <c r="W184" s="1415"/>
      <c r="X184" s="1415"/>
      <c r="Y184" s="1415"/>
      <c r="Z184" s="2574"/>
      <c r="AA184" s="1069"/>
      <c r="AB184" s="1069"/>
      <c r="AC184" s="1069"/>
      <c r="AD184" s="1069"/>
      <c r="AE184" s="1069"/>
      <c r="AF184" s="1069"/>
      <c r="AG184" s="1069"/>
      <c r="AH184" s="1069"/>
      <c r="AI184" s="1069"/>
      <c r="AJ184" s="1069"/>
      <c r="AK184" s="1069"/>
      <c r="AL184" s="1069"/>
      <c r="AM184" s="1069"/>
      <c r="AN184" s="1069"/>
      <c r="AO184" s="1069"/>
      <c r="AP184" s="1069"/>
      <c r="AQ184" s="1069"/>
      <c r="AR184" s="1069"/>
      <c r="AS184" s="1069"/>
      <c r="AT184" s="1069"/>
      <c r="AU184" s="1069"/>
      <c r="AV184" s="1069"/>
      <c r="AW184" s="1069"/>
      <c r="AX184" s="1069"/>
      <c r="AY184" s="1069"/>
      <c r="AZ184" s="240"/>
      <c r="BA184" s="87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607"/>
      <c r="CB184" s="2607"/>
      <c r="CC184" s="2607"/>
      <c r="CD184" s="2607"/>
      <c r="CE184" s="2607"/>
      <c r="CF184" s="2607"/>
      <c r="CG184" s="2607"/>
      <c r="CH184" s="2607"/>
      <c r="CI184" s="2607"/>
      <c r="CJ184" s="2607"/>
      <c r="CK184" s="2607"/>
      <c r="CL184" s="2607"/>
      <c r="CM184" s="2607"/>
      <c r="CN184" s="2607"/>
      <c r="CO184" s="2607"/>
      <c r="CP184" s="2607"/>
      <c r="CQ184" s="2607"/>
      <c r="CR184" s="2607"/>
      <c r="CS184" s="2607"/>
      <c r="CT184" s="2607"/>
      <c r="CU184" s="2607"/>
      <c r="CV184" s="2607"/>
      <c r="CW184" s="2607"/>
      <c r="CX184" s="2607"/>
      <c r="CY184" s="2607"/>
      <c r="CZ184" s="2607"/>
    </row>
    <row r="185" s="853" customFormat="true" ht="15" customHeight="true" x14ac:dyDescent="0.2">
      <c r="A185" s="1258"/>
      <c r="B185" s="1275"/>
      <c r="C185" s="1414"/>
      <c r="D185" s="1415"/>
      <c r="E185" s="1415"/>
      <c r="F185" s="1415"/>
      <c r="G185" s="1416"/>
      <c r="H185" s="1417"/>
      <c r="I185" s="1415"/>
      <c r="J185" s="1415"/>
      <c r="K185" s="1415"/>
      <c r="L185" s="1418"/>
      <c r="M185" s="1419"/>
      <c r="N185" s="1415"/>
      <c r="O185" s="1415"/>
      <c r="P185" s="1415"/>
      <c r="Q185" s="1416"/>
      <c r="R185" s="1417"/>
      <c r="S185" s="1415"/>
      <c r="T185" s="1415"/>
      <c r="U185" s="1415"/>
      <c r="V185" s="1415"/>
      <c r="W185" s="1415"/>
      <c r="X185" s="1415"/>
      <c r="Y185" s="1415"/>
      <c r="Z185" s="2574"/>
      <c r="AA185" s="1069"/>
      <c r="AB185" s="1069"/>
      <c r="AC185" s="1069"/>
      <c r="AD185" s="1069"/>
      <c r="AE185" s="1069"/>
      <c r="AF185" s="1069"/>
      <c r="AG185" s="1069"/>
      <c r="AH185" s="1069"/>
      <c r="AI185" s="1069"/>
      <c r="AJ185" s="1069"/>
      <c r="AK185" s="1069"/>
      <c r="AL185" s="1069"/>
      <c r="AM185" s="1069"/>
      <c r="AN185" s="1069"/>
      <c r="AO185" s="1069"/>
      <c r="AP185" s="1069"/>
      <c r="AQ185" s="1069"/>
      <c r="AR185" s="1069"/>
      <c r="AS185" s="1069"/>
      <c r="AT185" s="1069"/>
      <c r="AU185" s="1069"/>
      <c r="AV185" s="1069"/>
      <c r="AW185" s="1069"/>
      <c r="AX185" s="1069"/>
      <c r="AY185" s="1069"/>
      <c r="AZ185" s="240"/>
      <c r="BA185" s="87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607"/>
      <c r="CB185" s="2607"/>
      <c r="CC185" s="2607"/>
      <c r="CD185" s="2607"/>
      <c r="CE185" s="2607"/>
      <c r="CF185" s="2607"/>
      <c r="CG185" s="2607"/>
      <c r="CH185" s="2607"/>
      <c r="CI185" s="2607"/>
      <c r="CJ185" s="2607"/>
      <c r="CK185" s="2607"/>
      <c r="CL185" s="2607"/>
      <c r="CM185" s="2607"/>
      <c r="CN185" s="2607"/>
      <c r="CO185" s="2607"/>
      <c r="CP185" s="2607"/>
      <c r="CQ185" s="2607"/>
      <c r="CR185" s="2607"/>
      <c r="CS185" s="2607"/>
      <c r="CT185" s="2607"/>
      <c r="CU185" s="2607"/>
      <c r="CV185" s="2607"/>
      <c r="CW185" s="2607"/>
      <c r="CX185" s="2607"/>
      <c r="CY185" s="2607"/>
      <c r="CZ185" s="2607"/>
    </row>
    <row r="186" s="853" customFormat="true" ht="15" customHeight="true" x14ac:dyDescent="0.2">
      <c r="A186" s="1258"/>
      <c r="B186" s="1275"/>
      <c r="C186" s="1414"/>
      <c r="D186" s="1415"/>
      <c r="E186" s="1415"/>
      <c r="F186" s="1415"/>
      <c r="G186" s="1416"/>
      <c r="H186" s="1417"/>
      <c r="I186" s="1415"/>
      <c r="J186" s="1415"/>
      <c r="K186" s="1415"/>
      <c r="L186" s="1418"/>
      <c r="M186" s="1419"/>
      <c r="N186" s="1415"/>
      <c r="O186" s="1415"/>
      <c r="P186" s="1415"/>
      <c r="Q186" s="1416"/>
      <c r="R186" s="1417"/>
      <c r="S186" s="1415"/>
      <c r="T186" s="1415"/>
      <c r="U186" s="1415"/>
      <c r="V186" s="1415"/>
      <c r="W186" s="1415"/>
      <c r="X186" s="1415"/>
      <c r="Y186" s="1415"/>
      <c r="Z186" s="2574"/>
      <c r="AA186" s="1069"/>
      <c r="AB186" s="1069"/>
      <c r="AC186" s="1069"/>
      <c r="AD186" s="1069"/>
      <c r="AE186" s="1069"/>
      <c r="AF186" s="1069"/>
      <c r="AG186" s="1069"/>
      <c r="AH186" s="1069"/>
      <c r="AI186" s="1069"/>
      <c r="AJ186" s="1069"/>
      <c r="AK186" s="1069"/>
      <c r="AL186" s="1069"/>
      <c r="AM186" s="1069"/>
      <c r="AN186" s="1069"/>
      <c r="AO186" s="1069"/>
      <c r="AP186" s="1069"/>
      <c r="AQ186" s="1069"/>
      <c r="AR186" s="1069"/>
      <c r="AS186" s="1069"/>
      <c r="AT186" s="1069"/>
      <c r="AU186" s="1069"/>
      <c r="AV186" s="1069"/>
      <c r="AW186" s="1069"/>
      <c r="AX186" s="1069"/>
      <c r="AY186" s="1069"/>
      <c r="AZ186" s="240"/>
      <c r="BA186" s="87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607"/>
      <c r="CB186" s="2607"/>
      <c r="CC186" s="2607"/>
      <c r="CD186" s="2607"/>
      <c r="CE186" s="2607"/>
      <c r="CF186" s="2607"/>
      <c r="CG186" s="2607"/>
      <c r="CH186" s="2607"/>
      <c r="CI186" s="2607"/>
      <c r="CJ186" s="2607"/>
      <c r="CK186" s="2607"/>
      <c r="CL186" s="2607"/>
      <c r="CM186" s="2607"/>
      <c r="CN186" s="2607"/>
      <c r="CO186" s="2607"/>
      <c r="CP186" s="2607"/>
      <c r="CQ186" s="2607"/>
      <c r="CR186" s="2607"/>
      <c r="CS186" s="2607"/>
      <c r="CT186" s="2607"/>
      <c r="CU186" s="2607"/>
      <c r="CV186" s="2607"/>
      <c r="CW186" s="2607"/>
      <c r="CX186" s="2607"/>
      <c r="CY186" s="2607"/>
      <c r="CZ186" s="2607"/>
    </row>
    <row r="187" s="853" customFormat="true" ht="15" customHeight="true" x14ac:dyDescent="0.2">
      <c r="A187" s="1258"/>
      <c r="B187" s="1275"/>
      <c r="C187" s="1414"/>
      <c r="D187" s="1415"/>
      <c r="E187" s="1415"/>
      <c r="F187" s="1415"/>
      <c r="G187" s="1416"/>
      <c r="H187" s="1417"/>
      <c r="I187" s="1415"/>
      <c r="J187" s="1415"/>
      <c r="K187" s="1415"/>
      <c r="L187" s="1418"/>
      <c r="M187" s="1419"/>
      <c r="N187" s="1415"/>
      <c r="O187" s="1415"/>
      <c r="P187" s="1415"/>
      <c r="Q187" s="1416"/>
      <c r="R187" s="1417"/>
      <c r="S187" s="1415"/>
      <c r="T187" s="1415"/>
      <c r="U187" s="1415"/>
      <c r="V187" s="1415"/>
      <c r="W187" s="1415"/>
      <c r="X187" s="1415"/>
      <c r="Y187" s="1415"/>
      <c r="Z187" s="2574"/>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240"/>
      <c r="BA187" s="87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607"/>
      <c r="CB187" s="2607"/>
      <c r="CC187" s="2607"/>
      <c r="CD187" s="2607"/>
      <c r="CE187" s="2607"/>
      <c r="CF187" s="2607"/>
      <c r="CG187" s="2607"/>
      <c r="CH187" s="2607"/>
      <c r="CI187" s="2607"/>
      <c r="CJ187" s="2607"/>
      <c r="CK187" s="2607"/>
      <c r="CL187" s="2607"/>
      <c r="CM187" s="2607"/>
      <c r="CN187" s="2607"/>
      <c r="CO187" s="2607"/>
      <c r="CP187" s="2607"/>
      <c r="CQ187" s="2607"/>
      <c r="CR187" s="2607"/>
      <c r="CS187" s="2607"/>
      <c r="CT187" s="2607"/>
      <c r="CU187" s="2607"/>
      <c r="CV187" s="2607"/>
      <c r="CW187" s="2607"/>
      <c r="CX187" s="2607"/>
      <c r="CY187" s="2607"/>
      <c r="CZ187" s="2607"/>
    </row>
    <row r="188" s="853" customFormat="true" ht="15" customHeight="true" x14ac:dyDescent="0.2">
      <c r="A188" s="1258"/>
      <c r="B188" s="1275"/>
      <c r="C188" s="1414"/>
      <c r="D188" s="1415"/>
      <c r="E188" s="1415"/>
      <c r="F188" s="1415"/>
      <c r="G188" s="1416"/>
      <c r="H188" s="1417"/>
      <c r="I188" s="1415"/>
      <c r="J188" s="1415"/>
      <c r="K188" s="1415"/>
      <c r="L188" s="1418"/>
      <c r="M188" s="1419"/>
      <c r="N188" s="1415"/>
      <c r="O188" s="1415"/>
      <c r="P188" s="1415"/>
      <c r="Q188" s="1416"/>
      <c r="R188" s="1417"/>
      <c r="S188" s="1415"/>
      <c r="T188" s="1415"/>
      <c r="U188" s="1415"/>
      <c r="V188" s="1415"/>
      <c r="W188" s="1415"/>
      <c r="X188" s="1415"/>
      <c r="Y188" s="1415"/>
      <c r="Z188" s="2574"/>
      <c r="AA188" s="1069"/>
      <c r="AB188" s="1069"/>
      <c r="AC188" s="1069"/>
      <c r="AD188" s="1069"/>
      <c r="AE188" s="1069"/>
      <c r="AF188" s="1069"/>
      <c r="AG188" s="1069"/>
      <c r="AH188" s="1069"/>
      <c r="AI188" s="1069"/>
      <c r="AJ188" s="1069"/>
      <c r="AK188" s="1069"/>
      <c r="AL188" s="1069"/>
      <c r="AM188" s="1069"/>
      <c r="AN188" s="1069"/>
      <c r="AO188" s="1069"/>
      <c r="AP188" s="1069"/>
      <c r="AQ188" s="1069"/>
      <c r="AR188" s="1069"/>
      <c r="AS188" s="1069"/>
      <c r="AT188" s="1069"/>
      <c r="AU188" s="1069"/>
      <c r="AV188" s="1069"/>
      <c r="AW188" s="1069"/>
      <c r="AX188" s="1069"/>
      <c r="AY188" s="1069"/>
      <c r="AZ188" s="240"/>
      <c r="BA188" s="87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607"/>
      <c r="CB188" s="2607"/>
      <c r="CC188" s="2607"/>
      <c r="CD188" s="2607"/>
      <c r="CE188" s="2607"/>
      <c r="CF188" s="2607"/>
      <c r="CG188" s="2607"/>
      <c r="CH188" s="2607"/>
      <c r="CI188" s="2607"/>
      <c r="CJ188" s="2607"/>
      <c r="CK188" s="2607"/>
      <c r="CL188" s="2607"/>
      <c r="CM188" s="2607"/>
      <c r="CN188" s="2607"/>
      <c r="CO188" s="2607"/>
      <c r="CP188" s="2607"/>
      <c r="CQ188" s="2607"/>
      <c r="CR188" s="2607"/>
      <c r="CS188" s="2607"/>
      <c r="CT188" s="2607"/>
      <c r="CU188" s="2607"/>
      <c r="CV188" s="2607"/>
      <c r="CW188" s="2607"/>
      <c r="CX188" s="2607"/>
      <c r="CY188" s="2607"/>
      <c r="CZ188" s="2607"/>
    </row>
    <row r="189" s="853" customFormat="true" ht="15" customHeight="true" x14ac:dyDescent="0.2">
      <c r="A189" s="1258"/>
      <c r="B189" s="1275"/>
      <c r="C189" s="1414"/>
      <c r="D189" s="1415"/>
      <c r="E189" s="1415"/>
      <c r="F189" s="1415"/>
      <c r="G189" s="1416"/>
      <c r="H189" s="1417"/>
      <c r="I189" s="1415"/>
      <c r="J189" s="1415"/>
      <c r="K189" s="1415"/>
      <c r="L189" s="1418"/>
      <c r="M189" s="1419"/>
      <c r="N189" s="1415"/>
      <c r="O189" s="1415"/>
      <c r="P189" s="1415"/>
      <c r="Q189" s="1416"/>
      <c r="R189" s="1417"/>
      <c r="S189" s="1415"/>
      <c r="T189" s="1415"/>
      <c r="U189" s="1415"/>
      <c r="V189" s="1415"/>
      <c r="W189" s="1415"/>
      <c r="X189" s="1415"/>
      <c r="Y189" s="1415"/>
      <c r="Z189" s="2574"/>
      <c r="AA189" s="1069"/>
      <c r="AB189" s="1069"/>
      <c r="AC189" s="1069"/>
      <c r="AD189" s="1069"/>
      <c r="AE189" s="1069"/>
      <c r="AF189" s="1069"/>
      <c r="AG189" s="1069"/>
      <c r="AH189" s="1069"/>
      <c r="AI189" s="1069"/>
      <c r="AJ189" s="1069"/>
      <c r="AK189" s="1069"/>
      <c r="AL189" s="1069"/>
      <c r="AM189" s="1069"/>
      <c r="AN189" s="1069"/>
      <c r="AO189" s="1069"/>
      <c r="AP189" s="1069"/>
      <c r="AQ189" s="1069"/>
      <c r="AR189" s="1069"/>
      <c r="AS189" s="1069"/>
      <c r="AT189" s="1069"/>
      <c r="AU189" s="1069"/>
      <c r="AV189" s="1069"/>
      <c r="AW189" s="1069"/>
      <c r="AX189" s="1069"/>
      <c r="AY189" s="1069"/>
      <c r="AZ189" s="240"/>
      <c r="BA189" s="87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607"/>
      <c r="CB189" s="2607"/>
      <c r="CC189" s="2607"/>
      <c r="CD189" s="2607"/>
      <c r="CE189" s="2607"/>
      <c r="CF189" s="2607"/>
      <c r="CG189" s="2607"/>
      <c r="CH189" s="2607"/>
      <c r="CI189" s="2607"/>
      <c r="CJ189" s="2607"/>
      <c r="CK189" s="2607"/>
      <c r="CL189" s="2607"/>
      <c r="CM189" s="2607"/>
      <c r="CN189" s="2607"/>
      <c r="CO189" s="2607"/>
      <c r="CP189" s="2607"/>
      <c r="CQ189" s="2607"/>
      <c r="CR189" s="2607"/>
      <c r="CS189" s="2607"/>
      <c r="CT189" s="2607"/>
      <c r="CU189" s="2607"/>
      <c r="CV189" s="2607"/>
      <c r="CW189" s="2607"/>
      <c r="CX189" s="2607"/>
      <c r="CY189" s="2607"/>
      <c r="CZ189" s="2607"/>
    </row>
    <row r="190" s="853" customFormat="true" ht="15" customHeight="true" x14ac:dyDescent="0.2">
      <c r="A190" s="1258"/>
      <c r="B190" s="1275"/>
      <c r="C190" s="1414"/>
      <c r="D190" s="1415"/>
      <c r="E190" s="1415"/>
      <c r="F190" s="1415"/>
      <c r="G190" s="1416"/>
      <c r="H190" s="1417"/>
      <c r="I190" s="1415"/>
      <c r="J190" s="1415"/>
      <c r="K190" s="1415"/>
      <c r="L190" s="1418"/>
      <c r="M190" s="1419"/>
      <c r="N190" s="1415"/>
      <c r="O190" s="1415"/>
      <c r="P190" s="1415"/>
      <c r="Q190" s="1416"/>
      <c r="R190" s="1417"/>
      <c r="S190" s="1415"/>
      <c r="T190" s="1415"/>
      <c r="U190" s="1415"/>
      <c r="V190" s="1415"/>
      <c r="W190" s="1415"/>
      <c r="X190" s="1415"/>
      <c r="Y190" s="1415"/>
      <c r="Z190" s="2574"/>
      <c r="AA190" s="1069"/>
      <c r="AB190" s="1069"/>
      <c r="AC190" s="1069"/>
      <c r="AD190" s="1069"/>
      <c r="AE190" s="1069"/>
      <c r="AF190" s="1069"/>
      <c r="AG190" s="1069"/>
      <c r="AH190" s="1069"/>
      <c r="AI190" s="1069"/>
      <c r="AJ190" s="1069"/>
      <c r="AK190" s="1069"/>
      <c r="AL190" s="1069"/>
      <c r="AM190" s="1069"/>
      <c r="AN190" s="1069"/>
      <c r="AO190" s="1069"/>
      <c r="AP190" s="1069"/>
      <c r="AQ190" s="1069"/>
      <c r="AR190" s="1069"/>
      <c r="AS190" s="1069"/>
      <c r="AT190" s="1069"/>
      <c r="AU190" s="1069"/>
      <c r="AV190" s="1069"/>
      <c r="AW190" s="1069"/>
      <c r="AX190" s="1069"/>
      <c r="AY190" s="1069"/>
      <c r="AZ190" s="240"/>
      <c r="BA190" s="87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607"/>
      <c r="CB190" s="2607"/>
      <c r="CC190" s="2607"/>
      <c r="CD190" s="2607"/>
      <c r="CE190" s="2607"/>
      <c r="CF190" s="2607"/>
      <c r="CG190" s="2607"/>
      <c r="CH190" s="2607"/>
      <c r="CI190" s="2607"/>
      <c r="CJ190" s="2607"/>
      <c r="CK190" s="2607"/>
      <c r="CL190" s="2607"/>
      <c r="CM190" s="2607"/>
      <c r="CN190" s="2607"/>
      <c r="CO190" s="2607"/>
      <c r="CP190" s="2607"/>
      <c r="CQ190" s="2607"/>
      <c r="CR190" s="2607"/>
      <c r="CS190" s="2607"/>
      <c r="CT190" s="2607"/>
      <c r="CU190" s="2607"/>
      <c r="CV190" s="2607"/>
      <c r="CW190" s="2607"/>
      <c r="CX190" s="2607"/>
      <c r="CY190" s="2607"/>
      <c r="CZ190" s="2607"/>
    </row>
    <row r="191" s="853" customFormat="true" ht="15" customHeight="true" x14ac:dyDescent="0.2">
      <c r="A191" s="1258"/>
      <c r="B191" s="1275"/>
      <c r="C191" s="1414"/>
      <c r="D191" s="1415"/>
      <c r="E191" s="1415"/>
      <c r="F191" s="1415"/>
      <c r="G191" s="1416"/>
      <c r="H191" s="1417"/>
      <c r="I191" s="1415"/>
      <c r="J191" s="1415"/>
      <c r="K191" s="1415"/>
      <c r="L191" s="1418"/>
      <c r="M191" s="1419"/>
      <c r="N191" s="1415"/>
      <c r="O191" s="1415"/>
      <c r="P191" s="1415"/>
      <c r="Q191" s="1416"/>
      <c r="R191" s="1417"/>
      <c r="S191" s="1415"/>
      <c r="T191" s="1415"/>
      <c r="U191" s="1415"/>
      <c r="V191" s="1415"/>
      <c r="W191" s="1415"/>
      <c r="X191" s="1415"/>
      <c r="Y191" s="1415"/>
      <c r="Z191" s="2574"/>
      <c r="AA191" s="1069"/>
      <c r="AB191" s="1069"/>
      <c r="AC191" s="1069"/>
      <c r="AD191" s="1069"/>
      <c r="AE191" s="1069"/>
      <c r="AF191" s="1069"/>
      <c r="AG191" s="1069"/>
      <c r="AH191" s="1069"/>
      <c r="AI191" s="1069"/>
      <c r="AJ191" s="1069"/>
      <c r="AK191" s="1069"/>
      <c r="AL191" s="1069"/>
      <c r="AM191" s="1069"/>
      <c r="AN191" s="1069"/>
      <c r="AO191" s="1069"/>
      <c r="AP191" s="1069"/>
      <c r="AQ191" s="1069"/>
      <c r="AR191" s="1069"/>
      <c r="AS191" s="1069"/>
      <c r="AT191" s="1069"/>
      <c r="AU191" s="1069"/>
      <c r="AV191" s="1069"/>
      <c r="AW191" s="1069"/>
      <c r="AX191" s="1069"/>
      <c r="AY191" s="1069"/>
      <c r="AZ191" s="240"/>
      <c r="BA191" s="87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607"/>
      <c r="CB191" s="2607"/>
      <c r="CC191" s="2607"/>
      <c r="CD191" s="2607"/>
      <c r="CE191" s="2607"/>
      <c r="CF191" s="2607"/>
      <c r="CG191" s="2607"/>
      <c r="CH191" s="2607"/>
      <c r="CI191" s="2607"/>
      <c r="CJ191" s="2607"/>
      <c r="CK191" s="2607"/>
      <c r="CL191" s="2607"/>
      <c r="CM191" s="2607"/>
      <c r="CN191" s="2607"/>
      <c r="CO191" s="2607"/>
      <c r="CP191" s="2607"/>
      <c r="CQ191" s="2607"/>
      <c r="CR191" s="2607"/>
      <c r="CS191" s="2607"/>
      <c r="CT191" s="2607"/>
      <c r="CU191" s="2607"/>
      <c r="CV191" s="2607"/>
      <c r="CW191" s="2607"/>
      <c r="CX191" s="2607"/>
      <c r="CY191" s="2607"/>
      <c r="CZ191" s="2607"/>
    </row>
    <row r="192" s="853" customFormat="true" ht="15" customHeight="true" x14ac:dyDescent="0.2">
      <c r="A192" s="1259"/>
      <c r="B192" s="1276"/>
      <c r="C192" s="1420"/>
      <c r="D192" s="1421"/>
      <c r="E192" s="1421"/>
      <c r="F192" s="1421"/>
      <c r="G192" s="1422"/>
      <c r="H192" s="1423"/>
      <c r="I192" s="1421"/>
      <c r="J192" s="1421"/>
      <c r="K192" s="1421"/>
      <c r="L192" s="1424"/>
      <c r="M192" s="1425"/>
      <c r="N192" s="1421"/>
      <c r="O192" s="1421"/>
      <c r="P192" s="1421"/>
      <c r="Q192" s="1422"/>
      <c r="R192" s="1423"/>
      <c r="S192" s="1421"/>
      <c r="T192" s="1421"/>
      <c r="U192" s="1421"/>
      <c r="V192" s="1421"/>
      <c r="W192" s="1421"/>
      <c r="X192" s="1421"/>
      <c r="Y192" s="1421"/>
      <c r="Z192" s="2575"/>
      <c r="AA192" s="1069"/>
      <c r="AB192" s="1069"/>
      <c r="AC192" s="1069"/>
      <c r="AD192" s="1069"/>
      <c r="AE192" s="1069"/>
      <c r="AF192" s="1069"/>
      <c r="AG192" s="1069"/>
      <c r="AH192" s="1069"/>
      <c r="AI192" s="1069"/>
      <c r="AJ192" s="1069"/>
      <c r="AK192" s="1069"/>
      <c r="AL192" s="1069"/>
      <c r="AM192" s="1069"/>
      <c r="AN192" s="1069"/>
      <c r="AO192" s="1069"/>
      <c r="AP192" s="1069"/>
      <c r="AQ192" s="1069"/>
      <c r="AR192" s="1069"/>
      <c r="AS192" s="1069"/>
      <c r="AT192" s="1069"/>
      <c r="AU192" s="1069"/>
      <c r="AV192" s="1069"/>
      <c r="AW192" s="1069"/>
      <c r="AX192" s="1069"/>
      <c r="AY192" s="1069"/>
      <c r="AZ192" s="240"/>
      <c r="BA192" s="87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607"/>
      <c r="CB192" s="2607"/>
      <c r="CC192" s="2607"/>
      <c r="CD192" s="2607"/>
      <c r="CE192" s="2607"/>
      <c r="CF192" s="2607"/>
      <c r="CG192" s="2607"/>
      <c r="CH192" s="2607"/>
      <c r="CI192" s="2607"/>
      <c r="CJ192" s="2607"/>
      <c r="CK192" s="2607"/>
      <c r="CL192" s="2607"/>
      <c r="CM192" s="2607"/>
      <c r="CN192" s="2607"/>
      <c r="CO192" s="2607"/>
      <c r="CP192" s="2607"/>
      <c r="CQ192" s="2607"/>
      <c r="CR192" s="2607"/>
      <c r="CS192" s="2607"/>
      <c r="CT192" s="2607"/>
      <c r="CU192" s="2607"/>
      <c r="CV192" s="2607"/>
      <c r="CW192" s="2607"/>
      <c r="CX192" s="2607"/>
      <c r="CY192" s="2607"/>
      <c r="CZ192" s="2607"/>
    </row>
    <row r="193" s="853" customFormat="true" ht="15" customHeight="true" x14ac:dyDescent="0.2">
      <c r="A193" s="1181"/>
      <c r="B193" s="1277"/>
      <c r="C193" s="1358"/>
      <c r="D193" s="1350"/>
      <c r="E193" s="1350"/>
      <c r="F193" s="1350"/>
      <c r="G193" s="1351"/>
      <c r="H193" s="1359"/>
      <c r="I193" s="1350"/>
      <c r="J193" s="1350"/>
      <c r="K193" s="1350"/>
      <c r="L193" s="1360"/>
      <c r="M193" s="1358"/>
      <c r="N193" s="1350"/>
      <c r="O193" s="1350"/>
      <c r="P193" s="1350"/>
      <c r="Q193" s="1351"/>
      <c r="R193" s="1359"/>
      <c r="S193" s="1350"/>
      <c r="T193" s="1350"/>
      <c r="U193" s="1350"/>
      <c r="V193" s="1350"/>
      <c r="W193" s="1350"/>
      <c r="X193" s="1350"/>
      <c r="Y193" s="1350"/>
      <c r="Z193" s="1360"/>
      <c r="AA193" s="1069"/>
      <c r="AB193" s="1069"/>
      <c r="AC193" s="1069"/>
      <c r="AD193" s="1069"/>
      <c r="AE193" s="1069"/>
      <c r="AF193" s="1069"/>
      <c r="AG193" s="1069"/>
      <c r="AH193" s="1069"/>
      <c r="AI193" s="1069"/>
      <c r="AJ193" s="1069"/>
      <c r="AK193" s="1069"/>
      <c r="AL193" s="1069"/>
      <c r="AM193" s="1069"/>
      <c r="AN193" s="1069"/>
      <c r="AO193" s="1069"/>
      <c r="AP193" s="1069"/>
      <c r="AQ193" s="1069"/>
      <c r="AR193" s="1069"/>
      <c r="AS193" s="1069"/>
      <c r="AT193" s="1069"/>
      <c r="AU193" s="1069"/>
      <c r="AV193" s="1069"/>
      <c r="AW193" s="1069"/>
      <c r="AX193" s="1069"/>
      <c r="AY193" s="1069"/>
      <c r="AZ193" s="240"/>
      <c r="BA193" s="87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607"/>
      <c r="CB193" s="2607"/>
      <c r="CC193" s="2607"/>
      <c r="CD193" s="2607"/>
      <c r="CE193" s="2607"/>
      <c r="CF193" s="2607"/>
      <c r="CG193" s="2607"/>
      <c r="CH193" s="2607"/>
      <c r="CI193" s="2607"/>
      <c r="CJ193" s="2607"/>
      <c r="CK193" s="2607"/>
      <c r="CL193" s="2607"/>
      <c r="CM193" s="2607"/>
      <c r="CN193" s="2607"/>
      <c r="CO193" s="2607"/>
      <c r="CP193" s="2607"/>
      <c r="CQ193" s="2607"/>
      <c r="CR193" s="2607"/>
      <c r="CS193" s="2607"/>
      <c r="CT193" s="2607"/>
      <c r="CU193" s="2607"/>
      <c r="CV193" s="2607"/>
      <c r="CW193" s="2607"/>
      <c r="CX193" s="2607"/>
      <c r="CY193" s="2607"/>
      <c r="CZ193" s="2607"/>
    </row>
    <row r="194" s="131" customFormat="true" ht="15" customHeight="true" x14ac:dyDescent="0.2">
      <c r="A194" s="1182"/>
      <c r="B194" s="1278"/>
      <c r="C194" s="1358"/>
      <c r="D194" s="1350"/>
      <c r="E194" s="1350"/>
      <c r="F194" s="1350"/>
      <c r="G194" s="1351"/>
      <c r="H194" s="1359"/>
      <c r="I194" s="1350"/>
      <c r="J194" s="1350"/>
      <c r="K194" s="1350"/>
      <c r="L194" s="1360"/>
      <c r="M194" s="1358"/>
      <c r="N194" s="1350"/>
      <c r="O194" s="1350"/>
      <c r="P194" s="1350"/>
      <c r="Q194" s="1351"/>
      <c r="R194" s="1359"/>
      <c r="S194" s="1350"/>
      <c r="T194" s="1350"/>
      <c r="U194" s="1350"/>
      <c r="V194" s="1350"/>
      <c r="W194" s="1350"/>
      <c r="X194" s="1350"/>
      <c r="Y194" s="1350"/>
      <c r="Z194" s="1360"/>
      <c r="AA194" s="1069"/>
      <c r="AB194" s="1069"/>
      <c r="AC194" s="1069"/>
      <c r="AD194" s="1069"/>
      <c r="AE194" s="1069"/>
      <c r="AF194" s="1069"/>
      <c r="AG194" s="1069"/>
      <c r="AH194" s="1069"/>
      <c r="AI194" s="1069"/>
      <c r="AJ194" s="1069"/>
      <c r="AK194" s="1069"/>
      <c r="AL194" s="1069"/>
      <c r="AM194" s="1069"/>
      <c r="AN194" s="1069"/>
      <c r="AO194" s="1069"/>
      <c r="AP194" s="1069"/>
      <c r="AQ194" s="1069"/>
      <c r="AR194" s="1069"/>
      <c r="AS194" s="1069"/>
      <c r="AT194" s="1069"/>
      <c r="AU194" s="1069"/>
      <c r="AV194" s="1069"/>
      <c r="AW194" s="1069"/>
      <c r="AX194" s="1069"/>
      <c r="AY194" s="1069"/>
      <c r="AZ194" s="240"/>
      <c r="BA194" s="87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607"/>
      <c r="CB194" s="2607"/>
      <c r="CC194" s="2607"/>
      <c r="CD194" s="2607"/>
      <c r="CE194" s="2607"/>
      <c r="CF194" s="2607"/>
      <c r="CG194" s="2607"/>
      <c r="CH194" s="2607"/>
      <c r="CI194" s="2607"/>
      <c r="CJ194" s="2607"/>
      <c r="CK194" s="2607"/>
      <c r="CL194" s="2607"/>
      <c r="CM194" s="2607"/>
      <c r="CN194" s="2607"/>
      <c r="CO194" s="2607"/>
      <c r="CP194" s="2607"/>
      <c r="CQ194" s="2607"/>
      <c r="CR194" s="2607"/>
      <c r="CS194" s="2607"/>
      <c r="CT194" s="2607"/>
      <c r="CU194" s="2607"/>
      <c r="CV194" s="2607"/>
      <c r="CW194" s="2607"/>
      <c r="CX194" s="2607"/>
      <c r="CY194" s="2607"/>
      <c r="CZ194" s="2607"/>
    </row>
    <row r="195" s="131" customFormat="true" ht="15" customHeight="true" x14ac:dyDescent="0.2">
      <c r="A195" s="1182"/>
      <c r="B195" s="1278"/>
      <c r="C195" s="1358"/>
      <c r="D195" s="1350"/>
      <c r="E195" s="1350"/>
      <c r="F195" s="1350"/>
      <c r="G195" s="1351"/>
      <c r="H195" s="1359"/>
      <c r="I195" s="1350"/>
      <c r="J195" s="1350"/>
      <c r="K195" s="1350"/>
      <c r="L195" s="1360"/>
      <c r="M195" s="1358"/>
      <c r="N195" s="1350"/>
      <c r="O195" s="1350"/>
      <c r="P195" s="1350"/>
      <c r="Q195" s="1351"/>
      <c r="R195" s="1359"/>
      <c r="S195" s="1350"/>
      <c r="T195" s="1350"/>
      <c r="U195" s="1350"/>
      <c r="V195" s="1350"/>
      <c r="W195" s="1350"/>
      <c r="X195" s="1350"/>
      <c r="Y195" s="1350"/>
      <c r="Z195" s="1360"/>
      <c r="AA195" s="1069"/>
      <c r="AB195" s="1069"/>
      <c r="AC195" s="1069"/>
      <c r="AD195" s="1069"/>
      <c r="AE195" s="1069"/>
      <c r="AF195" s="1069"/>
      <c r="AG195" s="1069"/>
      <c r="AH195" s="1069"/>
      <c r="AI195" s="1069"/>
      <c r="AJ195" s="1069"/>
      <c r="AK195" s="1069"/>
      <c r="AL195" s="1069"/>
      <c r="AM195" s="1069"/>
      <c r="AN195" s="1069"/>
      <c r="AO195" s="1069"/>
      <c r="AP195" s="1069"/>
      <c r="AQ195" s="1069"/>
      <c r="AR195" s="1069"/>
      <c r="AS195" s="1069"/>
      <c r="AT195" s="1069"/>
      <c r="AU195" s="1069"/>
      <c r="AV195" s="1069"/>
      <c r="AW195" s="1069"/>
      <c r="AX195" s="1069"/>
      <c r="AY195" s="1069"/>
      <c r="AZ195" s="240"/>
      <c r="BA195" s="87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607"/>
      <c r="CB195" s="2607"/>
      <c r="CC195" s="2607"/>
      <c r="CD195" s="2607"/>
      <c r="CE195" s="2607"/>
      <c r="CF195" s="2607"/>
      <c r="CG195" s="2607"/>
      <c r="CH195" s="2607"/>
      <c r="CI195" s="2607"/>
      <c r="CJ195" s="2607"/>
      <c r="CK195" s="2607"/>
      <c r="CL195" s="2607"/>
      <c r="CM195" s="2607"/>
      <c r="CN195" s="2607"/>
      <c r="CO195" s="2607"/>
      <c r="CP195" s="2607"/>
      <c r="CQ195" s="2607"/>
      <c r="CR195" s="2607"/>
      <c r="CS195" s="2607"/>
      <c r="CT195" s="2607"/>
      <c r="CU195" s="2607"/>
      <c r="CV195" s="2607"/>
      <c r="CW195" s="2607"/>
      <c r="CX195" s="2607"/>
      <c r="CY195" s="2607"/>
      <c r="CZ195" s="2607"/>
    </row>
    <row r="196" s="131" customFormat="true" ht="15" customHeight="true" x14ac:dyDescent="0.2">
      <c r="A196" s="1182"/>
      <c r="B196" s="1278"/>
      <c r="C196" s="1358"/>
      <c r="D196" s="1350"/>
      <c r="E196" s="1350"/>
      <c r="F196" s="1350"/>
      <c r="G196" s="1351"/>
      <c r="H196" s="1359"/>
      <c r="I196" s="1350"/>
      <c r="J196" s="1350"/>
      <c r="K196" s="1350"/>
      <c r="L196" s="1360"/>
      <c r="M196" s="1358"/>
      <c r="N196" s="1350"/>
      <c r="O196" s="1350"/>
      <c r="P196" s="1350"/>
      <c r="Q196" s="1351"/>
      <c r="R196" s="1359"/>
      <c r="S196" s="1350"/>
      <c r="T196" s="1350"/>
      <c r="U196" s="1350"/>
      <c r="V196" s="1350"/>
      <c r="W196" s="1350"/>
      <c r="X196" s="1350"/>
      <c r="Y196" s="1350"/>
      <c r="Z196" s="1360"/>
      <c r="AA196" s="1069"/>
      <c r="AB196" s="1069"/>
      <c r="AC196" s="1069"/>
      <c r="AD196" s="1069"/>
      <c r="AE196" s="1069"/>
      <c r="AF196" s="1069"/>
      <c r="AG196" s="1069"/>
      <c r="AH196" s="1069"/>
      <c r="AI196" s="1069"/>
      <c r="AJ196" s="1069"/>
      <c r="AK196" s="1069"/>
      <c r="AL196" s="1069"/>
      <c r="AM196" s="1069"/>
      <c r="AN196" s="1069"/>
      <c r="AO196" s="1069"/>
      <c r="AP196" s="1069"/>
      <c r="AQ196" s="1069"/>
      <c r="AR196" s="1069"/>
      <c r="AS196" s="1069"/>
      <c r="AT196" s="1069"/>
      <c r="AU196" s="1069"/>
      <c r="AV196" s="1069"/>
      <c r="AW196" s="1069"/>
      <c r="AX196" s="1069"/>
      <c r="AY196" s="1069"/>
      <c r="AZ196" s="240"/>
      <c r="BA196" s="87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607"/>
      <c r="CB196" s="2607"/>
      <c r="CC196" s="2607"/>
      <c r="CD196" s="2607"/>
      <c r="CE196" s="2607"/>
      <c r="CF196" s="2607"/>
      <c r="CG196" s="2607"/>
      <c r="CH196" s="2607"/>
      <c r="CI196" s="2607"/>
      <c r="CJ196" s="2607"/>
      <c r="CK196" s="2607"/>
      <c r="CL196" s="2607"/>
      <c r="CM196" s="2607"/>
      <c r="CN196" s="2607"/>
      <c r="CO196" s="2607"/>
      <c r="CP196" s="2607"/>
      <c r="CQ196" s="2607"/>
      <c r="CR196" s="2607"/>
      <c r="CS196" s="2607"/>
      <c r="CT196" s="2607"/>
      <c r="CU196" s="2607"/>
      <c r="CV196" s="2607"/>
      <c r="CW196" s="2607"/>
      <c r="CX196" s="2607"/>
      <c r="CY196" s="2607"/>
      <c r="CZ196" s="2607"/>
    </row>
    <row r="197" s="131" customFormat="true" ht="15" customHeight="true" x14ac:dyDescent="0.2">
      <c r="A197" s="1182"/>
      <c r="B197" s="1278"/>
      <c r="C197" s="1358"/>
      <c r="D197" s="1350"/>
      <c r="E197" s="1350"/>
      <c r="F197" s="1350"/>
      <c r="G197" s="1351"/>
      <c r="H197" s="1359"/>
      <c r="I197" s="1350"/>
      <c r="J197" s="1350"/>
      <c r="K197" s="1350"/>
      <c r="L197" s="1360"/>
      <c r="M197" s="1358"/>
      <c r="N197" s="1350"/>
      <c r="O197" s="1350"/>
      <c r="P197" s="1350"/>
      <c r="Q197" s="1351"/>
      <c r="R197" s="1359"/>
      <c r="S197" s="1350"/>
      <c r="T197" s="1350"/>
      <c r="U197" s="1350"/>
      <c r="V197" s="1350"/>
      <c r="W197" s="1350"/>
      <c r="X197" s="1350"/>
      <c r="Y197" s="1350"/>
      <c r="Z197" s="1360"/>
      <c r="AA197" s="1069"/>
      <c r="AB197" s="1069"/>
      <c r="AC197" s="1069"/>
      <c r="AD197" s="1069"/>
      <c r="AE197" s="1069"/>
      <c r="AF197" s="1069"/>
      <c r="AG197" s="1069"/>
      <c r="AH197" s="1069"/>
      <c r="AI197" s="1069"/>
      <c r="AJ197" s="1069"/>
      <c r="AK197" s="1069"/>
      <c r="AL197" s="1069"/>
      <c r="AM197" s="1069"/>
      <c r="AN197" s="1069"/>
      <c r="AO197" s="1069"/>
      <c r="AP197" s="1069"/>
      <c r="AQ197" s="1069"/>
      <c r="AR197" s="1069"/>
      <c r="AS197" s="1069"/>
      <c r="AT197" s="1069"/>
      <c r="AU197" s="1069"/>
      <c r="AV197" s="1069"/>
      <c r="AW197" s="1069"/>
      <c r="AX197" s="1069"/>
      <c r="AY197" s="1069"/>
      <c r="AZ197" s="240"/>
      <c r="BA197" s="87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607"/>
      <c r="CB197" s="2607"/>
      <c r="CC197" s="2607"/>
      <c r="CD197" s="2607"/>
      <c r="CE197" s="2607"/>
      <c r="CF197" s="2607"/>
      <c r="CG197" s="2607"/>
      <c r="CH197" s="2607"/>
      <c r="CI197" s="2607"/>
      <c r="CJ197" s="2607"/>
      <c r="CK197" s="2607"/>
      <c r="CL197" s="2607"/>
      <c r="CM197" s="2607"/>
      <c r="CN197" s="2607"/>
      <c r="CO197" s="2607"/>
      <c r="CP197" s="2607"/>
      <c r="CQ197" s="2607"/>
      <c r="CR197" s="2607"/>
      <c r="CS197" s="2607"/>
      <c r="CT197" s="2607"/>
      <c r="CU197" s="2607"/>
      <c r="CV197" s="2607"/>
      <c r="CW197" s="2607"/>
      <c r="CX197" s="2607"/>
      <c r="CY197" s="2607"/>
      <c r="CZ197" s="2607"/>
    </row>
    <row r="198" s="131" customFormat="true" ht="15" customHeight="true" x14ac:dyDescent="0.2">
      <c r="A198" s="1182"/>
      <c r="B198" s="1278"/>
      <c r="C198" s="1358"/>
      <c r="D198" s="1350"/>
      <c r="E198" s="1350"/>
      <c r="F198" s="1350"/>
      <c r="G198" s="1351"/>
      <c r="H198" s="1359"/>
      <c r="I198" s="1350"/>
      <c r="J198" s="1350"/>
      <c r="K198" s="1350"/>
      <c r="L198" s="1360"/>
      <c r="M198" s="1358"/>
      <c r="N198" s="1350"/>
      <c r="O198" s="1350"/>
      <c r="P198" s="1350"/>
      <c r="Q198" s="1351"/>
      <c r="R198" s="1359"/>
      <c r="S198" s="1350"/>
      <c r="T198" s="1350"/>
      <c r="U198" s="1350"/>
      <c r="V198" s="1350"/>
      <c r="W198" s="1350"/>
      <c r="X198" s="1350"/>
      <c r="Y198" s="1350"/>
      <c r="Z198" s="1360"/>
      <c r="AA198" s="1069"/>
      <c r="AB198" s="1069"/>
      <c r="AC198" s="1069"/>
      <c r="AD198" s="1069"/>
      <c r="AE198" s="1069"/>
      <c r="AF198" s="1069"/>
      <c r="AG198" s="1069"/>
      <c r="AH198" s="1069"/>
      <c r="AI198" s="1069"/>
      <c r="AJ198" s="1069"/>
      <c r="AK198" s="1069"/>
      <c r="AL198" s="1069"/>
      <c r="AM198" s="1069"/>
      <c r="AN198" s="1069"/>
      <c r="AO198" s="1069"/>
      <c r="AP198" s="1069"/>
      <c r="AQ198" s="1069"/>
      <c r="AR198" s="1069"/>
      <c r="AS198" s="1069"/>
      <c r="AT198" s="1069"/>
      <c r="AU198" s="1069"/>
      <c r="AV198" s="1069"/>
      <c r="AW198" s="1069"/>
      <c r="AX198" s="1069"/>
      <c r="AY198" s="1069"/>
      <c r="AZ198" s="240"/>
      <c r="BA198" s="87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607"/>
      <c r="CB198" s="2607"/>
      <c r="CC198" s="2607"/>
      <c r="CD198" s="2607"/>
      <c r="CE198" s="2607"/>
      <c r="CF198" s="2607"/>
      <c r="CG198" s="2607"/>
      <c r="CH198" s="2607"/>
      <c r="CI198" s="2607"/>
      <c r="CJ198" s="2607"/>
      <c r="CK198" s="2607"/>
      <c r="CL198" s="2607"/>
      <c r="CM198" s="2607"/>
      <c r="CN198" s="2607"/>
      <c r="CO198" s="2607"/>
      <c r="CP198" s="2607"/>
      <c r="CQ198" s="2607"/>
      <c r="CR198" s="2607"/>
      <c r="CS198" s="2607"/>
      <c r="CT198" s="2607"/>
      <c r="CU198" s="2607"/>
      <c r="CV198" s="2607"/>
      <c r="CW198" s="2607"/>
      <c r="CX198" s="2607"/>
      <c r="CY198" s="2607"/>
      <c r="CZ198" s="2607"/>
    </row>
    <row r="199" s="131" customFormat="true" ht="15" customHeight="true" x14ac:dyDescent="0.2">
      <c r="A199" s="1182"/>
      <c r="B199" s="1278"/>
      <c r="C199" s="1358"/>
      <c r="D199" s="1350"/>
      <c r="E199" s="1350"/>
      <c r="F199" s="1350"/>
      <c r="G199" s="1351"/>
      <c r="H199" s="1359"/>
      <c r="I199" s="1350"/>
      <c r="J199" s="1350"/>
      <c r="K199" s="1350"/>
      <c r="L199" s="1360"/>
      <c r="M199" s="1358"/>
      <c r="N199" s="1350"/>
      <c r="O199" s="1350"/>
      <c r="P199" s="1350"/>
      <c r="Q199" s="1351"/>
      <c r="R199" s="1359"/>
      <c r="S199" s="1350"/>
      <c r="T199" s="1350"/>
      <c r="U199" s="1350"/>
      <c r="V199" s="1350"/>
      <c r="W199" s="1350"/>
      <c r="X199" s="1350"/>
      <c r="Y199" s="1350"/>
      <c r="Z199" s="1360"/>
      <c r="AA199" s="1069"/>
      <c r="AB199" s="1069"/>
      <c r="AC199" s="1069"/>
      <c r="AD199" s="1069"/>
      <c r="AE199" s="1069"/>
      <c r="AF199" s="1069"/>
      <c r="AG199" s="1069"/>
      <c r="AH199" s="1069"/>
      <c r="AI199" s="1069"/>
      <c r="AJ199" s="1069"/>
      <c r="AK199" s="1069"/>
      <c r="AL199" s="1069"/>
      <c r="AM199" s="1069"/>
      <c r="AN199" s="1069"/>
      <c r="AO199" s="1069"/>
      <c r="AP199" s="1069"/>
      <c r="AQ199" s="1069"/>
      <c r="AR199" s="1069"/>
      <c r="AS199" s="1069"/>
      <c r="AT199" s="1069"/>
      <c r="AU199" s="1069"/>
      <c r="AV199" s="1069"/>
      <c r="AW199" s="1069"/>
      <c r="AX199" s="1069"/>
      <c r="AY199" s="1069"/>
      <c r="AZ199" s="240"/>
      <c r="BA199" s="87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607"/>
      <c r="CB199" s="2607"/>
      <c r="CC199" s="2607"/>
      <c r="CD199" s="2607"/>
      <c r="CE199" s="2607"/>
      <c r="CF199" s="2607"/>
      <c r="CG199" s="2607"/>
      <c r="CH199" s="2607"/>
      <c r="CI199" s="2607"/>
      <c r="CJ199" s="2607"/>
      <c r="CK199" s="2607"/>
      <c r="CL199" s="2607"/>
      <c r="CM199" s="2607"/>
      <c r="CN199" s="2607"/>
      <c r="CO199" s="2607"/>
      <c r="CP199" s="2607"/>
      <c r="CQ199" s="2607"/>
      <c r="CR199" s="2607"/>
      <c r="CS199" s="2607"/>
      <c r="CT199" s="2607"/>
      <c r="CU199" s="2607"/>
      <c r="CV199" s="2607"/>
      <c r="CW199" s="2607"/>
      <c r="CX199" s="2607"/>
      <c r="CY199" s="2607"/>
      <c r="CZ199" s="2607"/>
    </row>
    <row r="200" s="131" customFormat="true" ht="15" customHeight="true" x14ac:dyDescent="0.2">
      <c r="A200" s="1182"/>
      <c r="B200" s="1278"/>
      <c r="C200" s="1358"/>
      <c r="D200" s="1350"/>
      <c r="E200" s="1350"/>
      <c r="F200" s="1350"/>
      <c r="G200" s="1351"/>
      <c r="H200" s="1359"/>
      <c r="I200" s="1350"/>
      <c r="J200" s="1350"/>
      <c r="K200" s="1350"/>
      <c r="L200" s="1360"/>
      <c r="M200" s="1358"/>
      <c r="N200" s="1350"/>
      <c r="O200" s="1350"/>
      <c r="P200" s="1350"/>
      <c r="Q200" s="1351"/>
      <c r="R200" s="1359"/>
      <c r="S200" s="1350"/>
      <c r="T200" s="1350"/>
      <c r="U200" s="1350"/>
      <c r="V200" s="1350"/>
      <c r="W200" s="1350"/>
      <c r="X200" s="1350"/>
      <c r="Y200" s="1350"/>
      <c r="Z200" s="1360"/>
      <c r="AA200" s="1069"/>
      <c r="AB200" s="1069"/>
      <c r="AC200" s="1069"/>
      <c r="AD200" s="1069"/>
      <c r="AE200" s="1069"/>
      <c r="AF200" s="1069"/>
      <c r="AG200" s="1069"/>
      <c r="AH200" s="1069"/>
      <c r="AI200" s="1069"/>
      <c r="AJ200" s="1069"/>
      <c r="AK200" s="1069"/>
      <c r="AL200" s="1069"/>
      <c r="AM200" s="1069"/>
      <c r="AN200" s="1069"/>
      <c r="AO200" s="1069"/>
      <c r="AP200" s="1069"/>
      <c r="AQ200" s="1069"/>
      <c r="AR200" s="1069"/>
      <c r="AS200" s="1069"/>
      <c r="AT200" s="1069"/>
      <c r="AU200" s="1069"/>
      <c r="AV200" s="1069"/>
      <c r="AW200" s="1069"/>
      <c r="AX200" s="1069"/>
      <c r="AY200" s="1069"/>
      <c r="AZ200" s="240"/>
      <c r="BA200" s="87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607"/>
      <c r="CB200" s="2607"/>
      <c r="CC200" s="2607"/>
      <c r="CD200" s="2607"/>
      <c r="CE200" s="2607"/>
      <c r="CF200" s="2607"/>
      <c r="CG200" s="2607"/>
      <c r="CH200" s="2607"/>
      <c r="CI200" s="2607"/>
      <c r="CJ200" s="2607"/>
      <c r="CK200" s="2607"/>
      <c r="CL200" s="2607"/>
      <c r="CM200" s="2607"/>
      <c r="CN200" s="2607"/>
      <c r="CO200" s="2607"/>
      <c r="CP200" s="2607"/>
      <c r="CQ200" s="2607"/>
      <c r="CR200" s="2607"/>
      <c r="CS200" s="2607"/>
      <c r="CT200" s="2607"/>
      <c r="CU200" s="2607"/>
      <c r="CV200" s="2607"/>
      <c r="CW200" s="2607"/>
      <c r="CX200" s="2607"/>
      <c r="CY200" s="2607"/>
      <c r="CZ200" s="2607"/>
    </row>
    <row r="201" s="131" customFormat="true" ht="15" customHeight="true" x14ac:dyDescent="0.2">
      <c r="A201" s="1182"/>
      <c r="B201" s="1278"/>
      <c r="C201" s="1358"/>
      <c r="D201" s="1350"/>
      <c r="E201" s="1350"/>
      <c r="F201" s="1350"/>
      <c r="G201" s="1351"/>
      <c r="H201" s="1359"/>
      <c r="I201" s="1350"/>
      <c r="J201" s="1350"/>
      <c r="K201" s="1350"/>
      <c r="L201" s="1360"/>
      <c r="M201" s="1358"/>
      <c r="N201" s="1350"/>
      <c r="O201" s="1350"/>
      <c r="P201" s="1350"/>
      <c r="Q201" s="1351"/>
      <c r="R201" s="1359"/>
      <c r="S201" s="1350"/>
      <c r="T201" s="1350"/>
      <c r="U201" s="1350"/>
      <c r="V201" s="1350"/>
      <c r="W201" s="1350"/>
      <c r="X201" s="1350"/>
      <c r="Y201" s="1350"/>
      <c r="Z201" s="1360"/>
      <c r="AA201" s="1069"/>
      <c r="AB201" s="1069"/>
      <c r="AC201" s="1069"/>
      <c r="AD201" s="1069"/>
      <c r="AE201" s="1069"/>
      <c r="AF201" s="1069"/>
      <c r="AG201" s="1069"/>
      <c r="AH201" s="1069"/>
      <c r="AI201" s="1069"/>
      <c r="AJ201" s="1069"/>
      <c r="AK201" s="1069"/>
      <c r="AL201" s="1069"/>
      <c r="AM201" s="1069"/>
      <c r="AN201" s="1069"/>
      <c r="AO201" s="1069"/>
      <c r="AP201" s="1069"/>
      <c r="AQ201" s="1069"/>
      <c r="AR201" s="1069"/>
      <c r="AS201" s="1069"/>
      <c r="AT201" s="1069"/>
      <c r="AU201" s="1069"/>
      <c r="AV201" s="1069"/>
      <c r="AW201" s="1069"/>
      <c r="AX201" s="1069"/>
      <c r="AY201" s="1069"/>
      <c r="AZ201" s="240"/>
      <c r="BA201" s="87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607"/>
      <c r="CB201" s="2607"/>
      <c r="CC201" s="2607"/>
      <c r="CD201" s="2607"/>
      <c r="CE201" s="2607"/>
      <c r="CF201" s="2607"/>
      <c r="CG201" s="2607"/>
      <c r="CH201" s="2607"/>
      <c r="CI201" s="2607"/>
      <c r="CJ201" s="2607"/>
      <c r="CK201" s="2607"/>
      <c r="CL201" s="2607"/>
      <c r="CM201" s="2607"/>
      <c r="CN201" s="2607"/>
      <c r="CO201" s="2607"/>
      <c r="CP201" s="2607"/>
      <c r="CQ201" s="2607"/>
      <c r="CR201" s="2607"/>
      <c r="CS201" s="2607"/>
      <c r="CT201" s="2607"/>
      <c r="CU201" s="2607"/>
      <c r="CV201" s="2607"/>
      <c r="CW201" s="2607"/>
      <c r="CX201" s="2607"/>
      <c r="CY201" s="2607"/>
      <c r="CZ201" s="2607"/>
    </row>
    <row r="202" s="1927" customFormat="true" ht="15" customHeight="true" x14ac:dyDescent="0.2">
      <c r="A202" s="3221"/>
      <c r="B202" s="2149"/>
      <c r="C202" s="2067"/>
      <c r="D202" s="2068"/>
      <c r="E202" s="2068"/>
      <c r="F202" s="2068"/>
      <c r="G202" s="2069"/>
      <c r="H202" s="2070"/>
      <c r="I202" s="2068"/>
      <c r="J202" s="2068"/>
      <c r="K202" s="2068"/>
      <c r="L202" s="2071"/>
      <c r="M202" s="2067"/>
      <c r="N202" s="2068"/>
      <c r="O202" s="2068"/>
      <c r="P202" s="2068"/>
      <c r="Q202" s="2069"/>
      <c r="R202" s="2070"/>
      <c r="S202" s="2068"/>
      <c r="T202" s="2068"/>
      <c r="U202" s="2068"/>
      <c r="V202" s="2068"/>
      <c r="W202" s="2068"/>
      <c r="X202" s="2068"/>
      <c r="Y202" s="2068"/>
      <c r="Z202" s="2071"/>
      <c r="AA202" s="2703"/>
      <c r="AB202" s="2703"/>
      <c r="AC202" s="2703"/>
      <c r="AD202" s="2703"/>
      <c r="AE202" s="2703"/>
      <c r="AF202" s="2703"/>
      <c r="AG202" s="2703"/>
      <c r="AH202" s="2703"/>
      <c r="AI202" s="2703"/>
      <c r="AJ202" s="2703"/>
      <c r="AK202" s="2703"/>
      <c r="AL202" s="2703"/>
      <c r="AM202" s="2703"/>
      <c r="AN202" s="2703"/>
      <c r="AO202" s="2703"/>
      <c r="AP202" s="2703"/>
      <c r="AQ202" s="2703"/>
      <c r="AR202" s="2703"/>
      <c r="AS202" s="2703"/>
      <c r="AT202" s="2703"/>
      <c r="AU202" s="2703"/>
      <c r="AV202" s="2703"/>
      <c r="AW202" s="2703"/>
      <c r="AX202" s="2703"/>
      <c r="AY202" s="2703"/>
      <c r="AZ202" s="2704"/>
      <c r="BA202" s="87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607"/>
      <c r="CB202" s="2607"/>
      <c r="CC202" s="2607"/>
      <c r="CD202" s="2607"/>
      <c r="CE202" s="2607"/>
      <c r="CF202" s="2607"/>
      <c r="CG202" s="2607"/>
      <c r="CH202" s="2607"/>
      <c r="CI202" s="2607"/>
      <c r="CJ202" s="2607"/>
      <c r="CK202" s="2607"/>
      <c r="CL202" s="2607"/>
      <c r="CM202" s="2607"/>
      <c r="CN202" s="2607"/>
      <c r="CO202" s="2607"/>
      <c r="CP202" s="2607"/>
      <c r="CQ202" s="2607"/>
      <c r="CR202" s="2607"/>
      <c r="CS202" s="2607"/>
      <c r="CT202" s="2607"/>
      <c r="CU202" s="2607"/>
      <c r="CV202" s="2607"/>
      <c r="CW202" s="2607"/>
      <c r="CX202" s="2607"/>
      <c r="CY202" s="2607"/>
      <c r="CZ202" s="2607"/>
    </row>
    <row r="203" s="1927" customFormat="true" ht="15" customHeight="true" x14ac:dyDescent="0.2">
      <c r="A203" s="3222"/>
      <c r="B203" s="2150"/>
      <c r="C203" s="2107"/>
      <c r="D203" s="2108"/>
      <c r="E203" s="2108"/>
      <c r="F203" s="2108"/>
      <c r="G203" s="2109"/>
      <c r="H203" s="2110"/>
      <c r="I203" s="2108"/>
      <c r="J203" s="2108"/>
      <c r="K203" s="2108"/>
      <c r="L203" s="2111"/>
      <c r="M203" s="2107"/>
      <c r="N203" s="2108"/>
      <c r="O203" s="2108"/>
      <c r="P203" s="2108"/>
      <c r="Q203" s="2109"/>
      <c r="R203" s="2110"/>
      <c r="S203" s="2108"/>
      <c r="T203" s="2108"/>
      <c r="U203" s="2108"/>
      <c r="V203" s="2108"/>
      <c r="W203" s="2108"/>
      <c r="X203" s="2108"/>
      <c r="Y203" s="2108"/>
      <c r="Z203" s="2111"/>
      <c r="AA203" s="2703"/>
      <c r="AB203" s="2703"/>
      <c r="AC203" s="2703"/>
      <c r="AD203" s="2703"/>
      <c r="AE203" s="2703"/>
      <c r="AF203" s="2703"/>
      <c r="AG203" s="2703"/>
      <c r="AH203" s="2703"/>
      <c r="AI203" s="2703"/>
      <c r="AJ203" s="2703"/>
      <c r="AK203" s="2703"/>
      <c r="AL203" s="2703"/>
      <c r="AM203" s="2703"/>
      <c r="AN203" s="2703"/>
      <c r="AO203" s="2703"/>
      <c r="AP203" s="2703"/>
      <c r="AQ203" s="2703"/>
      <c r="AR203" s="2703"/>
      <c r="AS203" s="2703"/>
      <c r="AT203" s="2703"/>
      <c r="AU203" s="2703"/>
      <c r="AV203" s="2703"/>
      <c r="AW203" s="2703"/>
      <c r="AX203" s="2703"/>
      <c r="AY203" s="2703"/>
      <c r="AZ203" s="2704"/>
      <c r="BA203" s="87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607"/>
      <c r="CB203" s="2607"/>
      <c r="CC203" s="2607"/>
      <c r="CD203" s="2607"/>
      <c r="CE203" s="2607"/>
      <c r="CF203" s="2607"/>
      <c r="CG203" s="2607"/>
      <c r="CH203" s="2607"/>
      <c r="CI203" s="2607"/>
      <c r="CJ203" s="2607"/>
      <c r="CK203" s="2607"/>
      <c r="CL203" s="2607"/>
      <c r="CM203" s="2607"/>
      <c r="CN203" s="2607"/>
      <c r="CO203" s="2607"/>
      <c r="CP203" s="2607"/>
      <c r="CQ203" s="2607"/>
      <c r="CR203" s="2607"/>
      <c r="CS203" s="2607"/>
      <c r="CT203" s="2607"/>
      <c r="CU203" s="2607"/>
      <c r="CV203" s="2607"/>
      <c r="CW203" s="2607"/>
      <c r="CX203" s="2607"/>
      <c r="CY203" s="2607"/>
      <c r="CZ203" s="2607"/>
    </row>
    <row r="204" s="1109" customFormat="true" ht="15" customHeight="true" x14ac:dyDescent="0.2">
      <c r="A204" s="1995"/>
      <c r="B204" s="2002"/>
      <c r="C204" s="1426"/>
      <c r="D204" s="1427"/>
      <c r="E204" s="1427"/>
      <c r="F204" s="1427"/>
      <c r="G204" s="1428"/>
      <c r="H204" s="1429"/>
      <c r="I204" s="1427"/>
      <c r="J204" s="1427"/>
      <c r="K204" s="1427"/>
      <c r="L204" s="1430"/>
      <c r="M204" s="1426"/>
      <c r="N204" s="1427"/>
      <c r="O204" s="1427"/>
      <c r="P204" s="1427"/>
      <c r="Q204" s="1428"/>
      <c r="R204" s="1429"/>
      <c r="S204" s="1427"/>
      <c r="T204" s="1427"/>
      <c r="U204" s="1427"/>
      <c r="V204" s="1350"/>
      <c r="W204" s="1350"/>
      <c r="X204" s="1350"/>
      <c r="Y204" s="1350"/>
      <c r="Z204" s="1360"/>
      <c r="AA204" s="1069"/>
      <c r="AB204" s="1069"/>
      <c r="AC204" s="1069"/>
      <c r="AD204" s="1069"/>
      <c r="AE204" s="1069"/>
      <c r="AF204" s="1069"/>
      <c r="AG204" s="1069"/>
      <c r="AH204" s="1069"/>
      <c r="AI204" s="1069"/>
      <c r="AJ204" s="1069"/>
      <c r="AK204" s="1069"/>
      <c r="AL204" s="1069"/>
      <c r="AM204" s="1069"/>
      <c r="AN204" s="1069"/>
      <c r="AO204" s="1069"/>
      <c r="AP204" s="1069"/>
      <c r="AQ204" s="1069"/>
      <c r="AR204" s="1069"/>
      <c r="AS204" s="1069"/>
      <c r="AT204" s="1069"/>
      <c r="AU204" s="1069"/>
      <c r="AV204" s="1069"/>
      <c r="AW204" s="1069"/>
      <c r="AX204" s="1069"/>
      <c r="AY204" s="1069"/>
      <c r="AZ204" s="240"/>
      <c r="BA204" s="87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607"/>
      <c r="CB204" s="2607"/>
      <c r="CC204" s="2607"/>
      <c r="CD204" s="2607"/>
      <c r="CE204" s="2607"/>
      <c r="CF204" s="2607"/>
      <c r="CG204" s="2607"/>
      <c r="CH204" s="2607"/>
      <c r="CI204" s="2607"/>
      <c r="CJ204" s="2607"/>
      <c r="CK204" s="2607"/>
      <c r="CL204" s="2607"/>
      <c r="CM204" s="2607"/>
      <c r="CN204" s="2607"/>
      <c r="CO204" s="2607"/>
      <c r="CP204" s="2607"/>
      <c r="CQ204" s="2607"/>
      <c r="CR204" s="2607"/>
      <c r="CS204" s="2607"/>
      <c r="CT204" s="2607"/>
      <c r="CU204" s="2607"/>
      <c r="CV204" s="2607"/>
      <c r="CW204" s="2607"/>
      <c r="CX204" s="2607"/>
      <c r="CY204" s="2607"/>
      <c r="CZ204" s="2607"/>
    </row>
    <row r="205" s="131" customFormat="true" ht="15" customHeight="true" x14ac:dyDescent="0.2">
      <c r="A205" s="1183"/>
      <c r="B205" s="1280"/>
      <c r="C205" s="1431"/>
      <c r="D205" s="1371"/>
      <c r="E205" s="1371"/>
      <c r="F205" s="1371"/>
      <c r="G205" s="1372"/>
      <c r="H205" s="1432"/>
      <c r="I205" s="1371"/>
      <c r="J205" s="1371"/>
      <c r="K205" s="1371"/>
      <c r="L205" s="1433"/>
      <c r="M205" s="1431"/>
      <c r="N205" s="1371"/>
      <c r="O205" s="1371"/>
      <c r="P205" s="1371"/>
      <c r="Q205" s="1372"/>
      <c r="R205" s="1432"/>
      <c r="S205" s="1371"/>
      <c r="T205" s="1371"/>
      <c r="U205" s="1371"/>
      <c r="V205" s="1371"/>
      <c r="W205" s="1371"/>
      <c r="X205" s="1371"/>
      <c r="Y205" s="1371"/>
      <c r="Z205" s="1433"/>
      <c r="AA205" s="1069"/>
      <c r="AB205" s="1069"/>
      <c r="AC205" s="1069"/>
      <c r="AD205" s="1069"/>
      <c r="AE205" s="1069"/>
      <c r="AF205" s="1069"/>
      <c r="AG205" s="1069"/>
      <c r="AH205" s="1069"/>
      <c r="AI205" s="1069"/>
      <c r="AJ205" s="1069"/>
      <c r="AK205" s="1069"/>
      <c r="AL205" s="1069"/>
      <c r="AM205" s="1069"/>
      <c r="AN205" s="1069"/>
      <c r="AO205" s="1069"/>
      <c r="AP205" s="1069"/>
      <c r="AQ205" s="1069"/>
      <c r="AR205" s="1069"/>
      <c r="AS205" s="1069"/>
      <c r="AT205" s="1069"/>
      <c r="AU205" s="1069"/>
      <c r="AV205" s="1069"/>
      <c r="AW205" s="1069"/>
      <c r="AX205" s="1069"/>
      <c r="AY205" s="1069"/>
      <c r="AZ205" s="240"/>
      <c r="BA205" s="87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607"/>
      <c r="CB205" s="2607"/>
      <c r="CC205" s="2607"/>
      <c r="CD205" s="2607"/>
      <c r="CE205" s="2607"/>
      <c r="CF205" s="2607"/>
      <c r="CG205" s="2607"/>
      <c r="CH205" s="2607"/>
      <c r="CI205" s="2607"/>
      <c r="CJ205" s="2607"/>
      <c r="CK205" s="2607"/>
      <c r="CL205" s="2607"/>
      <c r="CM205" s="2607"/>
      <c r="CN205" s="2607"/>
      <c r="CO205" s="2607"/>
      <c r="CP205" s="2607"/>
      <c r="CQ205" s="2607"/>
      <c r="CR205" s="2607"/>
      <c r="CS205" s="2607"/>
      <c r="CT205" s="2607"/>
      <c r="CU205" s="2607"/>
      <c r="CV205" s="2607"/>
      <c r="CW205" s="2607"/>
      <c r="CX205" s="2607"/>
      <c r="CY205" s="2607"/>
      <c r="CZ205" s="2607"/>
    </row>
    <row r="206" s="131" customFormat="true" ht="250.15" customHeight="true" x14ac:dyDescent="0.2">
      <c r="B206" s="133"/>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64" t="str">
        <f>A1026</f>
        <v>Guinea-Bissau</v>
      </c>
      <c r="B208" s="306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2010</v>
      </c>
      <c r="B209" s="139"/>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78" t="s">
        <v>112</v>
      </c>
      <c r="B210" s="141"/>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79" t="s">
        <v>98</v>
      </c>
      <c r="B212" s="248"/>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MICS10</v>
      </c>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114"/>
      <c r="B216" s="1112"/>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114"/>
      <c r="B217" s="1113"/>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114"/>
      <c r="B218" s="1112"/>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115"/>
      <c r="B219" s="1116"/>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93" t="s">
        <v>115</v>
      </c>
      <c r="D220" s="3094"/>
      <c r="E220" s="3094"/>
      <c r="F220" s="3094"/>
      <c r="G220" s="3095"/>
      <c r="H220" s="3232" t="s">
        <v>39</v>
      </c>
      <c r="I220" s="3233"/>
      <c r="J220" s="3233"/>
      <c r="K220" s="3233"/>
      <c r="L220" s="3234"/>
      <c r="M220" s="3235" t="s">
        <v>38</v>
      </c>
      <c r="N220" s="3236"/>
      <c r="O220" s="3236"/>
      <c r="P220" s="3236"/>
      <c r="Q220" s="3237"/>
      <c r="R220" s="2670" t="s">
        <v>341</v>
      </c>
      <c r="S220" s="2681"/>
      <c r="T220" s="2681"/>
      <c r="U220" s="2681"/>
      <c r="V220" s="2681"/>
      <c r="W220" s="2681"/>
      <c r="X220" s="2681"/>
      <c r="Y220" s="2681"/>
      <c r="Z220" s="2682"/>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108"/>
      <c r="BA220" s="241" t="s">
        <v>131</v>
      </c>
      <c r="BB220" s="114" t="s">
        <v>86</v>
      </c>
      <c r="BC220" s="2981" t="s">
        <v>115</v>
      </c>
      <c r="BD220" s="2982"/>
      <c r="BE220" s="2982"/>
      <c r="BF220" s="2982"/>
      <c r="BG220" s="2983"/>
      <c r="BH220" s="2984" t="s">
        <v>39</v>
      </c>
      <c r="BI220" s="2982"/>
      <c r="BJ220" s="2982"/>
      <c r="BK220" s="2982"/>
      <c r="BL220" s="2983"/>
      <c r="BM220" s="2984" t="s">
        <v>38</v>
      </c>
      <c r="BN220" s="2982"/>
      <c r="BO220" s="2982"/>
      <c r="BP220" s="2982"/>
      <c r="BQ220" s="2985"/>
      <c r="BR220" s="2528" t="s">
        <v>143</v>
      </c>
      <c r="BS220" s="2529"/>
      <c r="BT220" s="2529"/>
      <c r="BU220" s="2529"/>
      <c r="BV220" s="2529"/>
      <c r="BW220" s="2529"/>
      <c r="BX220" s="2529"/>
      <c r="BY220" s="2530"/>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24" x14ac:dyDescent="0.2">
      <c r="A221" s="209" t="s">
        <v>87</v>
      </c>
      <c r="B221" s="281"/>
      <c r="C221" s="419" t="s">
        <v>0</v>
      </c>
      <c r="D221" s="420" t="s">
        <v>1</v>
      </c>
      <c r="E221" s="420" t="s">
        <v>2</v>
      </c>
      <c r="F221" s="420" t="s">
        <v>3</v>
      </c>
      <c r="G221" s="421" t="s">
        <v>4</v>
      </c>
      <c r="H221" s="1975" t="s">
        <v>0</v>
      </c>
      <c r="I221" s="1943" t="s">
        <v>1</v>
      </c>
      <c r="J221" s="1943" t="s">
        <v>2</v>
      </c>
      <c r="K221" s="1943" t="s">
        <v>3</v>
      </c>
      <c r="L221" s="1944" t="s">
        <v>4</v>
      </c>
      <c r="M221" s="1965" t="s">
        <v>0</v>
      </c>
      <c r="N221" s="1943" t="s">
        <v>1</v>
      </c>
      <c r="O221" s="1943" t="s">
        <v>2</v>
      </c>
      <c r="P221" s="1943" t="s">
        <v>3</v>
      </c>
      <c r="Q221" s="1987" t="s">
        <v>4</v>
      </c>
      <c r="R221" s="1975" t="s">
        <v>249</v>
      </c>
      <c r="S221" s="1943" t="s">
        <v>342</v>
      </c>
      <c r="T221" s="1943" t="s">
        <v>159</v>
      </c>
      <c r="U221" s="1943" t="s">
        <v>161</v>
      </c>
      <c r="V221" s="1943" t="s">
        <v>162</v>
      </c>
      <c r="W221" s="1943" t="s">
        <v>163</v>
      </c>
      <c r="X221" s="1943" t="s">
        <v>252</v>
      </c>
      <c r="Y221" s="1943" t="s">
        <v>165</v>
      </c>
      <c r="Z221" s="1945" t="s">
        <v>166</v>
      </c>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108"/>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249</v>
      </c>
      <c r="BS221" s="190" t="s">
        <v>342</v>
      </c>
      <c r="BT221" s="190" t="s">
        <v>159</v>
      </c>
      <c r="BU221" s="190" t="s">
        <v>161</v>
      </c>
      <c r="BV221" s="190" t="s">
        <v>162</v>
      </c>
      <c r="BW221" s="190" t="s">
        <v>163</v>
      </c>
      <c r="BX221" s="190" t="s">
        <v>252</v>
      </c>
      <c r="BY221" s="191" t="s">
        <v>165</v>
      </c>
      <c r="BZ221" s="191" t="s">
        <v>166</v>
      </c>
      <c r="CA221" s="2608"/>
      <c r="CB221" s="2608"/>
      <c r="CC221" s="2608"/>
      <c r="CD221" s="2608"/>
      <c r="CE221" s="2608"/>
      <c r="CF221" s="2608"/>
      <c r="CG221" s="2608"/>
      <c r="CH221" s="2608"/>
      <c r="CI221" s="2608"/>
      <c r="CJ221" s="2608"/>
      <c r="CK221" s="2608"/>
      <c r="CL221" s="2608"/>
      <c r="CM221" s="2608"/>
      <c r="CN221" s="2608"/>
      <c r="CO221" s="2608"/>
      <c r="CP221" s="2608"/>
      <c r="CQ221" s="2608"/>
      <c r="CR221" s="2608"/>
      <c r="CS221" s="2608"/>
      <c r="CT221" s="2608"/>
      <c r="CU221" s="2608"/>
      <c r="CV221" s="2608"/>
      <c r="CW221" s="2608"/>
      <c r="CX221" s="2608"/>
      <c r="CY221" s="2608"/>
      <c r="CZ221" s="2608"/>
    </row>
    <row r="222" s="135" customFormat="true" ht="15" customHeight="true" x14ac:dyDescent="0.2">
      <c r="A222" s="3218" t="s">
        <v>37</v>
      </c>
      <c r="B222" s="2151" t="s">
        <v>15</v>
      </c>
      <c r="C222" s="2165" t="s">
        <v>36</v>
      </c>
      <c r="D222" s="2171" t="s">
        <v>36</v>
      </c>
      <c r="E222" s="2171" t="s">
        <v>36</v>
      </c>
      <c r="F222" s="2171" t="s">
        <v>36</v>
      </c>
      <c r="G222" s="2177" t="s">
        <v>36</v>
      </c>
      <c r="H222" s="2183" t="s">
        <v>36</v>
      </c>
      <c r="I222" s="2171" t="s">
        <v>36</v>
      </c>
      <c r="J222" s="2171" t="s">
        <v>36</v>
      </c>
      <c r="K222" s="2171" t="s">
        <v>36</v>
      </c>
      <c r="L222" s="2189" t="s">
        <v>36</v>
      </c>
      <c r="M222" s="2165" t="s">
        <v>36</v>
      </c>
      <c r="N222" s="2171" t="s">
        <v>36</v>
      </c>
      <c r="O222" s="2171" t="s">
        <v>36</v>
      </c>
      <c r="P222" s="2171" t="s">
        <v>36</v>
      </c>
      <c r="Q222" s="2177" t="s">
        <v>36</v>
      </c>
      <c r="R222" s="2183" t="s">
        <v>36</v>
      </c>
      <c r="S222" s="2171" t="s">
        <v>36</v>
      </c>
      <c r="T222" s="2171" t="s">
        <v>36</v>
      </c>
      <c r="U222" s="2171" t="s">
        <v>36</v>
      </c>
      <c r="V222" s="2171" t="s">
        <v>36</v>
      </c>
      <c r="W222" s="2171" t="s">
        <v>36</v>
      </c>
      <c r="X222" s="2171" t="s">
        <v>36</v>
      </c>
      <c r="Y222" s="2171" t="s">
        <v>36</v>
      </c>
      <c r="Z222" s="2189" t="s">
        <v>36</v>
      </c>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108"/>
      <c r="BA222" s="2986" t="s">
        <v>37</v>
      </c>
      <c r="BB222" s="174" t="s">
        <v>15</v>
      </c>
      <c r="BC222" s="1574" t="s">
        <v>36</v>
      </c>
      <c r="BD222" s="1594" t="s">
        <v>36</v>
      </c>
      <c r="BE222" s="1594" t="s">
        <v>36</v>
      </c>
      <c r="BF222" s="1594" t="s">
        <v>36</v>
      </c>
      <c r="BG222" s="1615" t="s">
        <v>36</v>
      </c>
      <c r="BH222" s="1636" t="s">
        <v>36</v>
      </c>
      <c r="BI222" s="1594" t="s">
        <v>36</v>
      </c>
      <c r="BJ222" s="1594" t="s">
        <v>36</v>
      </c>
      <c r="BK222" s="1594" t="s">
        <v>36</v>
      </c>
      <c r="BL222" s="1615" t="s">
        <v>36</v>
      </c>
      <c r="BM222" s="1636" t="s">
        <v>36</v>
      </c>
      <c r="BN222" s="1594" t="s">
        <v>36</v>
      </c>
      <c r="BO222" s="1594" t="s">
        <v>36</v>
      </c>
      <c r="BP222" s="1594" t="s">
        <v>36</v>
      </c>
      <c r="BQ222" s="1615" t="s">
        <v>36</v>
      </c>
      <c r="BR222" s="1636" t="s">
        <v>36</v>
      </c>
      <c r="BS222" s="1594" t="s">
        <v>36</v>
      </c>
      <c r="BT222" s="1594" t="s">
        <v>36</v>
      </c>
      <c r="BU222" s="1594" t="s">
        <v>36</v>
      </c>
      <c r="BV222" s="1594" t="s">
        <v>36</v>
      </c>
      <c r="BW222" s="1594" t="s">
        <v>36</v>
      </c>
      <c r="BX222" s="1594" t="s">
        <v>36</v>
      </c>
      <c r="BY222" s="1655" t="s">
        <v>36</v>
      </c>
      <c r="BZ222" s="1655" t="s">
        <v>36</v>
      </c>
      <c r="CA222" s="2609"/>
      <c r="CB222" s="2609"/>
      <c r="CC222" s="2609"/>
      <c r="CD222" s="2609"/>
      <c r="CE222" s="2609"/>
      <c r="CF222" s="2609"/>
      <c r="CG222" s="2609"/>
      <c r="CH222" s="2609"/>
      <c r="CI222" s="2609"/>
      <c r="CJ222" s="2609"/>
      <c r="CK222" s="2609"/>
      <c r="CL222" s="2609"/>
      <c r="CM222" s="2609"/>
      <c r="CN222" s="2609"/>
      <c r="CO222" s="2609"/>
      <c r="CP222" s="2609"/>
      <c r="CQ222" s="2609"/>
      <c r="CR222" s="2609"/>
      <c r="CS222" s="2609"/>
      <c r="CT222" s="2609"/>
      <c r="CU222" s="2609"/>
      <c r="CV222" s="2609"/>
      <c r="CW222" s="2609"/>
      <c r="CX222" s="2609"/>
      <c r="CY222" s="2609"/>
      <c r="CZ222" s="2610"/>
    </row>
    <row r="223" s="135" customFormat="true" ht="15" customHeight="true" x14ac:dyDescent="0.2">
      <c r="A223" s="3219"/>
      <c r="B223" s="2152" t="s">
        <v>16</v>
      </c>
      <c r="C223" s="2166" t="s">
        <v>36</v>
      </c>
      <c r="D223" s="2172" t="s">
        <v>36</v>
      </c>
      <c r="E223" s="2172" t="s">
        <v>36</v>
      </c>
      <c r="F223" s="2172" t="s">
        <v>36</v>
      </c>
      <c r="G223" s="2178" t="s">
        <v>36</v>
      </c>
      <c r="H223" s="2184" t="s">
        <v>36</v>
      </c>
      <c r="I223" s="2172" t="s">
        <v>36</v>
      </c>
      <c r="J223" s="2172" t="s">
        <v>36</v>
      </c>
      <c r="K223" s="2172" t="s">
        <v>36</v>
      </c>
      <c r="L223" s="2190" t="s">
        <v>36</v>
      </c>
      <c r="M223" s="2166" t="s">
        <v>36</v>
      </c>
      <c r="N223" s="2172" t="s">
        <v>36</v>
      </c>
      <c r="O223" s="2172" t="s">
        <v>36</v>
      </c>
      <c r="P223" s="2172" t="s">
        <v>36</v>
      </c>
      <c r="Q223" s="2178" t="s">
        <v>36</v>
      </c>
      <c r="R223" s="2184" t="s">
        <v>36</v>
      </c>
      <c r="S223" s="2172" t="s">
        <v>36</v>
      </c>
      <c r="T223" s="2172" t="s">
        <v>36</v>
      </c>
      <c r="U223" s="2172" t="s">
        <v>36</v>
      </c>
      <c r="V223" s="2172" t="s">
        <v>36</v>
      </c>
      <c r="W223" s="2172" t="s">
        <v>36</v>
      </c>
      <c r="X223" s="2172" t="s">
        <v>36</v>
      </c>
      <c r="Y223" s="2172" t="s">
        <v>36</v>
      </c>
      <c r="Z223" s="2190" t="s">
        <v>36</v>
      </c>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108"/>
      <c r="BA223" s="2987"/>
      <c r="BB223" s="175" t="s">
        <v>16</v>
      </c>
      <c r="BC223" s="1575" t="s">
        <v>36</v>
      </c>
      <c r="BD223" s="1595" t="s">
        <v>36</v>
      </c>
      <c r="BE223" s="1595" t="s">
        <v>36</v>
      </c>
      <c r="BF223" s="1595" t="s">
        <v>36</v>
      </c>
      <c r="BG223" s="1616" t="s">
        <v>36</v>
      </c>
      <c r="BH223" s="1637" t="s">
        <v>36</v>
      </c>
      <c r="BI223" s="1595" t="s">
        <v>36</v>
      </c>
      <c r="BJ223" s="1595" t="s">
        <v>36</v>
      </c>
      <c r="BK223" s="1595" t="s">
        <v>36</v>
      </c>
      <c r="BL223" s="1616" t="s">
        <v>36</v>
      </c>
      <c r="BM223" s="1637" t="s">
        <v>36</v>
      </c>
      <c r="BN223" s="1595" t="s">
        <v>36</v>
      </c>
      <c r="BO223" s="1595" t="s">
        <v>36</v>
      </c>
      <c r="BP223" s="1595" t="s">
        <v>36</v>
      </c>
      <c r="BQ223" s="1616" t="s">
        <v>36</v>
      </c>
      <c r="BR223" s="1637" t="s">
        <v>36</v>
      </c>
      <c r="BS223" s="1595" t="s">
        <v>36</v>
      </c>
      <c r="BT223" s="1595" t="s">
        <v>36</v>
      </c>
      <c r="BU223" s="1595" t="s">
        <v>36</v>
      </c>
      <c r="BV223" s="1595" t="s">
        <v>36</v>
      </c>
      <c r="BW223" s="1595" t="s">
        <v>36</v>
      </c>
      <c r="BX223" s="1595" t="s">
        <v>36</v>
      </c>
      <c r="BY223" s="1656" t="s">
        <v>36</v>
      </c>
      <c r="BZ223" s="1656" t="s">
        <v>36</v>
      </c>
      <c r="CA223" s="2611"/>
      <c r="CB223" s="2611"/>
      <c r="CC223" s="2611"/>
      <c r="CD223" s="2611"/>
      <c r="CE223" s="2611"/>
      <c r="CF223" s="2611"/>
      <c r="CG223" s="2611"/>
      <c r="CH223" s="2611"/>
      <c r="CI223" s="2611"/>
      <c r="CJ223" s="2611"/>
      <c r="CK223" s="2611"/>
      <c r="CL223" s="2611"/>
      <c r="CM223" s="2611"/>
      <c r="CN223" s="2611"/>
      <c r="CO223" s="2611"/>
      <c r="CP223" s="2611"/>
      <c r="CQ223" s="2611"/>
      <c r="CR223" s="2611"/>
      <c r="CS223" s="2611"/>
      <c r="CT223" s="2611"/>
      <c r="CU223" s="2611"/>
      <c r="CV223" s="2611"/>
      <c r="CW223" s="2611"/>
      <c r="CX223" s="2611"/>
      <c r="CY223" s="2611"/>
      <c r="CZ223" s="2612"/>
    </row>
    <row r="224" s="135" customFormat="true" ht="15" customHeight="true" x14ac:dyDescent="0.2">
      <c r="A224" s="3220"/>
      <c r="B224" s="2153" t="s">
        <v>20</v>
      </c>
      <c r="C224" s="2167" t="s">
        <v>36</v>
      </c>
      <c r="D224" s="2173" t="s">
        <v>36</v>
      </c>
      <c r="E224" s="2173" t="s">
        <v>36</v>
      </c>
      <c r="F224" s="2173" t="s">
        <v>36</v>
      </c>
      <c r="G224" s="2179" t="s">
        <v>36</v>
      </c>
      <c r="H224" s="2185" t="s">
        <v>36</v>
      </c>
      <c r="I224" s="2173" t="s">
        <v>36</v>
      </c>
      <c r="J224" s="2173" t="s">
        <v>36</v>
      </c>
      <c r="K224" s="2173" t="s">
        <v>36</v>
      </c>
      <c r="L224" s="2191" t="s">
        <v>36</v>
      </c>
      <c r="M224" s="2167" t="s">
        <v>36</v>
      </c>
      <c r="N224" s="2173" t="s">
        <v>36</v>
      </c>
      <c r="O224" s="2173" t="s">
        <v>36</v>
      </c>
      <c r="P224" s="2173" t="s">
        <v>36</v>
      </c>
      <c r="Q224" s="2179" t="s">
        <v>36</v>
      </c>
      <c r="R224" s="2185" t="s">
        <v>36</v>
      </c>
      <c r="S224" s="2173" t="s">
        <v>36</v>
      </c>
      <c r="T224" s="2173" t="s">
        <v>36</v>
      </c>
      <c r="U224" s="2173" t="s">
        <v>36</v>
      </c>
      <c r="V224" s="2173" t="s">
        <v>36</v>
      </c>
      <c r="W224" s="2173" t="s">
        <v>36</v>
      </c>
      <c r="X224" s="2173" t="s">
        <v>36</v>
      </c>
      <c r="Y224" s="2173" t="s">
        <v>36</v>
      </c>
      <c r="Z224" s="2191" t="s">
        <v>36</v>
      </c>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108"/>
      <c r="BA224" s="2987"/>
      <c r="BB224" s="175" t="s">
        <v>20</v>
      </c>
      <c r="BC224" s="1575" t="s">
        <v>36</v>
      </c>
      <c r="BD224" s="1595" t="s">
        <v>36</v>
      </c>
      <c r="BE224" s="1595" t="s">
        <v>36</v>
      </c>
      <c r="BF224" s="1595" t="s">
        <v>36</v>
      </c>
      <c r="BG224" s="1616" t="s">
        <v>36</v>
      </c>
      <c r="BH224" s="1637" t="s">
        <v>36</v>
      </c>
      <c r="BI224" s="1595" t="s">
        <v>36</v>
      </c>
      <c r="BJ224" s="1595" t="s">
        <v>36</v>
      </c>
      <c r="BK224" s="1595" t="s">
        <v>36</v>
      </c>
      <c r="BL224" s="1616" t="s">
        <v>36</v>
      </c>
      <c r="BM224" s="1637" t="s">
        <v>36</v>
      </c>
      <c r="BN224" s="1595" t="s">
        <v>36</v>
      </c>
      <c r="BO224" s="1595" t="s">
        <v>36</v>
      </c>
      <c r="BP224" s="1595" t="s">
        <v>36</v>
      </c>
      <c r="BQ224" s="1616" t="s">
        <v>36</v>
      </c>
      <c r="BR224" s="1637" t="s">
        <v>36</v>
      </c>
      <c r="BS224" s="1595" t="s">
        <v>36</v>
      </c>
      <c r="BT224" s="1595" t="s">
        <v>36</v>
      </c>
      <c r="BU224" s="1595" t="s">
        <v>36</v>
      </c>
      <c r="BV224" s="1595" t="s">
        <v>36</v>
      </c>
      <c r="BW224" s="1595" t="s">
        <v>36</v>
      </c>
      <c r="BX224" s="1595" t="s">
        <v>36</v>
      </c>
      <c r="BY224" s="1656" t="s">
        <v>36</v>
      </c>
      <c r="BZ224" s="1656" t="s">
        <v>36</v>
      </c>
      <c r="CA224" s="2611"/>
      <c r="CB224" s="2611"/>
      <c r="CC224" s="2611"/>
      <c r="CD224" s="2611"/>
      <c r="CE224" s="2611"/>
      <c r="CF224" s="2611"/>
      <c r="CG224" s="2611"/>
      <c r="CH224" s="2611"/>
      <c r="CI224" s="2611"/>
      <c r="CJ224" s="2611"/>
      <c r="CK224" s="2611"/>
      <c r="CL224" s="2611"/>
      <c r="CM224" s="2611"/>
      <c r="CN224" s="2611"/>
      <c r="CO224" s="2611"/>
      <c r="CP224" s="2611"/>
      <c r="CQ224" s="2611"/>
      <c r="CR224" s="2611"/>
      <c r="CS224" s="2611"/>
      <c r="CT224" s="2611"/>
      <c r="CU224" s="2611"/>
      <c r="CV224" s="2611"/>
      <c r="CW224" s="2611"/>
      <c r="CX224" s="2611"/>
      <c r="CY224" s="2611"/>
      <c r="CZ224" s="2612"/>
    </row>
    <row r="225" s="135" customFormat="true" ht="15" customHeight="true" x14ac:dyDescent="0.2">
      <c r="A225" s="1455"/>
      <c r="B225" s="1281"/>
      <c r="C225" s="1394"/>
      <c r="D225" s="1185"/>
      <c r="E225" s="1185"/>
      <c r="F225" s="1185"/>
      <c r="G225" s="1234"/>
      <c r="H225" s="1395"/>
      <c r="I225" s="1185"/>
      <c r="J225" s="1185"/>
      <c r="K225" s="1185"/>
      <c r="L225" s="1201"/>
      <c r="M225" s="1394"/>
      <c r="N225" s="1185"/>
      <c r="O225" s="1185"/>
      <c r="P225" s="1185"/>
      <c r="Q225" s="1234"/>
      <c r="R225" s="1395"/>
      <c r="S225" s="1185"/>
      <c r="T225" s="1185"/>
      <c r="U225" s="1185"/>
      <c r="V225" s="1185"/>
      <c r="W225" s="1185"/>
      <c r="X225" s="1185"/>
      <c r="Y225" s="1185"/>
      <c r="Z225" s="1201"/>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108"/>
      <c r="BA225" s="2987" t="s">
        <v>70</v>
      </c>
      <c r="BB225" s="175" t="s">
        <v>71</v>
      </c>
      <c r="BC225" s="1575" t="s">
        <v>36</v>
      </c>
      <c r="BD225" s="1595" t="s">
        <v>36</v>
      </c>
      <c r="BE225" s="1595" t="s">
        <v>36</v>
      </c>
      <c r="BF225" s="1595" t="s">
        <v>36</v>
      </c>
      <c r="BG225" s="1616" t="s">
        <v>36</v>
      </c>
      <c r="BH225" s="1637" t="s">
        <v>36</v>
      </c>
      <c r="BI225" s="1595" t="s">
        <v>36</v>
      </c>
      <c r="BJ225" s="1595" t="s">
        <v>36</v>
      </c>
      <c r="BK225" s="1595" t="s">
        <v>36</v>
      </c>
      <c r="BL225" s="1616" t="s">
        <v>36</v>
      </c>
      <c r="BM225" s="1637" t="s">
        <v>36</v>
      </c>
      <c r="BN225" s="1595" t="s">
        <v>36</v>
      </c>
      <c r="BO225" s="1595" t="s">
        <v>36</v>
      </c>
      <c r="BP225" s="1595" t="s">
        <v>36</v>
      </c>
      <c r="BQ225" s="1616" t="s">
        <v>36</v>
      </c>
      <c r="BR225" s="1637" t="s">
        <v>36</v>
      </c>
      <c r="BS225" s="1595" t="s">
        <v>36</v>
      </c>
      <c r="BT225" s="1595" t="s">
        <v>36</v>
      </c>
      <c r="BU225" s="1595" t="s">
        <v>36</v>
      </c>
      <c r="BV225" s="1595" t="s">
        <v>36</v>
      </c>
      <c r="BW225" s="1595" t="s">
        <v>36</v>
      </c>
      <c r="BX225" s="1595" t="s">
        <v>36</v>
      </c>
      <c r="BY225" s="1656" t="s">
        <v>36</v>
      </c>
      <c r="BZ225" s="1656" t="s">
        <v>36</v>
      </c>
      <c r="CA225" s="2612"/>
      <c r="CB225" s="2612"/>
      <c r="CC225" s="2612"/>
      <c r="CD225" s="2612"/>
      <c r="CE225" s="2612"/>
      <c r="CF225" s="2612"/>
      <c r="CG225" s="2612"/>
      <c r="CH225" s="2612"/>
      <c r="CI225" s="2612"/>
      <c r="CJ225" s="2612"/>
      <c r="CK225" s="2612"/>
      <c r="CL225" s="2612"/>
      <c r="CM225" s="2612"/>
      <c r="CN225" s="2612"/>
      <c r="CO225" s="2612"/>
      <c r="CP225" s="2612"/>
      <c r="CQ225" s="2612"/>
      <c r="CR225" s="2612"/>
      <c r="CS225" s="2612"/>
      <c r="CT225" s="2612"/>
      <c r="CU225" s="2612"/>
      <c r="CV225" s="2612"/>
      <c r="CW225" s="2612"/>
      <c r="CX225" s="2612"/>
      <c r="CY225" s="2612"/>
      <c r="CZ225" s="2612"/>
    </row>
    <row r="226" s="135" customFormat="true" ht="15" customHeight="true" x14ac:dyDescent="0.2">
      <c r="A226" s="1996"/>
      <c r="B226" s="2154"/>
      <c r="C226" s="1950"/>
      <c r="D226" s="1951"/>
      <c r="E226" s="1951"/>
      <c r="F226" s="1951"/>
      <c r="G226" s="1985"/>
      <c r="H226" s="1976"/>
      <c r="I226" s="1951"/>
      <c r="J226" s="1951"/>
      <c r="K226" s="1951"/>
      <c r="L226" s="1956"/>
      <c r="M226" s="1966"/>
      <c r="N226" s="1951"/>
      <c r="O226" s="1951"/>
      <c r="P226" s="1951"/>
      <c r="Q226" s="1985"/>
      <c r="R226" s="1976"/>
      <c r="S226" s="1951"/>
      <c r="T226" s="1951"/>
      <c r="U226" s="1951"/>
      <c r="V226" s="1951"/>
      <c r="W226" s="1951"/>
      <c r="X226" s="1951"/>
      <c r="Y226" s="1951"/>
      <c r="Z226" s="2701"/>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108"/>
      <c r="BA226" s="2987"/>
      <c r="BB226" s="175" t="s">
        <v>72</v>
      </c>
      <c r="BC226" s="1575" t="s">
        <v>36</v>
      </c>
      <c r="BD226" s="1595" t="s">
        <v>36</v>
      </c>
      <c r="BE226" s="1595" t="s">
        <v>36</v>
      </c>
      <c r="BF226" s="1595" t="s">
        <v>36</v>
      </c>
      <c r="BG226" s="1616" t="s">
        <v>36</v>
      </c>
      <c r="BH226" s="1637" t="s">
        <v>36</v>
      </c>
      <c r="BI226" s="1595" t="s">
        <v>36</v>
      </c>
      <c r="BJ226" s="1595" t="s">
        <v>36</v>
      </c>
      <c r="BK226" s="1595" t="s">
        <v>36</v>
      </c>
      <c r="BL226" s="1616" t="s">
        <v>36</v>
      </c>
      <c r="BM226" s="1637" t="s">
        <v>36</v>
      </c>
      <c r="BN226" s="1595" t="s">
        <v>36</v>
      </c>
      <c r="BO226" s="1595" t="s">
        <v>36</v>
      </c>
      <c r="BP226" s="1595" t="s">
        <v>36</v>
      </c>
      <c r="BQ226" s="1616" t="s">
        <v>36</v>
      </c>
      <c r="BR226" s="1637" t="s">
        <v>36</v>
      </c>
      <c r="BS226" s="1595" t="s">
        <v>36</v>
      </c>
      <c r="BT226" s="1595" t="s">
        <v>36</v>
      </c>
      <c r="BU226" s="1595" t="s">
        <v>36</v>
      </c>
      <c r="BV226" s="1595" t="s">
        <v>36</v>
      </c>
      <c r="BW226" s="1595" t="s">
        <v>36</v>
      </c>
      <c r="BX226" s="1595" t="s">
        <v>36</v>
      </c>
      <c r="BY226" s="1656" t="s">
        <v>36</v>
      </c>
      <c r="BZ226" s="1656" t="s">
        <v>36</v>
      </c>
      <c r="CA226" s="2612"/>
      <c r="CB226" s="2612"/>
      <c r="CC226" s="2612"/>
      <c r="CD226" s="2612"/>
      <c r="CE226" s="2612"/>
      <c r="CF226" s="2612"/>
      <c r="CG226" s="2612"/>
      <c r="CH226" s="2612"/>
      <c r="CI226" s="2612"/>
      <c r="CJ226" s="2612"/>
      <c r="CK226" s="2612"/>
      <c r="CL226" s="2612"/>
      <c r="CM226" s="2612"/>
      <c r="CN226" s="2612"/>
      <c r="CO226" s="2612"/>
      <c r="CP226" s="2612"/>
      <c r="CQ226" s="2612"/>
      <c r="CR226" s="2612"/>
      <c r="CS226" s="2612"/>
      <c r="CT226" s="2612"/>
      <c r="CU226" s="2612"/>
      <c r="CV226" s="2612"/>
      <c r="CW226" s="2612"/>
      <c r="CX226" s="2612"/>
      <c r="CY226" s="2612"/>
      <c r="CZ226" s="2612"/>
    </row>
    <row r="227" s="135" customFormat="true" ht="15" customHeight="true" x14ac:dyDescent="0.2">
      <c r="A227" s="1997"/>
      <c r="B227" s="2155"/>
      <c r="C227" s="1952"/>
      <c r="D227" s="1953"/>
      <c r="E227" s="1953"/>
      <c r="F227" s="1953"/>
      <c r="G227" s="1986"/>
      <c r="H227" s="1977"/>
      <c r="I227" s="1953"/>
      <c r="J227" s="1953"/>
      <c r="K227" s="1953"/>
      <c r="L227" s="1957"/>
      <c r="M227" s="1967"/>
      <c r="N227" s="1953"/>
      <c r="O227" s="1953"/>
      <c r="P227" s="1953"/>
      <c r="Q227" s="1986"/>
      <c r="R227" s="1977"/>
      <c r="S227" s="1953"/>
      <c r="T227" s="1953"/>
      <c r="U227" s="1953"/>
      <c r="V227" s="1953"/>
      <c r="W227" s="1953"/>
      <c r="X227" s="1953"/>
      <c r="Y227" s="1953"/>
      <c r="Z227" s="2702"/>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108"/>
      <c r="BA227" s="2987" t="s">
        <v>95</v>
      </c>
      <c r="BB227" s="175" t="s">
        <v>62</v>
      </c>
      <c r="BC227" s="1575" t="s">
        <v>36</v>
      </c>
      <c r="BD227" s="1595" t="s">
        <v>36</v>
      </c>
      <c r="BE227" s="1595" t="s">
        <v>36</v>
      </c>
      <c r="BF227" s="1595" t="s">
        <v>36</v>
      </c>
      <c r="BG227" s="1616" t="s">
        <v>36</v>
      </c>
      <c r="BH227" s="1637" t="s">
        <v>36</v>
      </c>
      <c r="BI227" s="1595" t="s">
        <v>36</v>
      </c>
      <c r="BJ227" s="1595" t="s">
        <v>36</v>
      </c>
      <c r="BK227" s="1595" t="s">
        <v>36</v>
      </c>
      <c r="BL227" s="1616" t="s">
        <v>36</v>
      </c>
      <c r="BM227" s="1637" t="s">
        <v>36</v>
      </c>
      <c r="BN227" s="1595" t="s">
        <v>36</v>
      </c>
      <c r="BO227" s="1595" t="s">
        <v>36</v>
      </c>
      <c r="BP227" s="1595" t="s">
        <v>36</v>
      </c>
      <c r="BQ227" s="1616" t="s">
        <v>36</v>
      </c>
      <c r="BR227" s="1637" t="s">
        <v>36</v>
      </c>
      <c r="BS227" s="1595" t="s">
        <v>36</v>
      </c>
      <c r="BT227" s="1595" t="s">
        <v>36</v>
      </c>
      <c r="BU227" s="1595" t="s">
        <v>36</v>
      </c>
      <c r="BV227" s="1595" t="s">
        <v>36</v>
      </c>
      <c r="BW227" s="1595" t="s">
        <v>36</v>
      </c>
      <c r="BX227" s="1595" t="s">
        <v>36</v>
      </c>
      <c r="BY227" s="1656" t="s">
        <v>36</v>
      </c>
      <c r="BZ227" s="1656" t="s">
        <v>36</v>
      </c>
      <c r="CA227" s="2612"/>
      <c r="CB227" s="2612"/>
      <c r="CC227" s="2612"/>
      <c r="CD227" s="2612"/>
      <c r="CE227" s="2612"/>
      <c r="CF227" s="2612"/>
      <c r="CG227" s="2612"/>
      <c r="CH227" s="2612"/>
      <c r="CI227" s="2612"/>
      <c r="CJ227" s="2612"/>
      <c r="CK227" s="2612"/>
      <c r="CL227" s="2612"/>
      <c r="CM227" s="2612"/>
      <c r="CN227" s="2612"/>
      <c r="CO227" s="2612"/>
      <c r="CP227" s="2612"/>
      <c r="CQ227" s="2612"/>
      <c r="CR227" s="2612"/>
      <c r="CS227" s="2612"/>
      <c r="CT227" s="2612"/>
      <c r="CU227" s="2612"/>
      <c r="CV227" s="2612"/>
      <c r="CW227" s="2612"/>
      <c r="CX227" s="2612"/>
      <c r="CY227" s="2612"/>
      <c r="CZ227" s="2612"/>
    </row>
    <row r="228" s="135" customFormat="true" ht="15" customHeight="true" x14ac:dyDescent="0.2">
      <c r="A228" s="1998"/>
      <c r="B228" s="2156"/>
      <c r="C228" s="2122"/>
      <c r="D228" s="2123"/>
      <c r="E228" s="2123"/>
      <c r="F228" s="2123"/>
      <c r="G228" s="2124"/>
      <c r="H228" s="2125"/>
      <c r="I228" s="2123"/>
      <c r="J228" s="2123"/>
      <c r="K228" s="2123"/>
      <c r="L228" s="2126"/>
      <c r="M228" s="2122"/>
      <c r="N228" s="2123"/>
      <c r="O228" s="2123"/>
      <c r="P228" s="2123"/>
      <c r="Q228" s="2124"/>
      <c r="R228" s="2125"/>
      <c r="S228" s="2123"/>
      <c r="T228" s="2123"/>
      <c r="U228" s="2123"/>
      <c r="V228" s="2123"/>
      <c r="W228" s="2123"/>
      <c r="X228" s="2123"/>
      <c r="Y228" s="2123"/>
      <c r="Z228" s="2126"/>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108"/>
      <c r="BA228" s="2987"/>
      <c r="BB228" s="175" t="s">
        <v>92</v>
      </c>
      <c r="BC228" s="1575" t="s">
        <v>36</v>
      </c>
      <c r="BD228" s="1595" t="s">
        <v>36</v>
      </c>
      <c r="BE228" s="1595" t="s">
        <v>36</v>
      </c>
      <c r="BF228" s="1595" t="s">
        <v>36</v>
      </c>
      <c r="BG228" s="1616" t="s">
        <v>36</v>
      </c>
      <c r="BH228" s="1637" t="s">
        <v>36</v>
      </c>
      <c r="BI228" s="1595" t="s">
        <v>36</v>
      </c>
      <c r="BJ228" s="1595" t="s">
        <v>36</v>
      </c>
      <c r="BK228" s="1595" t="s">
        <v>36</v>
      </c>
      <c r="BL228" s="1616" t="s">
        <v>36</v>
      </c>
      <c r="BM228" s="1637" t="s">
        <v>36</v>
      </c>
      <c r="BN228" s="1595" t="s">
        <v>36</v>
      </c>
      <c r="BO228" s="1595" t="s">
        <v>36</v>
      </c>
      <c r="BP228" s="1595" t="s">
        <v>36</v>
      </c>
      <c r="BQ228" s="1616" t="s">
        <v>36</v>
      </c>
      <c r="BR228" s="1637" t="s">
        <v>36</v>
      </c>
      <c r="BS228" s="1595" t="s">
        <v>36</v>
      </c>
      <c r="BT228" s="1595" t="s">
        <v>36</v>
      </c>
      <c r="BU228" s="1595" t="s">
        <v>36</v>
      </c>
      <c r="BV228" s="1595" t="s">
        <v>36</v>
      </c>
      <c r="BW228" s="1595" t="s">
        <v>36</v>
      </c>
      <c r="BX228" s="1595" t="s">
        <v>36</v>
      </c>
      <c r="BY228" s="1656" t="s">
        <v>36</v>
      </c>
      <c r="BZ228" s="1656" t="s">
        <v>36</v>
      </c>
      <c r="CA228" s="2612"/>
      <c r="CB228" s="2612"/>
      <c r="CC228" s="2612"/>
      <c r="CD228" s="2612"/>
      <c r="CE228" s="2612"/>
      <c r="CF228" s="2612"/>
      <c r="CG228" s="2612"/>
      <c r="CH228" s="2612"/>
      <c r="CI228" s="2612"/>
      <c r="CJ228" s="2612"/>
      <c r="CK228" s="2612"/>
      <c r="CL228" s="2612"/>
      <c r="CM228" s="2612"/>
      <c r="CN228" s="2612"/>
      <c r="CO228" s="2612"/>
      <c r="CP228" s="2612"/>
      <c r="CQ228" s="2612"/>
      <c r="CR228" s="2612"/>
      <c r="CS228" s="2612"/>
      <c r="CT228" s="2612"/>
      <c r="CU228" s="2612"/>
      <c r="CV228" s="2612"/>
      <c r="CW228" s="2612"/>
      <c r="CX228" s="2612"/>
      <c r="CY228" s="2612"/>
      <c r="CZ228" s="2612"/>
    </row>
    <row r="229" s="135" customFormat="true" ht="15" customHeight="true" x14ac:dyDescent="0.2">
      <c r="A229" s="1999"/>
      <c r="B229" s="2157"/>
      <c r="C229" s="2112"/>
      <c r="D229" s="2113"/>
      <c r="E229" s="2113"/>
      <c r="F229" s="2113"/>
      <c r="G229" s="2114"/>
      <c r="H229" s="2115"/>
      <c r="I229" s="2113"/>
      <c r="J229" s="2113"/>
      <c r="K229" s="2113"/>
      <c r="L229" s="2116"/>
      <c r="M229" s="2112"/>
      <c r="N229" s="2113"/>
      <c r="O229" s="2113"/>
      <c r="P229" s="2113"/>
      <c r="Q229" s="2114"/>
      <c r="R229" s="2115"/>
      <c r="S229" s="2113"/>
      <c r="T229" s="2113"/>
      <c r="U229" s="2113"/>
      <c r="V229" s="2113"/>
      <c r="W229" s="2113"/>
      <c r="X229" s="2113"/>
      <c r="Y229" s="2113"/>
      <c r="Z229" s="2116"/>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108"/>
      <c r="BA229" s="2987"/>
      <c r="BB229" s="175" t="s">
        <v>93</v>
      </c>
      <c r="BC229" s="1575" t="s">
        <v>36</v>
      </c>
      <c r="BD229" s="1595" t="s">
        <v>36</v>
      </c>
      <c r="BE229" s="1595" t="s">
        <v>36</v>
      </c>
      <c r="BF229" s="1595" t="s">
        <v>36</v>
      </c>
      <c r="BG229" s="1616" t="s">
        <v>36</v>
      </c>
      <c r="BH229" s="1637" t="s">
        <v>36</v>
      </c>
      <c r="BI229" s="1595" t="s">
        <v>36</v>
      </c>
      <c r="BJ229" s="1595" t="s">
        <v>36</v>
      </c>
      <c r="BK229" s="1595" t="s">
        <v>36</v>
      </c>
      <c r="BL229" s="1616" t="s">
        <v>36</v>
      </c>
      <c r="BM229" s="1637" t="s">
        <v>36</v>
      </c>
      <c r="BN229" s="1595" t="s">
        <v>36</v>
      </c>
      <c r="BO229" s="1595" t="s">
        <v>36</v>
      </c>
      <c r="BP229" s="1595" t="s">
        <v>36</v>
      </c>
      <c r="BQ229" s="1616" t="s">
        <v>36</v>
      </c>
      <c r="BR229" s="1637" t="s">
        <v>36</v>
      </c>
      <c r="BS229" s="1595" t="s">
        <v>36</v>
      </c>
      <c r="BT229" s="1595" t="s">
        <v>36</v>
      </c>
      <c r="BU229" s="1595" t="s">
        <v>36</v>
      </c>
      <c r="BV229" s="1595" t="s">
        <v>36</v>
      </c>
      <c r="BW229" s="1595" t="s">
        <v>36</v>
      </c>
      <c r="BX229" s="1595" t="s">
        <v>36</v>
      </c>
      <c r="BY229" s="1656" t="s">
        <v>36</v>
      </c>
      <c r="BZ229" s="1656" t="s">
        <v>36</v>
      </c>
      <c r="CA229" s="2612"/>
      <c r="CB229" s="2612"/>
      <c r="CC229" s="2612"/>
      <c r="CD229" s="2612"/>
      <c r="CE229" s="2612"/>
      <c r="CF229" s="2612"/>
      <c r="CG229" s="2612"/>
      <c r="CH229" s="2612"/>
      <c r="CI229" s="2612"/>
      <c r="CJ229" s="2612"/>
      <c r="CK229" s="2612"/>
      <c r="CL229" s="2612"/>
      <c r="CM229" s="2612"/>
      <c r="CN229" s="2612"/>
      <c r="CO229" s="2612"/>
      <c r="CP229" s="2612"/>
      <c r="CQ229" s="2612"/>
      <c r="CR229" s="2612"/>
      <c r="CS229" s="2612"/>
      <c r="CT229" s="2612"/>
      <c r="CU229" s="2612"/>
      <c r="CV229" s="2612"/>
      <c r="CW229" s="2612"/>
      <c r="CX229" s="2612"/>
      <c r="CY229" s="2612"/>
      <c r="CZ229" s="2612"/>
    </row>
    <row r="230" s="135" customFormat="true" ht="15" customHeight="true" x14ac:dyDescent="0.2">
      <c r="A230" s="2000"/>
      <c r="B230" s="2158"/>
      <c r="C230" s="2117"/>
      <c r="D230" s="2118"/>
      <c r="E230" s="2118"/>
      <c r="F230" s="2118"/>
      <c r="G230" s="2119"/>
      <c r="H230" s="2120"/>
      <c r="I230" s="2118"/>
      <c r="J230" s="2118"/>
      <c r="K230" s="2118"/>
      <c r="L230" s="2121"/>
      <c r="M230" s="2117"/>
      <c r="N230" s="2118"/>
      <c r="O230" s="2118"/>
      <c r="P230" s="2118"/>
      <c r="Q230" s="2119"/>
      <c r="R230" s="2120"/>
      <c r="S230" s="2118"/>
      <c r="T230" s="2118"/>
      <c r="U230" s="2118"/>
      <c r="V230" s="2118"/>
      <c r="W230" s="2118"/>
      <c r="X230" s="2118"/>
      <c r="Y230" s="2118"/>
      <c r="Z230" s="2121"/>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108"/>
      <c r="BA230" s="2987"/>
      <c r="BB230" s="175" t="s">
        <v>94</v>
      </c>
      <c r="BC230" s="1575" t="s">
        <v>36</v>
      </c>
      <c r="BD230" s="1595" t="s">
        <v>36</v>
      </c>
      <c r="BE230" s="1595" t="s">
        <v>36</v>
      </c>
      <c r="BF230" s="1595" t="s">
        <v>36</v>
      </c>
      <c r="BG230" s="1616" t="s">
        <v>36</v>
      </c>
      <c r="BH230" s="1637" t="s">
        <v>36</v>
      </c>
      <c r="BI230" s="1595" t="s">
        <v>36</v>
      </c>
      <c r="BJ230" s="1595" t="s">
        <v>36</v>
      </c>
      <c r="BK230" s="1595" t="s">
        <v>36</v>
      </c>
      <c r="BL230" s="1616" t="s">
        <v>36</v>
      </c>
      <c r="BM230" s="1637" t="s">
        <v>36</v>
      </c>
      <c r="BN230" s="1595" t="s">
        <v>36</v>
      </c>
      <c r="BO230" s="1595" t="s">
        <v>36</v>
      </c>
      <c r="BP230" s="1595" t="s">
        <v>36</v>
      </c>
      <c r="BQ230" s="1616" t="s">
        <v>36</v>
      </c>
      <c r="BR230" s="1637" t="s">
        <v>36</v>
      </c>
      <c r="BS230" s="1595" t="s">
        <v>36</v>
      </c>
      <c r="BT230" s="1595" t="s">
        <v>36</v>
      </c>
      <c r="BU230" s="1595" t="s">
        <v>36</v>
      </c>
      <c r="BV230" s="1595" t="s">
        <v>36</v>
      </c>
      <c r="BW230" s="1595" t="s">
        <v>36</v>
      </c>
      <c r="BX230" s="1595" t="s">
        <v>36</v>
      </c>
      <c r="BY230" s="1656" t="s">
        <v>36</v>
      </c>
      <c r="BZ230" s="1656" t="s">
        <v>36</v>
      </c>
      <c r="CA230" s="2612"/>
      <c r="CB230" s="2612"/>
      <c r="CC230" s="2612"/>
      <c r="CD230" s="2612"/>
      <c r="CE230" s="2612"/>
      <c r="CF230" s="2612"/>
      <c r="CG230" s="2612"/>
      <c r="CH230" s="2612"/>
      <c r="CI230" s="2612"/>
      <c r="CJ230" s="2612"/>
      <c r="CK230" s="2612"/>
      <c r="CL230" s="2612"/>
      <c r="CM230" s="2612"/>
      <c r="CN230" s="2612"/>
      <c r="CO230" s="2612"/>
      <c r="CP230" s="2612"/>
      <c r="CQ230" s="2612"/>
      <c r="CR230" s="2612"/>
      <c r="CS230" s="2612"/>
      <c r="CT230" s="2612"/>
      <c r="CU230" s="2612"/>
      <c r="CV230" s="2612"/>
      <c r="CW230" s="2612"/>
      <c r="CX230" s="2612"/>
      <c r="CY230" s="2612"/>
      <c r="CZ230" s="2612"/>
    </row>
    <row r="231" s="135" customFormat="true" ht="15" customHeight="true" x14ac:dyDescent="0.2">
      <c r="A231" s="1180"/>
      <c r="B231" s="1270"/>
      <c r="C231" s="1394"/>
      <c r="D231" s="1185"/>
      <c r="E231" s="1185"/>
      <c r="F231" s="1185"/>
      <c r="G231" s="1234"/>
      <c r="H231" s="1395"/>
      <c r="I231" s="1185"/>
      <c r="J231" s="1185"/>
      <c r="K231" s="1185"/>
      <c r="L231" s="1201"/>
      <c r="M231" s="1394"/>
      <c r="N231" s="1185"/>
      <c r="O231" s="1185"/>
      <c r="P231" s="1185"/>
      <c r="Q231" s="1234"/>
      <c r="R231" s="1395"/>
      <c r="S231" s="1185"/>
      <c r="T231" s="1185"/>
      <c r="U231" s="1185"/>
      <c r="V231" s="1185"/>
      <c r="W231" s="1185"/>
      <c r="X231" s="1185"/>
      <c r="Y231" s="1185"/>
      <c r="Z231" s="1201"/>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108"/>
      <c r="BA231" s="1110"/>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2613"/>
      <c r="CB231" s="2613"/>
      <c r="CC231" s="2613"/>
      <c r="CD231" s="2613"/>
      <c r="CE231" s="2613"/>
      <c r="CF231" s="2613"/>
      <c r="CG231" s="2613"/>
      <c r="CH231" s="2613"/>
      <c r="CI231" s="2613"/>
      <c r="CJ231" s="2613"/>
      <c r="CK231" s="2613"/>
      <c r="CL231" s="2613"/>
      <c r="CM231" s="2613"/>
      <c r="CN231" s="2613"/>
      <c r="CO231" s="2613"/>
      <c r="CP231" s="2613"/>
      <c r="CQ231" s="2613"/>
      <c r="CR231" s="2613"/>
      <c r="CS231" s="2613"/>
      <c r="CT231" s="2613"/>
      <c r="CU231" s="2613"/>
      <c r="CV231" s="2613"/>
      <c r="CW231" s="2613"/>
      <c r="CX231" s="2613"/>
      <c r="CY231" s="2613"/>
      <c r="CZ231" s="2613"/>
    </row>
    <row r="232" s="135" customFormat="true" ht="15" customHeight="true" x14ac:dyDescent="0.2">
      <c r="A232" s="1180"/>
      <c r="B232" s="1270"/>
      <c r="C232" s="1394"/>
      <c r="D232" s="1185"/>
      <c r="E232" s="1185"/>
      <c r="F232" s="1185"/>
      <c r="G232" s="1234"/>
      <c r="H232" s="1395"/>
      <c r="I232" s="1185"/>
      <c r="J232" s="1185"/>
      <c r="K232" s="1185"/>
      <c r="L232" s="1201"/>
      <c r="M232" s="1394"/>
      <c r="N232" s="1185"/>
      <c r="O232" s="1185"/>
      <c r="P232" s="1185"/>
      <c r="Q232" s="1234"/>
      <c r="R232" s="1395"/>
      <c r="S232" s="1185"/>
      <c r="T232" s="1185"/>
      <c r="U232" s="1185"/>
      <c r="V232" s="1185"/>
      <c r="W232" s="1185"/>
      <c r="X232" s="1185"/>
      <c r="Y232" s="1185"/>
      <c r="Z232" s="1201"/>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108"/>
      <c r="BA232" s="880"/>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2613"/>
      <c r="CB232" s="2613"/>
      <c r="CC232" s="2613"/>
      <c r="CD232" s="2613"/>
      <c r="CE232" s="2613"/>
      <c r="CF232" s="2613"/>
      <c r="CG232" s="2613"/>
      <c r="CH232" s="2613"/>
      <c r="CI232" s="2613"/>
      <c r="CJ232" s="2613"/>
      <c r="CK232" s="2613"/>
      <c r="CL232" s="2613"/>
      <c r="CM232" s="2613"/>
      <c r="CN232" s="2613"/>
      <c r="CO232" s="2613"/>
      <c r="CP232" s="2613"/>
      <c r="CQ232" s="2613"/>
      <c r="CR232" s="2613"/>
      <c r="CS232" s="2613"/>
      <c r="CT232" s="2613"/>
      <c r="CU232" s="2613"/>
      <c r="CV232" s="2613"/>
      <c r="CW232" s="2613"/>
      <c r="CX232" s="2613"/>
      <c r="CY232" s="2613"/>
      <c r="CZ232" s="2613"/>
    </row>
    <row r="233" s="135" customFormat="true" ht="15" customHeight="true" x14ac:dyDescent="0.2">
      <c r="A233" s="1180"/>
      <c r="B233" s="1270"/>
      <c r="C233" s="1394"/>
      <c r="D233" s="1185"/>
      <c r="E233" s="1185"/>
      <c r="F233" s="1185"/>
      <c r="G233" s="1234"/>
      <c r="H233" s="1395"/>
      <c r="I233" s="1185"/>
      <c r="J233" s="1185"/>
      <c r="K233" s="1185"/>
      <c r="L233" s="1201"/>
      <c r="M233" s="1394"/>
      <c r="N233" s="1185"/>
      <c r="O233" s="1185"/>
      <c r="P233" s="1185"/>
      <c r="Q233" s="1234"/>
      <c r="R233" s="1395"/>
      <c r="S233" s="1185"/>
      <c r="T233" s="1185"/>
      <c r="U233" s="1185"/>
      <c r="V233" s="1185"/>
      <c r="W233" s="1185"/>
      <c r="X233" s="1185"/>
      <c r="Y233" s="1185"/>
      <c r="Z233" s="1201"/>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108"/>
      <c r="BA233" s="880"/>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2613"/>
      <c r="CB233" s="2613"/>
      <c r="CC233" s="2613"/>
      <c r="CD233" s="2613"/>
      <c r="CE233" s="2613"/>
      <c r="CF233" s="2613"/>
      <c r="CG233" s="2613"/>
      <c r="CH233" s="2613"/>
      <c r="CI233" s="2613"/>
      <c r="CJ233" s="2613"/>
      <c r="CK233" s="2613"/>
      <c r="CL233" s="2613"/>
      <c r="CM233" s="2613"/>
      <c r="CN233" s="2613"/>
      <c r="CO233" s="2613"/>
      <c r="CP233" s="2613"/>
      <c r="CQ233" s="2613"/>
      <c r="CR233" s="2613"/>
      <c r="CS233" s="2613"/>
      <c r="CT233" s="2613"/>
      <c r="CU233" s="2613"/>
      <c r="CV233" s="2613"/>
      <c r="CW233" s="2613"/>
      <c r="CX233" s="2613"/>
      <c r="CY233" s="2613"/>
      <c r="CZ233" s="2613"/>
    </row>
    <row r="234" s="135" customFormat="true" ht="15" customHeight="true" x14ac:dyDescent="0.2">
      <c r="A234" s="1180"/>
      <c r="B234" s="1270"/>
      <c r="C234" s="1394"/>
      <c r="D234" s="1185"/>
      <c r="E234" s="1185"/>
      <c r="F234" s="1185"/>
      <c r="G234" s="1234"/>
      <c r="H234" s="1395"/>
      <c r="I234" s="1185"/>
      <c r="J234" s="1185"/>
      <c r="K234" s="1185"/>
      <c r="L234" s="1201"/>
      <c r="M234" s="1394"/>
      <c r="N234" s="1185"/>
      <c r="O234" s="1185"/>
      <c r="P234" s="1185"/>
      <c r="Q234" s="1234"/>
      <c r="R234" s="1395"/>
      <c r="S234" s="1185"/>
      <c r="T234" s="1185"/>
      <c r="U234" s="1185"/>
      <c r="V234" s="1185"/>
      <c r="W234" s="1185"/>
      <c r="X234" s="1185"/>
      <c r="Y234" s="1185"/>
      <c r="Z234" s="1201"/>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108"/>
      <c r="BA234" s="880"/>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2613"/>
      <c r="CB234" s="2613"/>
      <c r="CC234" s="2613"/>
      <c r="CD234" s="2613"/>
      <c r="CE234" s="2613"/>
      <c r="CF234" s="2613"/>
      <c r="CG234" s="2613"/>
      <c r="CH234" s="2613"/>
      <c r="CI234" s="2613"/>
      <c r="CJ234" s="2613"/>
      <c r="CK234" s="2613"/>
      <c r="CL234" s="2613"/>
      <c r="CM234" s="2613"/>
      <c r="CN234" s="2613"/>
      <c r="CO234" s="2613"/>
      <c r="CP234" s="2613"/>
      <c r="CQ234" s="2613"/>
      <c r="CR234" s="2613"/>
      <c r="CS234" s="2613"/>
      <c r="CT234" s="2613"/>
      <c r="CU234" s="2613"/>
      <c r="CV234" s="2613"/>
      <c r="CW234" s="2613"/>
      <c r="CX234" s="2613"/>
      <c r="CY234" s="2613"/>
      <c r="CZ234" s="2613"/>
    </row>
    <row r="235" s="135" customFormat="true" ht="15" customHeight="true" x14ac:dyDescent="0.2">
      <c r="A235" s="1180"/>
      <c r="B235" s="1270"/>
      <c r="C235" s="1394"/>
      <c r="D235" s="1185"/>
      <c r="E235" s="1185"/>
      <c r="F235" s="1185"/>
      <c r="G235" s="1234"/>
      <c r="H235" s="1395"/>
      <c r="I235" s="1185"/>
      <c r="J235" s="1185"/>
      <c r="K235" s="1185"/>
      <c r="L235" s="1201"/>
      <c r="M235" s="1394"/>
      <c r="N235" s="1185"/>
      <c r="O235" s="1185"/>
      <c r="P235" s="1185"/>
      <c r="Q235" s="1234"/>
      <c r="R235" s="1395"/>
      <c r="S235" s="1185"/>
      <c r="T235" s="1185"/>
      <c r="U235" s="1185"/>
      <c r="V235" s="1185"/>
      <c r="W235" s="1185"/>
      <c r="X235" s="1185"/>
      <c r="Y235" s="1185"/>
      <c r="Z235" s="1201"/>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108"/>
      <c r="BA235" s="880"/>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2613"/>
      <c r="CB235" s="2613"/>
      <c r="CC235" s="2613"/>
      <c r="CD235" s="2613"/>
      <c r="CE235" s="2613"/>
      <c r="CF235" s="2613"/>
      <c r="CG235" s="2613"/>
      <c r="CH235" s="2613"/>
      <c r="CI235" s="2613"/>
      <c r="CJ235" s="2613"/>
      <c r="CK235" s="2613"/>
      <c r="CL235" s="2613"/>
      <c r="CM235" s="2613"/>
      <c r="CN235" s="2613"/>
      <c r="CO235" s="2613"/>
      <c r="CP235" s="2613"/>
      <c r="CQ235" s="2613"/>
      <c r="CR235" s="2613"/>
      <c r="CS235" s="2613"/>
      <c r="CT235" s="2613"/>
      <c r="CU235" s="2613"/>
      <c r="CV235" s="2613"/>
      <c r="CW235" s="2613"/>
      <c r="CX235" s="2613"/>
      <c r="CY235" s="2613"/>
      <c r="CZ235" s="2613"/>
    </row>
    <row r="236" s="135" customFormat="true" ht="15" customHeight="true" x14ac:dyDescent="0.2">
      <c r="A236" s="1180"/>
      <c r="B236" s="1270"/>
      <c r="C236" s="1394"/>
      <c r="D236" s="1185"/>
      <c r="E236" s="1185"/>
      <c r="F236" s="1185"/>
      <c r="G236" s="1234"/>
      <c r="H236" s="1395"/>
      <c r="I236" s="1185"/>
      <c r="J236" s="1185"/>
      <c r="K236" s="1185"/>
      <c r="L236" s="1201"/>
      <c r="M236" s="1394"/>
      <c r="N236" s="1185"/>
      <c r="O236" s="1185"/>
      <c r="P236" s="1185"/>
      <c r="Q236" s="1234"/>
      <c r="R236" s="1395"/>
      <c r="S236" s="1185"/>
      <c r="T236" s="1185"/>
      <c r="U236" s="1185"/>
      <c r="V236" s="1185"/>
      <c r="W236" s="1185"/>
      <c r="X236" s="1185"/>
      <c r="Y236" s="1185"/>
      <c r="Z236" s="1201"/>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108"/>
      <c r="BA236" s="88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2613"/>
      <c r="CB236" s="2613"/>
      <c r="CC236" s="2613"/>
      <c r="CD236" s="2613"/>
      <c r="CE236" s="2613"/>
      <c r="CF236" s="2613"/>
      <c r="CG236" s="2613"/>
      <c r="CH236" s="2613"/>
      <c r="CI236" s="2613"/>
      <c r="CJ236" s="2613"/>
      <c r="CK236" s="2613"/>
      <c r="CL236" s="2613"/>
      <c r="CM236" s="2613"/>
      <c r="CN236" s="2613"/>
      <c r="CO236" s="2613"/>
      <c r="CP236" s="2613"/>
      <c r="CQ236" s="2613"/>
      <c r="CR236" s="2613"/>
      <c r="CS236" s="2613"/>
      <c r="CT236" s="2613"/>
      <c r="CU236" s="2613"/>
      <c r="CV236" s="2613"/>
      <c r="CW236" s="2613"/>
      <c r="CX236" s="2613"/>
      <c r="CY236" s="2613"/>
      <c r="CZ236" s="2613"/>
    </row>
    <row r="237" s="135" customFormat="true" ht="15" customHeight="true" x14ac:dyDescent="0.2">
      <c r="A237" s="1180"/>
      <c r="B237" s="1270"/>
      <c r="C237" s="1394"/>
      <c r="D237" s="1185"/>
      <c r="E237" s="1185"/>
      <c r="F237" s="1185"/>
      <c r="G237" s="1234"/>
      <c r="H237" s="1395"/>
      <c r="I237" s="1185"/>
      <c r="J237" s="1185"/>
      <c r="K237" s="1185"/>
      <c r="L237" s="1201"/>
      <c r="M237" s="1394"/>
      <c r="N237" s="1185"/>
      <c r="O237" s="1185"/>
      <c r="P237" s="1185"/>
      <c r="Q237" s="1234"/>
      <c r="R237" s="1395"/>
      <c r="S237" s="1185"/>
      <c r="T237" s="1185"/>
      <c r="U237" s="1185"/>
      <c r="V237" s="1185"/>
      <c r="W237" s="1185"/>
      <c r="X237" s="1185"/>
      <c r="Y237" s="1185"/>
      <c r="Z237" s="1201"/>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108"/>
      <c r="BA237" s="88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613"/>
      <c r="CB237" s="2613"/>
      <c r="CC237" s="2613"/>
      <c r="CD237" s="2613"/>
      <c r="CE237" s="2613"/>
      <c r="CF237" s="2613"/>
      <c r="CG237" s="2613"/>
      <c r="CH237" s="2613"/>
      <c r="CI237" s="2613"/>
      <c r="CJ237" s="2613"/>
      <c r="CK237" s="2613"/>
      <c r="CL237" s="2613"/>
      <c r="CM237" s="2613"/>
      <c r="CN237" s="2613"/>
      <c r="CO237" s="2613"/>
      <c r="CP237" s="2613"/>
      <c r="CQ237" s="2613"/>
      <c r="CR237" s="2613"/>
      <c r="CS237" s="2613"/>
      <c r="CT237" s="2613"/>
      <c r="CU237" s="2613"/>
      <c r="CV237" s="2613"/>
      <c r="CW237" s="2613"/>
      <c r="CX237" s="2613"/>
      <c r="CY237" s="2613"/>
      <c r="CZ237" s="2613"/>
    </row>
    <row r="238" s="135" customFormat="true" ht="15" customHeight="true" x14ac:dyDescent="0.2">
      <c r="A238" s="1180"/>
      <c r="B238" s="1270"/>
      <c r="C238" s="1394"/>
      <c r="D238" s="1185"/>
      <c r="E238" s="1185"/>
      <c r="F238" s="1185"/>
      <c r="G238" s="1234"/>
      <c r="H238" s="1395"/>
      <c r="I238" s="1185"/>
      <c r="J238" s="1185"/>
      <c r="K238" s="1185"/>
      <c r="L238" s="1201"/>
      <c r="M238" s="1394"/>
      <c r="N238" s="1185"/>
      <c r="O238" s="1185"/>
      <c r="P238" s="1185"/>
      <c r="Q238" s="1234"/>
      <c r="R238" s="1395"/>
      <c r="S238" s="1185"/>
      <c r="T238" s="1185"/>
      <c r="U238" s="1185"/>
      <c r="V238" s="1185"/>
      <c r="W238" s="1185"/>
      <c r="X238" s="1185"/>
      <c r="Y238" s="1185"/>
      <c r="Z238" s="1201"/>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108"/>
      <c r="BA238" s="88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613"/>
      <c r="CB238" s="2613"/>
      <c r="CC238" s="2613"/>
      <c r="CD238" s="2613"/>
      <c r="CE238" s="2613"/>
      <c r="CF238" s="2613"/>
      <c r="CG238" s="2613"/>
      <c r="CH238" s="2613"/>
      <c r="CI238" s="2613"/>
      <c r="CJ238" s="2613"/>
      <c r="CK238" s="2613"/>
      <c r="CL238" s="2613"/>
      <c r="CM238" s="2613"/>
      <c r="CN238" s="2613"/>
      <c r="CO238" s="2613"/>
      <c r="CP238" s="2613"/>
      <c r="CQ238" s="2613"/>
      <c r="CR238" s="2613"/>
      <c r="CS238" s="2613"/>
      <c r="CT238" s="2613"/>
      <c r="CU238" s="2613"/>
      <c r="CV238" s="2613"/>
      <c r="CW238" s="2613"/>
      <c r="CX238" s="2613"/>
      <c r="CY238" s="2613"/>
      <c r="CZ238" s="2613"/>
    </row>
    <row r="239" s="135" customFormat="true" ht="15" customHeight="true" x14ac:dyDescent="0.2">
      <c r="A239" s="1180"/>
      <c r="B239" s="1270"/>
      <c r="C239" s="1394"/>
      <c r="D239" s="1185"/>
      <c r="E239" s="1185"/>
      <c r="F239" s="1185"/>
      <c r="G239" s="1234"/>
      <c r="H239" s="1395"/>
      <c r="I239" s="1185"/>
      <c r="J239" s="1185"/>
      <c r="K239" s="1185"/>
      <c r="L239" s="1201"/>
      <c r="M239" s="1394"/>
      <c r="N239" s="1185"/>
      <c r="O239" s="1185"/>
      <c r="P239" s="1185"/>
      <c r="Q239" s="1234"/>
      <c r="R239" s="1395"/>
      <c r="S239" s="1185"/>
      <c r="T239" s="1185"/>
      <c r="U239" s="1185"/>
      <c r="V239" s="1185"/>
      <c r="W239" s="1185"/>
      <c r="X239" s="1185"/>
      <c r="Y239" s="1185"/>
      <c r="Z239" s="1201"/>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108"/>
      <c r="BA239" s="88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613"/>
      <c r="CB239" s="2613"/>
      <c r="CC239" s="2613"/>
      <c r="CD239" s="2613"/>
      <c r="CE239" s="2613"/>
      <c r="CF239" s="2613"/>
      <c r="CG239" s="2613"/>
      <c r="CH239" s="2613"/>
      <c r="CI239" s="2613"/>
      <c r="CJ239" s="2613"/>
      <c r="CK239" s="2613"/>
      <c r="CL239" s="2613"/>
      <c r="CM239" s="2613"/>
      <c r="CN239" s="2613"/>
      <c r="CO239" s="2613"/>
      <c r="CP239" s="2613"/>
      <c r="CQ239" s="2613"/>
      <c r="CR239" s="2613"/>
      <c r="CS239" s="2613"/>
      <c r="CT239" s="2613"/>
      <c r="CU239" s="2613"/>
      <c r="CV239" s="2613"/>
      <c r="CW239" s="2613"/>
      <c r="CX239" s="2613"/>
      <c r="CY239" s="2613"/>
      <c r="CZ239" s="2613"/>
    </row>
    <row r="240" s="135" customFormat="true" ht="15" customHeight="true" x14ac:dyDescent="0.2">
      <c r="A240" s="1180"/>
      <c r="B240" s="1270"/>
      <c r="C240" s="1394"/>
      <c r="D240" s="1185"/>
      <c r="E240" s="1185"/>
      <c r="F240" s="1185"/>
      <c r="G240" s="1234"/>
      <c r="H240" s="1395"/>
      <c r="I240" s="1185"/>
      <c r="J240" s="1185"/>
      <c r="K240" s="1185"/>
      <c r="L240" s="1201"/>
      <c r="M240" s="1394"/>
      <c r="N240" s="1185"/>
      <c r="O240" s="1185"/>
      <c r="P240" s="1185"/>
      <c r="Q240" s="1234"/>
      <c r="R240" s="1395"/>
      <c r="S240" s="1185"/>
      <c r="T240" s="1185"/>
      <c r="U240" s="1185"/>
      <c r="V240" s="1185"/>
      <c r="W240" s="1185"/>
      <c r="X240" s="1185"/>
      <c r="Y240" s="1185"/>
      <c r="Z240" s="1201"/>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108"/>
      <c r="BA240" s="88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613"/>
      <c r="CB240" s="2613"/>
      <c r="CC240" s="2613"/>
      <c r="CD240" s="2613"/>
      <c r="CE240" s="2613"/>
      <c r="CF240" s="2613"/>
      <c r="CG240" s="2613"/>
      <c r="CH240" s="2613"/>
      <c r="CI240" s="2613"/>
      <c r="CJ240" s="2613"/>
      <c r="CK240" s="2613"/>
      <c r="CL240" s="2613"/>
      <c r="CM240" s="2613"/>
      <c r="CN240" s="2613"/>
      <c r="CO240" s="2613"/>
      <c r="CP240" s="2613"/>
      <c r="CQ240" s="2613"/>
      <c r="CR240" s="2613"/>
      <c r="CS240" s="2613"/>
      <c r="CT240" s="2613"/>
      <c r="CU240" s="2613"/>
      <c r="CV240" s="2613"/>
      <c r="CW240" s="2613"/>
      <c r="CX240" s="2613"/>
      <c r="CY240" s="2613"/>
      <c r="CZ240" s="2613"/>
    </row>
    <row r="241" s="135" customFormat="true" ht="15" customHeight="true" x14ac:dyDescent="0.2">
      <c r="A241" s="1180"/>
      <c r="B241" s="1270"/>
      <c r="C241" s="1394"/>
      <c r="D241" s="1185"/>
      <c r="E241" s="1185"/>
      <c r="F241" s="1185"/>
      <c r="G241" s="1234"/>
      <c r="H241" s="1395"/>
      <c r="I241" s="1185"/>
      <c r="J241" s="1185"/>
      <c r="K241" s="1185"/>
      <c r="L241" s="1201"/>
      <c r="M241" s="1394"/>
      <c r="N241" s="1185"/>
      <c r="O241" s="1185"/>
      <c r="P241" s="1185"/>
      <c r="Q241" s="1234"/>
      <c r="R241" s="1395"/>
      <c r="S241" s="1185"/>
      <c r="T241" s="1185"/>
      <c r="U241" s="1185"/>
      <c r="V241" s="1185"/>
      <c r="W241" s="1185"/>
      <c r="X241" s="1185"/>
      <c r="Y241" s="1185"/>
      <c r="Z241" s="1201"/>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108"/>
      <c r="BA241" s="88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613"/>
      <c r="CB241" s="2613"/>
      <c r="CC241" s="2613"/>
      <c r="CD241" s="2613"/>
      <c r="CE241" s="2613"/>
      <c r="CF241" s="2613"/>
      <c r="CG241" s="2613"/>
      <c r="CH241" s="2613"/>
      <c r="CI241" s="2613"/>
      <c r="CJ241" s="2613"/>
      <c r="CK241" s="2613"/>
      <c r="CL241" s="2613"/>
      <c r="CM241" s="2613"/>
      <c r="CN241" s="2613"/>
      <c r="CO241" s="2613"/>
      <c r="CP241" s="2613"/>
      <c r="CQ241" s="2613"/>
      <c r="CR241" s="2613"/>
      <c r="CS241" s="2613"/>
      <c r="CT241" s="2613"/>
      <c r="CU241" s="2613"/>
      <c r="CV241" s="2613"/>
      <c r="CW241" s="2613"/>
      <c r="CX241" s="2613"/>
      <c r="CY241" s="2613"/>
      <c r="CZ241" s="2613"/>
    </row>
    <row r="242" s="135" customFormat="true" ht="15" customHeight="true" x14ac:dyDescent="0.2">
      <c r="A242" s="1180"/>
      <c r="B242" s="1270"/>
      <c r="C242" s="1394"/>
      <c r="D242" s="1185"/>
      <c r="E242" s="1185"/>
      <c r="F242" s="1185"/>
      <c r="G242" s="1234"/>
      <c r="H242" s="1395"/>
      <c r="I242" s="1185"/>
      <c r="J242" s="1185"/>
      <c r="K242" s="1185"/>
      <c r="L242" s="1201"/>
      <c r="M242" s="1394"/>
      <c r="N242" s="1185"/>
      <c r="O242" s="1185"/>
      <c r="P242" s="1185"/>
      <c r="Q242" s="1234"/>
      <c r="R242" s="1395"/>
      <c r="S242" s="1185"/>
      <c r="T242" s="1185"/>
      <c r="U242" s="1185"/>
      <c r="V242" s="1185"/>
      <c r="W242" s="1185"/>
      <c r="X242" s="1185"/>
      <c r="Y242" s="1185"/>
      <c r="Z242" s="1201"/>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108"/>
      <c r="BA242" s="88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613"/>
      <c r="CB242" s="2613"/>
      <c r="CC242" s="2613"/>
      <c r="CD242" s="2613"/>
      <c r="CE242" s="2613"/>
      <c r="CF242" s="2613"/>
      <c r="CG242" s="2613"/>
      <c r="CH242" s="2613"/>
      <c r="CI242" s="2613"/>
      <c r="CJ242" s="2613"/>
      <c r="CK242" s="2613"/>
      <c r="CL242" s="2613"/>
      <c r="CM242" s="2613"/>
      <c r="CN242" s="2613"/>
      <c r="CO242" s="2613"/>
      <c r="CP242" s="2613"/>
      <c r="CQ242" s="2613"/>
      <c r="CR242" s="2613"/>
      <c r="CS242" s="2613"/>
      <c r="CT242" s="2613"/>
      <c r="CU242" s="2613"/>
      <c r="CV242" s="2613"/>
      <c r="CW242" s="2613"/>
      <c r="CX242" s="2613"/>
      <c r="CY242" s="2613"/>
      <c r="CZ242" s="2613"/>
    </row>
    <row r="243" s="135" customFormat="true" ht="15" customHeight="true" x14ac:dyDescent="0.2">
      <c r="A243" s="1180"/>
      <c r="B243" s="1270"/>
      <c r="C243" s="1394"/>
      <c r="D243" s="1185"/>
      <c r="E243" s="1185"/>
      <c r="F243" s="1185"/>
      <c r="G243" s="1234"/>
      <c r="H243" s="1395"/>
      <c r="I243" s="1185"/>
      <c r="J243" s="1185"/>
      <c r="K243" s="1185"/>
      <c r="L243" s="1201"/>
      <c r="M243" s="1394"/>
      <c r="N243" s="1185"/>
      <c r="O243" s="1185"/>
      <c r="P243" s="1185"/>
      <c r="Q243" s="1234"/>
      <c r="R243" s="1395"/>
      <c r="S243" s="1185"/>
      <c r="T243" s="1185"/>
      <c r="U243" s="1185"/>
      <c r="V243" s="1185"/>
      <c r="W243" s="1185"/>
      <c r="X243" s="1185"/>
      <c r="Y243" s="1185"/>
      <c r="Z243" s="1201"/>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108"/>
      <c r="BA243" s="88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613"/>
      <c r="CB243" s="2613"/>
      <c r="CC243" s="2613"/>
      <c r="CD243" s="2613"/>
      <c r="CE243" s="2613"/>
      <c r="CF243" s="2613"/>
      <c r="CG243" s="2613"/>
      <c r="CH243" s="2613"/>
      <c r="CI243" s="2613"/>
      <c r="CJ243" s="2613"/>
      <c r="CK243" s="2613"/>
      <c r="CL243" s="2613"/>
      <c r="CM243" s="2613"/>
      <c r="CN243" s="2613"/>
      <c r="CO243" s="2613"/>
      <c r="CP243" s="2613"/>
      <c r="CQ243" s="2613"/>
      <c r="CR243" s="2613"/>
      <c r="CS243" s="2613"/>
      <c r="CT243" s="2613"/>
      <c r="CU243" s="2613"/>
      <c r="CV243" s="2613"/>
      <c r="CW243" s="2613"/>
      <c r="CX243" s="2613"/>
      <c r="CY243" s="2613"/>
      <c r="CZ243" s="2613"/>
    </row>
    <row r="244" s="135" customFormat="true" ht="15" customHeight="true" x14ac:dyDescent="0.2">
      <c r="A244" s="1180"/>
      <c r="B244" s="1270"/>
      <c r="C244" s="1394"/>
      <c r="D244" s="1185"/>
      <c r="E244" s="1185"/>
      <c r="F244" s="1185"/>
      <c r="G244" s="1234"/>
      <c r="H244" s="1395"/>
      <c r="I244" s="1185"/>
      <c r="J244" s="1185"/>
      <c r="K244" s="1185"/>
      <c r="L244" s="1201"/>
      <c r="M244" s="1394"/>
      <c r="N244" s="1185"/>
      <c r="O244" s="1185"/>
      <c r="P244" s="1185"/>
      <c r="Q244" s="1234"/>
      <c r="R244" s="1395"/>
      <c r="S244" s="1185"/>
      <c r="T244" s="1185"/>
      <c r="U244" s="1185"/>
      <c r="V244" s="1185"/>
      <c r="W244" s="1185"/>
      <c r="X244" s="1185"/>
      <c r="Y244" s="1185"/>
      <c r="Z244" s="1201"/>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108"/>
      <c r="BA244" s="88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613"/>
      <c r="CB244" s="2613"/>
      <c r="CC244" s="2613"/>
      <c r="CD244" s="2613"/>
      <c r="CE244" s="2613"/>
      <c r="CF244" s="2613"/>
      <c r="CG244" s="2613"/>
      <c r="CH244" s="2613"/>
      <c r="CI244" s="2613"/>
      <c r="CJ244" s="2613"/>
      <c r="CK244" s="2613"/>
      <c r="CL244" s="2613"/>
      <c r="CM244" s="2613"/>
      <c r="CN244" s="2613"/>
      <c r="CO244" s="2613"/>
      <c r="CP244" s="2613"/>
      <c r="CQ244" s="2613"/>
      <c r="CR244" s="2613"/>
      <c r="CS244" s="2613"/>
      <c r="CT244" s="2613"/>
      <c r="CU244" s="2613"/>
      <c r="CV244" s="2613"/>
      <c r="CW244" s="2613"/>
      <c r="CX244" s="2613"/>
      <c r="CY244" s="2613"/>
      <c r="CZ244" s="2613"/>
    </row>
    <row r="245" s="135" customFormat="true" ht="15" customHeight="true" x14ac:dyDescent="0.2">
      <c r="A245" s="1180"/>
      <c r="B245" s="1270"/>
      <c r="C245" s="1394"/>
      <c r="D245" s="1185"/>
      <c r="E245" s="1185"/>
      <c r="F245" s="1185"/>
      <c r="G245" s="1234"/>
      <c r="H245" s="1395"/>
      <c r="I245" s="1185"/>
      <c r="J245" s="1185"/>
      <c r="K245" s="1185"/>
      <c r="L245" s="1201"/>
      <c r="M245" s="1394"/>
      <c r="N245" s="1185"/>
      <c r="O245" s="1185"/>
      <c r="P245" s="1185"/>
      <c r="Q245" s="1234"/>
      <c r="R245" s="1395"/>
      <c r="S245" s="1185"/>
      <c r="T245" s="1185"/>
      <c r="U245" s="1185"/>
      <c r="V245" s="1185"/>
      <c r="W245" s="1185"/>
      <c r="X245" s="1185"/>
      <c r="Y245" s="1185"/>
      <c r="Z245" s="1201"/>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108"/>
      <c r="BA245" s="88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613"/>
      <c r="CB245" s="2613"/>
      <c r="CC245" s="2613"/>
      <c r="CD245" s="2613"/>
      <c r="CE245" s="2613"/>
      <c r="CF245" s="2613"/>
      <c r="CG245" s="2613"/>
      <c r="CH245" s="2613"/>
      <c r="CI245" s="2613"/>
      <c r="CJ245" s="2613"/>
      <c r="CK245" s="2613"/>
      <c r="CL245" s="2613"/>
      <c r="CM245" s="2613"/>
      <c r="CN245" s="2613"/>
      <c r="CO245" s="2613"/>
      <c r="CP245" s="2613"/>
      <c r="CQ245" s="2613"/>
      <c r="CR245" s="2613"/>
      <c r="CS245" s="2613"/>
      <c r="CT245" s="2613"/>
      <c r="CU245" s="2613"/>
      <c r="CV245" s="2613"/>
      <c r="CW245" s="2613"/>
      <c r="CX245" s="2613"/>
      <c r="CY245" s="2613"/>
      <c r="CZ245" s="2613"/>
    </row>
    <row r="246" s="135" customFormat="true" ht="15" customHeight="true" x14ac:dyDescent="0.2">
      <c r="A246" s="1180"/>
      <c r="B246" s="1270"/>
      <c r="C246" s="1394"/>
      <c r="D246" s="1185"/>
      <c r="E246" s="1185"/>
      <c r="F246" s="1185"/>
      <c r="G246" s="1234"/>
      <c r="H246" s="1395"/>
      <c r="I246" s="1185"/>
      <c r="J246" s="1185"/>
      <c r="K246" s="1185"/>
      <c r="L246" s="1201"/>
      <c r="M246" s="1394"/>
      <c r="N246" s="1185"/>
      <c r="O246" s="1185"/>
      <c r="P246" s="1185"/>
      <c r="Q246" s="1234"/>
      <c r="R246" s="1395"/>
      <c r="S246" s="1185"/>
      <c r="T246" s="1185"/>
      <c r="U246" s="1185"/>
      <c r="V246" s="1185"/>
      <c r="W246" s="1185"/>
      <c r="X246" s="1185"/>
      <c r="Y246" s="1185"/>
      <c r="Z246" s="1201"/>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108"/>
      <c r="BA246" s="88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613"/>
      <c r="CB246" s="2613"/>
      <c r="CC246" s="2613"/>
      <c r="CD246" s="2613"/>
      <c r="CE246" s="2613"/>
      <c r="CF246" s="2613"/>
      <c r="CG246" s="2613"/>
      <c r="CH246" s="2613"/>
      <c r="CI246" s="2613"/>
      <c r="CJ246" s="2613"/>
      <c r="CK246" s="2613"/>
      <c r="CL246" s="2613"/>
      <c r="CM246" s="2613"/>
      <c r="CN246" s="2613"/>
      <c r="CO246" s="2613"/>
      <c r="CP246" s="2613"/>
      <c r="CQ246" s="2613"/>
      <c r="CR246" s="2613"/>
      <c r="CS246" s="2613"/>
      <c r="CT246" s="2613"/>
      <c r="CU246" s="2613"/>
      <c r="CV246" s="2613"/>
      <c r="CW246" s="2613"/>
      <c r="CX246" s="2613"/>
      <c r="CY246" s="2613"/>
      <c r="CZ246" s="2613"/>
    </row>
    <row r="247" s="135" customFormat="true" ht="15" customHeight="true" x14ac:dyDescent="0.2">
      <c r="A247" s="1180"/>
      <c r="B247" s="1270"/>
      <c r="C247" s="1394"/>
      <c r="D247" s="1185"/>
      <c r="E247" s="1185"/>
      <c r="F247" s="1185"/>
      <c r="G247" s="1234"/>
      <c r="H247" s="1395"/>
      <c r="I247" s="1185"/>
      <c r="J247" s="1185"/>
      <c r="K247" s="1185"/>
      <c r="L247" s="1201"/>
      <c r="M247" s="1394"/>
      <c r="N247" s="1185"/>
      <c r="O247" s="1185"/>
      <c r="P247" s="1185"/>
      <c r="Q247" s="1234"/>
      <c r="R247" s="1395"/>
      <c r="S247" s="1185"/>
      <c r="T247" s="1185"/>
      <c r="U247" s="1185"/>
      <c r="V247" s="1185"/>
      <c r="W247" s="1185"/>
      <c r="X247" s="1185"/>
      <c r="Y247" s="1185"/>
      <c r="Z247" s="1201"/>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108"/>
      <c r="BA247" s="88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613"/>
      <c r="CB247" s="2613"/>
      <c r="CC247" s="2613"/>
      <c r="CD247" s="2613"/>
      <c r="CE247" s="2613"/>
      <c r="CF247" s="2613"/>
      <c r="CG247" s="2613"/>
      <c r="CH247" s="2613"/>
      <c r="CI247" s="2613"/>
      <c r="CJ247" s="2613"/>
      <c r="CK247" s="2613"/>
      <c r="CL247" s="2613"/>
      <c r="CM247" s="2613"/>
      <c r="CN247" s="2613"/>
      <c r="CO247" s="2613"/>
      <c r="CP247" s="2613"/>
      <c r="CQ247" s="2613"/>
      <c r="CR247" s="2613"/>
      <c r="CS247" s="2613"/>
      <c r="CT247" s="2613"/>
      <c r="CU247" s="2613"/>
      <c r="CV247" s="2613"/>
      <c r="CW247" s="2613"/>
      <c r="CX247" s="2613"/>
      <c r="CY247" s="2613"/>
      <c r="CZ247" s="2613"/>
    </row>
    <row r="248" s="135" customFormat="true" ht="15" customHeight="true" x14ac:dyDescent="0.2">
      <c r="A248" s="1456"/>
      <c r="B248" s="1282"/>
      <c r="C248" s="1452"/>
      <c r="D248" s="1306"/>
      <c r="E248" s="1306"/>
      <c r="F248" s="1306"/>
      <c r="G248" s="1307"/>
      <c r="H248" s="1453"/>
      <c r="I248" s="1306"/>
      <c r="J248" s="1306"/>
      <c r="K248" s="1306"/>
      <c r="L248" s="1454"/>
      <c r="M248" s="1452"/>
      <c r="N248" s="1306"/>
      <c r="O248" s="1306"/>
      <c r="P248" s="1306"/>
      <c r="Q248" s="1307"/>
      <c r="R248" s="1453"/>
      <c r="S248" s="1306"/>
      <c r="T248" s="1306"/>
      <c r="U248" s="1306"/>
      <c r="V248" s="1306"/>
      <c r="W248" s="1306"/>
      <c r="X248" s="1306"/>
      <c r="Y248" s="1306"/>
      <c r="Z248" s="1454"/>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108"/>
      <c r="BA248" s="88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613"/>
      <c r="CB248" s="2613"/>
      <c r="CC248" s="2613"/>
      <c r="CD248" s="2613"/>
      <c r="CE248" s="2613"/>
      <c r="CF248" s="2613"/>
      <c r="CG248" s="2613"/>
      <c r="CH248" s="2613"/>
      <c r="CI248" s="2613"/>
      <c r="CJ248" s="2613"/>
      <c r="CK248" s="2613"/>
      <c r="CL248" s="2613"/>
      <c r="CM248" s="2613"/>
      <c r="CN248" s="2613"/>
      <c r="CO248" s="2613"/>
      <c r="CP248" s="2613"/>
      <c r="CQ248" s="2613"/>
      <c r="CR248" s="2613"/>
      <c r="CS248" s="2613"/>
      <c r="CT248" s="2613"/>
      <c r="CU248" s="2613"/>
      <c r="CV248" s="2613"/>
      <c r="CW248" s="2613"/>
      <c r="CX248" s="2613"/>
      <c r="CY248" s="2613"/>
      <c r="CZ248" s="2613"/>
    </row>
    <row r="249" s="135" customFormat="true" ht="250.15" customHeight="true" x14ac:dyDescent="0.2">
      <c r="AA249" s="1108"/>
      <c r="AB249" s="1108"/>
      <c r="AC249" s="1108"/>
      <c r="AD249" s="1108"/>
      <c r="AE249" s="1108"/>
      <c r="AF249" s="1108"/>
      <c r="AG249" s="1108"/>
      <c r="AH249" s="1108"/>
      <c r="AI249" s="1108"/>
      <c r="AJ249" s="1108"/>
      <c r="AK249" s="1108"/>
      <c r="AL249" s="1108"/>
      <c r="AM249" s="1108"/>
      <c r="AN249" s="1108"/>
      <c r="AO249" s="1108"/>
      <c r="AP249" s="1108"/>
      <c r="AQ249" s="1108"/>
      <c r="AR249" s="1108"/>
      <c r="AS249" s="1108"/>
      <c r="AT249" s="1108"/>
      <c r="AU249" s="1108"/>
      <c r="AV249" s="1108"/>
      <c r="AW249" s="1108"/>
      <c r="AX249" s="1108"/>
      <c r="AY249" s="1108"/>
      <c r="AZ249" s="11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97" customFormat="true" ht="19.15" customHeight="true" x14ac:dyDescent="0.2">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875"/>
      <c r="BB250" s="268"/>
      <c r="BC250" s="875"/>
      <c r="BD250" s="875"/>
      <c r="BE250" s="875"/>
      <c r="BF250" s="875"/>
      <c r="BG250" s="875"/>
      <c r="BH250" s="875"/>
      <c r="BI250" s="875"/>
      <c r="BJ250" s="875"/>
      <c r="BK250" s="875"/>
      <c r="BL250" s="875"/>
      <c r="BM250" s="875"/>
      <c r="BN250" s="875"/>
      <c r="BO250" s="875"/>
      <c r="BP250" s="875"/>
      <c r="BQ250" s="875"/>
      <c r="BR250" s="875"/>
      <c r="BS250" s="875"/>
      <c r="BT250" s="875"/>
      <c r="BU250" s="875"/>
      <c r="BV250" s="875"/>
      <c r="BW250" s="875"/>
      <c r="BX250" s="875"/>
      <c r="BY250" s="87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97" customFormat="true" ht="12.75" x14ac:dyDescent="0.2">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875"/>
      <c r="BB251" s="268"/>
      <c r="BC251" s="875"/>
      <c r="BD251" s="875"/>
      <c r="BE251" s="875"/>
      <c r="BF251" s="875"/>
      <c r="BG251" s="875"/>
      <c r="BH251" s="875"/>
      <c r="BI251" s="875"/>
      <c r="BJ251" s="875"/>
      <c r="BK251" s="875"/>
      <c r="BL251" s="875"/>
      <c r="BM251" s="875"/>
      <c r="BN251" s="875"/>
      <c r="BO251" s="875"/>
      <c r="BP251" s="875"/>
      <c r="BQ251" s="875"/>
      <c r="BR251" s="875"/>
      <c r="BS251" s="875"/>
      <c r="BT251" s="875"/>
      <c r="BU251" s="875"/>
      <c r="BV251" s="875"/>
      <c r="BW251" s="875"/>
      <c r="BX251" s="875"/>
      <c r="BY251" s="87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97" customFormat="true" ht="12.75" x14ac:dyDescent="0.2">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875"/>
      <c r="BB252" s="268"/>
      <c r="BC252" s="875"/>
      <c r="BD252" s="875"/>
      <c r="BE252" s="875"/>
      <c r="BF252" s="875"/>
      <c r="BG252" s="875"/>
      <c r="BH252" s="875"/>
      <c r="BI252" s="875"/>
      <c r="BJ252" s="875"/>
      <c r="BK252" s="875"/>
      <c r="BL252" s="875"/>
      <c r="BM252" s="875"/>
      <c r="BN252" s="875"/>
      <c r="BO252" s="875"/>
      <c r="BP252" s="875"/>
      <c r="BQ252" s="875"/>
      <c r="BR252" s="875"/>
      <c r="BS252" s="875"/>
      <c r="BT252" s="875"/>
      <c r="BU252" s="875"/>
      <c r="BV252" s="875"/>
      <c r="BW252" s="875"/>
      <c r="BX252" s="875"/>
      <c r="BY252" s="87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97" customFormat="true" ht="12.75" x14ac:dyDescent="0.2">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875"/>
      <c r="BB253" s="268"/>
      <c r="BC253" s="875"/>
      <c r="BD253" s="875"/>
      <c r="BE253" s="875"/>
      <c r="BF253" s="875"/>
      <c r="BG253" s="875"/>
      <c r="BH253" s="875"/>
      <c r="BI253" s="875"/>
      <c r="BJ253" s="875"/>
      <c r="BK253" s="875"/>
      <c r="BL253" s="875"/>
      <c r="BM253" s="875"/>
      <c r="BN253" s="875"/>
      <c r="BO253" s="875"/>
      <c r="BP253" s="875"/>
      <c r="BQ253" s="875"/>
      <c r="BR253" s="875"/>
      <c r="BS253" s="875"/>
      <c r="BT253" s="875"/>
      <c r="BU253" s="875"/>
      <c r="BV253" s="875"/>
      <c r="BW253" s="875"/>
      <c r="BX253" s="875"/>
      <c r="BY253" s="87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97" customFormat="true" ht="12.75" x14ac:dyDescent="0.2">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875"/>
      <c r="BB254" s="268"/>
      <c r="BC254" s="875"/>
      <c r="BD254" s="875"/>
      <c r="BE254" s="875"/>
      <c r="BF254" s="875"/>
      <c r="BG254" s="875"/>
      <c r="BH254" s="875"/>
      <c r="BI254" s="875"/>
      <c r="BJ254" s="875"/>
      <c r="BK254" s="875"/>
      <c r="BL254" s="875"/>
      <c r="BM254" s="875"/>
      <c r="BN254" s="875"/>
      <c r="BO254" s="875"/>
      <c r="BP254" s="875"/>
      <c r="BQ254" s="875"/>
      <c r="BR254" s="875"/>
      <c r="BS254" s="875"/>
      <c r="BT254" s="875"/>
      <c r="BU254" s="875"/>
      <c r="BV254" s="875"/>
      <c r="BW254" s="875"/>
      <c r="BX254" s="875"/>
      <c r="BY254" s="87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97" customFormat="true" ht="12.75" x14ac:dyDescent="0.2">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875"/>
      <c r="BB255" s="268"/>
      <c r="BC255" s="875"/>
      <c r="BD255" s="875"/>
      <c r="BE255" s="875"/>
      <c r="BF255" s="875"/>
      <c r="BG255" s="875"/>
      <c r="BH255" s="875"/>
      <c r="BI255" s="875"/>
      <c r="BJ255" s="875"/>
      <c r="BK255" s="875"/>
      <c r="BL255" s="875"/>
      <c r="BM255" s="875"/>
      <c r="BN255" s="875"/>
      <c r="BO255" s="875"/>
      <c r="BP255" s="875"/>
      <c r="BQ255" s="875"/>
      <c r="BR255" s="875"/>
      <c r="BS255" s="875"/>
      <c r="BT255" s="875"/>
      <c r="BU255" s="875"/>
      <c r="BV255" s="875"/>
      <c r="BW255" s="875"/>
      <c r="BX255" s="875"/>
      <c r="BY255" s="87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97" customFormat="true" ht="12.75" x14ac:dyDescent="0.2">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875"/>
      <c r="BB256" s="268"/>
      <c r="BC256" s="875"/>
      <c r="BD256" s="875"/>
      <c r="BE256" s="875"/>
      <c r="BF256" s="875"/>
      <c r="BG256" s="875"/>
      <c r="BH256" s="875"/>
      <c r="BI256" s="875"/>
      <c r="BJ256" s="875"/>
      <c r="BK256" s="875"/>
      <c r="BL256" s="875"/>
      <c r="BM256" s="875"/>
      <c r="BN256" s="875"/>
      <c r="BO256" s="875"/>
      <c r="BP256" s="875"/>
      <c r="BQ256" s="875"/>
      <c r="BR256" s="875"/>
      <c r="BS256" s="875"/>
      <c r="BT256" s="875"/>
      <c r="BU256" s="875"/>
      <c r="BV256" s="875"/>
      <c r="BW256" s="875"/>
      <c r="BX256" s="875"/>
      <c r="BY256" s="87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97" customFormat="true" ht="18" customHeight="true" x14ac:dyDescent="0.2">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875"/>
      <c r="BB257" s="268"/>
      <c r="BC257" s="875"/>
      <c r="BD257" s="875"/>
      <c r="BE257" s="875"/>
      <c r="BF257" s="875"/>
      <c r="BG257" s="875"/>
      <c r="BH257" s="875"/>
      <c r="BI257" s="875"/>
      <c r="BJ257" s="875"/>
      <c r="BK257" s="875"/>
      <c r="BL257" s="875"/>
      <c r="BM257" s="875"/>
      <c r="BN257" s="875"/>
      <c r="BO257" s="875"/>
      <c r="BP257" s="875"/>
      <c r="BQ257" s="875"/>
      <c r="BR257" s="875"/>
      <c r="BS257" s="875"/>
      <c r="BT257" s="875"/>
      <c r="BU257" s="875"/>
      <c r="BV257" s="875"/>
      <c r="BW257" s="875"/>
      <c r="BX257" s="875"/>
      <c r="BY257" s="87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97" customFormat="true" ht="18" customHeight="true" x14ac:dyDescent="0.2">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875"/>
      <c r="BB258" s="268"/>
      <c r="BC258" s="875"/>
      <c r="BD258" s="875"/>
      <c r="BE258" s="875"/>
      <c r="BF258" s="875"/>
      <c r="BG258" s="875"/>
      <c r="BH258" s="875"/>
      <c r="BI258" s="875"/>
      <c r="BJ258" s="875"/>
      <c r="BK258" s="875"/>
      <c r="BL258" s="875"/>
      <c r="BM258" s="875"/>
      <c r="BN258" s="875"/>
      <c r="BO258" s="875"/>
      <c r="BP258" s="875"/>
      <c r="BQ258" s="875"/>
      <c r="BR258" s="875"/>
      <c r="BS258" s="875"/>
      <c r="BT258" s="875"/>
      <c r="BU258" s="875"/>
      <c r="BV258" s="875"/>
      <c r="BW258" s="875"/>
      <c r="BX258" s="875"/>
      <c r="BY258" s="87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AA259" s="1108"/>
      <c r="AB259" s="1108"/>
      <c r="AC259" s="1108"/>
      <c r="AD259" s="1108"/>
      <c r="AE259" s="1108"/>
      <c r="AF259" s="1108"/>
      <c r="AG259" s="1108"/>
      <c r="AH259" s="1108"/>
      <c r="AI259" s="1108"/>
      <c r="AJ259" s="1108"/>
      <c r="AK259" s="1108"/>
      <c r="AL259" s="1108"/>
      <c r="AM259" s="1108"/>
      <c r="AN259" s="1108"/>
      <c r="AO259" s="1108"/>
      <c r="AP259" s="1108"/>
      <c r="AQ259" s="1108"/>
      <c r="AR259" s="1108"/>
      <c r="AS259" s="1108"/>
      <c r="AT259" s="1108"/>
      <c r="AU259" s="1108"/>
      <c r="AV259" s="1108"/>
      <c r="AW259" s="1108"/>
      <c r="AX259" s="1108"/>
      <c r="AY259" s="1108"/>
      <c r="AZ259" s="1108"/>
      <c r="BA259" s="241" t="s">
        <v>131</v>
      </c>
      <c r="BB259" s="137" t="s">
        <v>85</v>
      </c>
      <c r="BC259" s="2988" t="s">
        <v>115</v>
      </c>
      <c r="BD259" s="2989"/>
      <c r="BE259" s="2989"/>
      <c r="BF259" s="2989"/>
      <c r="BG259" s="2990"/>
      <c r="BH259" s="2991" t="s">
        <v>39</v>
      </c>
      <c r="BI259" s="2989"/>
      <c r="BJ259" s="2989"/>
      <c r="BK259" s="2989"/>
      <c r="BL259" s="2990"/>
      <c r="BM259" s="2991" t="s">
        <v>38</v>
      </c>
      <c r="BN259" s="2989"/>
      <c r="BO259" s="2989"/>
      <c r="BP259" s="2989"/>
      <c r="BQ259" s="2992"/>
      <c r="BR259" s="2531" t="s">
        <v>143</v>
      </c>
      <c r="BS259" s="2532"/>
      <c r="BT259" s="2532"/>
      <c r="BU259" s="2532"/>
      <c r="BV259" s="2532"/>
      <c r="BW259" s="2532"/>
      <c r="BX259" s="2532"/>
      <c r="BY259" s="2533"/>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24" x14ac:dyDescent="0.2">
      <c r="AA260" s="1108"/>
      <c r="AB260" s="1108"/>
      <c r="AC260" s="1108"/>
      <c r="AD260" s="1108"/>
      <c r="AE260" s="1108"/>
      <c r="AF260" s="1108"/>
      <c r="AG260" s="1108"/>
      <c r="AH260" s="1108"/>
      <c r="AI260" s="1108"/>
      <c r="AJ260" s="1108"/>
      <c r="AK260" s="1108"/>
      <c r="AL260" s="1108"/>
      <c r="AM260" s="1108"/>
      <c r="AN260" s="1108"/>
      <c r="AO260" s="1108"/>
      <c r="AP260" s="1108"/>
      <c r="AQ260" s="1108"/>
      <c r="AR260" s="1108"/>
      <c r="AS260" s="1108"/>
      <c r="AT260" s="1108"/>
      <c r="AU260" s="1108"/>
      <c r="AV260" s="1108"/>
      <c r="AW260" s="1108"/>
      <c r="AX260" s="1108"/>
      <c r="AY260" s="1108"/>
      <c r="AZ260" s="1108"/>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249</v>
      </c>
      <c r="BS260" s="195" t="s">
        <v>342</v>
      </c>
      <c r="BT260" s="195" t="s">
        <v>159</v>
      </c>
      <c r="BU260" s="195" t="s">
        <v>161</v>
      </c>
      <c r="BV260" s="195" t="s">
        <v>162</v>
      </c>
      <c r="BW260" s="195" t="s">
        <v>163</v>
      </c>
      <c r="BX260" s="195" t="s">
        <v>252</v>
      </c>
      <c r="BY260" s="196" t="s">
        <v>165</v>
      </c>
      <c r="BZ260" s="196" t="s">
        <v>166</v>
      </c>
      <c r="CA260" s="2614"/>
      <c r="CB260" s="2614"/>
      <c r="CC260" s="2614"/>
      <c r="CD260" s="2614"/>
      <c r="CE260" s="2614"/>
      <c r="CF260" s="2614"/>
      <c r="CG260" s="2614"/>
      <c r="CH260" s="2614"/>
      <c r="CI260" s="2614"/>
      <c r="CJ260" s="2614"/>
      <c r="CK260" s="2614"/>
      <c r="CL260" s="2614"/>
      <c r="CM260" s="2614"/>
      <c r="CN260" s="2614"/>
      <c r="CO260" s="2614"/>
      <c r="CP260" s="2614"/>
      <c r="CQ260" s="2614"/>
      <c r="CR260" s="2614"/>
      <c r="CS260" s="2614"/>
      <c r="CT260" s="2614"/>
      <c r="CU260" s="2614"/>
      <c r="CV260" s="2614"/>
      <c r="CW260" s="2614"/>
      <c r="CX260" s="2614"/>
      <c r="CY260" s="2614"/>
      <c r="CZ260" s="2614"/>
    </row>
    <row r="261" s="135" customFormat="true" ht="15" customHeight="true" x14ac:dyDescent="0.2">
      <c r="AA261" s="1108"/>
      <c r="AB261" s="1108"/>
      <c r="AC261" s="1108"/>
      <c r="AD261" s="1108"/>
      <c r="AE261" s="1108"/>
      <c r="AF261" s="1108"/>
      <c r="AG261" s="1108"/>
      <c r="AH261" s="1108"/>
      <c r="AI261" s="1108"/>
      <c r="AJ261" s="1108"/>
      <c r="AK261" s="1108"/>
      <c r="AL261" s="1108"/>
      <c r="AM261" s="1108"/>
      <c r="AN261" s="1108"/>
      <c r="AO261" s="1108"/>
      <c r="AP261" s="1108"/>
      <c r="AQ261" s="1108"/>
      <c r="AR261" s="1108"/>
      <c r="AS261" s="1108"/>
      <c r="AT261" s="1108"/>
      <c r="AU261" s="1108"/>
      <c r="AV261" s="1108"/>
      <c r="AW261" s="1108"/>
      <c r="AX261" s="1108"/>
      <c r="AY261" s="1108"/>
      <c r="AZ261" s="1108"/>
      <c r="BA261" s="2993" t="s">
        <v>73</v>
      </c>
      <c r="BB261" s="430" t="s">
        <v>50</v>
      </c>
      <c r="BC261" s="1576" t="s">
        <v>36</v>
      </c>
      <c r="BD261" s="1596" t="s">
        <v>36</v>
      </c>
      <c r="BE261" s="1596" t="s">
        <v>36</v>
      </c>
      <c r="BF261" s="1596" t="s">
        <v>36</v>
      </c>
      <c r="BG261" s="1617" t="s">
        <v>36</v>
      </c>
      <c r="BH261" s="1638" t="s">
        <v>36</v>
      </c>
      <c r="BI261" s="1596" t="s">
        <v>36</v>
      </c>
      <c r="BJ261" s="1596" t="s">
        <v>36</v>
      </c>
      <c r="BK261" s="1596" t="s">
        <v>36</v>
      </c>
      <c r="BL261" s="1617" t="s">
        <v>36</v>
      </c>
      <c r="BM261" s="1638" t="s">
        <v>36</v>
      </c>
      <c r="BN261" s="1596" t="s">
        <v>36</v>
      </c>
      <c r="BO261" s="1596" t="s">
        <v>36</v>
      </c>
      <c r="BP261" s="1596" t="s">
        <v>36</v>
      </c>
      <c r="BQ261" s="1617" t="s">
        <v>36</v>
      </c>
      <c r="BR261" s="1638" t="s">
        <v>36</v>
      </c>
      <c r="BS261" s="1596" t="s">
        <v>36</v>
      </c>
      <c r="BT261" s="1596" t="s">
        <v>36</v>
      </c>
      <c r="BU261" s="1596" t="s">
        <v>36</v>
      </c>
      <c r="BV261" s="1596" t="s">
        <v>36</v>
      </c>
      <c r="BW261" s="1596" t="s">
        <v>36</v>
      </c>
      <c r="BX261" s="1596" t="s">
        <v>36</v>
      </c>
      <c r="BY261" s="1657" t="s">
        <v>36</v>
      </c>
      <c r="BZ261" s="1657" t="s">
        <v>36</v>
      </c>
      <c r="CA261" s="2615"/>
      <c r="CB261" s="2615"/>
      <c r="CC261" s="2615"/>
      <c r="CD261" s="2615"/>
      <c r="CE261" s="2615"/>
      <c r="CF261" s="2615"/>
      <c r="CG261" s="2615"/>
      <c r="CH261" s="2615"/>
      <c r="CI261" s="2615"/>
      <c r="CJ261" s="2615"/>
      <c r="CK261" s="2615"/>
      <c r="CL261" s="2615"/>
      <c r="CM261" s="2615"/>
      <c r="CN261" s="2615"/>
      <c r="CO261" s="2615"/>
      <c r="CP261" s="2615"/>
      <c r="CQ261" s="2615"/>
      <c r="CR261" s="2615"/>
      <c r="CS261" s="2615"/>
      <c r="CT261" s="2615"/>
      <c r="CU261" s="2615"/>
      <c r="CV261" s="2615"/>
      <c r="CW261" s="2615"/>
      <c r="CX261" s="2615"/>
      <c r="CY261" s="2615"/>
      <c r="CZ261" s="2615"/>
    </row>
    <row r="262" s="135" customFormat="true" ht="15" customHeight="true" x14ac:dyDescent="0.2">
      <c r="AA262" s="1108"/>
      <c r="AB262" s="1108"/>
      <c r="AC262" s="1108"/>
      <c r="AD262" s="1108"/>
      <c r="AE262" s="1108"/>
      <c r="AF262" s="1108"/>
      <c r="AG262" s="1108"/>
      <c r="AH262" s="1108"/>
      <c r="AI262" s="1108"/>
      <c r="AJ262" s="1108"/>
      <c r="AK262" s="1108"/>
      <c r="AL262" s="1108"/>
      <c r="AM262" s="1108"/>
      <c r="AN262" s="1108"/>
      <c r="AO262" s="1108"/>
      <c r="AP262" s="1108"/>
      <c r="AQ262" s="1108"/>
      <c r="AR262" s="1108"/>
      <c r="AS262" s="1108"/>
      <c r="AT262" s="1108"/>
      <c r="AU262" s="1108"/>
      <c r="AV262" s="1108"/>
      <c r="AW262" s="1108"/>
      <c r="AX262" s="1108"/>
      <c r="AY262" s="1108"/>
      <c r="AZ262" s="1108"/>
      <c r="BA262" s="2961"/>
      <c r="BB262" s="431" t="s">
        <v>49</v>
      </c>
      <c r="BC262" s="1577" t="s">
        <v>36</v>
      </c>
      <c r="BD262" s="1597" t="s">
        <v>36</v>
      </c>
      <c r="BE262" s="1597" t="s">
        <v>36</v>
      </c>
      <c r="BF262" s="1597" t="s">
        <v>36</v>
      </c>
      <c r="BG262" s="1618" t="s">
        <v>36</v>
      </c>
      <c r="BH262" s="1639" t="s">
        <v>36</v>
      </c>
      <c r="BI262" s="1597" t="s">
        <v>36</v>
      </c>
      <c r="BJ262" s="1597" t="s">
        <v>36</v>
      </c>
      <c r="BK262" s="1597" t="s">
        <v>36</v>
      </c>
      <c r="BL262" s="1618" t="s">
        <v>36</v>
      </c>
      <c r="BM262" s="1639" t="s">
        <v>36</v>
      </c>
      <c r="BN262" s="1597" t="s">
        <v>36</v>
      </c>
      <c r="BO262" s="1597" t="s">
        <v>36</v>
      </c>
      <c r="BP262" s="1597" t="s">
        <v>36</v>
      </c>
      <c r="BQ262" s="1618" t="s">
        <v>36</v>
      </c>
      <c r="BR262" s="1639" t="s">
        <v>36</v>
      </c>
      <c r="BS262" s="1597" t="s">
        <v>36</v>
      </c>
      <c r="BT262" s="1597" t="s">
        <v>36</v>
      </c>
      <c r="BU262" s="1597" t="s">
        <v>36</v>
      </c>
      <c r="BV262" s="1597" t="s">
        <v>36</v>
      </c>
      <c r="BW262" s="1597" t="s">
        <v>36</v>
      </c>
      <c r="BX262" s="1597" t="s">
        <v>36</v>
      </c>
      <c r="BY262" s="1658" t="s">
        <v>36</v>
      </c>
      <c r="BZ262" s="1658" t="s">
        <v>36</v>
      </c>
      <c r="CA262" s="2616"/>
      <c r="CB262" s="2616"/>
      <c r="CC262" s="2616"/>
      <c r="CD262" s="2616"/>
      <c r="CE262" s="2616"/>
      <c r="CF262" s="2616"/>
      <c r="CG262" s="2616"/>
      <c r="CH262" s="2616"/>
      <c r="CI262" s="2616"/>
      <c r="CJ262" s="2616"/>
      <c r="CK262" s="2616"/>
      <c r="CL262" s="2616"/>
      <c r="CM262" s="2616"/>
      <c r="CN262" s="2616"/>
      <c r="CO262" s="2616"/>
      <c r="CP262" s="2616"/>
      <c r="CQ262" s="2616"/>
      <c r="CR262" s="2616"/>
      <c r="CS262" s="2616"/>
      <c r="CT262" s="2616"/>
      <c r="CU262" s="2616"/>
      <c r="CV262" s="2616"/>
      <c r="CW262" s="2616"/>
      <c r="CX262" s="2616"/>
      <c r="CY262" s="2616"/>
      <c r="CZ262" s="2616"/>
    </row>
    <row r="263" s="135" customFormat="true" ht="15" customHeight="true" x14ac:dyDescent="0.2">
      <c r="AA263" s="1108"/>
      <c r="AB263" s="1108"/>
      <c r="AC263" s="1108"/>
      <c r="AD263" s="1108"/>
      <c r="AE263" s="1108"/>
      <c r="AF263" s="1108"/>
      <c r="AG263" s="1108"/>
      <c r="AH263" s="1108"/>
      <c r="AI263" s="1108"/>
      <c r="AJ263" s="1108"/>
      <c r="AK263" s="1108"/>
      <c r="AL263" s="1108"/>
      <c r="AM263" s="1108"/>
      <c r="AN263" s="1108"/>
      <c r="AO263" s="1108"/>
      <c r="AP263" s="1108"/>
      <c r="AQ263" s="1108"/>
      <c r="AR263" s="1108"/>
      <c r="AS263" s="1108"/>
      <c r="AT263" s="1108"/>
      <c r="AU263" s="1108"/>
      <c r="AV263" s="1108"/>
      <c r="AW263" s="1108"/>
      <c r="AX263" s="1108"/>
      <c r="AY263" s="1108"/>
      <c r="AZ263" s="1108"/>
      <c r="BA263" s="2961"/>
      <c r="BB263" s="431" t="s">
        <v>113</v>
      </c>
      <c r="BC263" s="1577" t="s">
        <v>36</v>
      </c>
      <c r="BD263" s="1597" t="s">
        <v>36</v>
      </c>
      <c r="BE263" s="1597" t="s">
        <v>36</v>
      </c>
      <c r="BF263" s="1597" t="s">
        <v>36</v>
      </c>
      <c r="BG263" s="1618" t="s">
        <v>36</v>
      </c>
      <c r="BH263" s="1639" t="s">
        <v>36</v>
      </c>
      <c r="BI263" s="1597" t="s">
        <v>36</v>
      </c>
      <c r="BJ263" s="1597" t="s">
        <v>36</v>
      </c>
      <c r="BK263" s="1597" t="s">
        <v>36</v>
      </c>
      <c r="BL263" s="1618" t="s">
        <v>36</v>
      </c>
      <c r="BM263" s="1639" t="s">
        <v>36</v>
      </c>
      <c r="BN263" s="1597" t="s">
        <v>36</v>
      </c>
      <c r="BO263" s="1597" t="s">
        <v>36</v>
      </c>
      <c r="BP263" s="1597" t="s">
        <v>36</v>
      </c>
      <c r="BQ263" s="1618" t="s">
        <v>36</v>
      </c>
      <c r="BR263" s="1639" t="s">
        <v>36</v>
      </c>
      <c r="BS263" s="1597" t="s">
        <v>36</v>
      </c>
      <c r="BT263" s="1597" t="s">
        <v>36</v>
      </c>
      <c r="BU263" s="1597" t="s">
        <v>36</v>
      </c>
      <c r="BV263" s="1597" t="s">
        <v>36</v>
      </c>
      <c r="BW263" s="1597" t="s">
        <v>36</v>
      </c>
      <c r="BX263" s="1597" t="s">
        <v>36</v>
      </c>
      <c r="BY263" s="1658" t="s">
        <v>36</v>
      </c>
      <c r="BZ263" s="1658" t="s">
        <v>36</v>
      </c>
      <c r="CA263" s="2616"/>
      <c r="CB263" s="2616"/>
      <c r="CC263" s="2616"/>
      <c r="CD263" s="2616"/>
      <c r="CE263" s="2616"/>
      <c r="CF263" s="2616"/>
      <c r="CG263" s="2616"/>
      <c r="CH263" s="2616"/>
      <c r="CI263" s="2616"/>
      <c r="CJ263" s="2616"/>
      <c r="CK263" s="2616"/>
      <c r="CL263" s="2616"/>
      <c r="CM263" s="2616"/>
      <c r="CN263" s="2616"/>
      <c r="CO263" s="2616"/>
      <c r="CP263" s="2616"/>
      <c r="CQ263" s="2616"/>
      <c r="CR263" s="2616"/>
      <c r="CS263" s="2616"/>
      <c r="CT263" s="2616"/>
      <c r="CU263" s="2616"/>
      <c r="CV263" s="2616"/>
      <c r="CW263" s="2616"/>
      <c r="CX263" s="2616"/>
      <c r="CY263" s="2616"/>
      <c r="CZ263" s="2616"/>
    </row>
    <row r="264" s="135" customFormat="true" ht="15" customHeight="true" x14ac:dyDescent="0.2">
      <c r="AA264" s="1108"/>
      <c r="AB264" s="1108"/>
      <c r="AC264" s="1108"/>
      <c r="AD264" s="1108"/>
      <c r="AE264" s="1108"/>
      <c r="AF264" s="1108"/>
      <c r="AG264" s="1108"/>
      <c r="AH264" s="1108"/>
      <c r="AI264" s="1108"/>
      <c r="AJ264" s="1108"/>
      <c r="AK264" s="1108"/>
      <c r="AL264" s="1108"/>
      <c r="AM264" s="1108"/>
      <c r="AN264" s="1108"/>
      <c r="AO264" s="1108"/>
      <c r="AP264" s="1108"/>
      <c r="AQ264" s="1108"/>
      <c r="AR264" s="1108"/>
      <c r="AS264" s="1108"/>
      <c r="AT264" s="1108"/>
      <c r="AU264" s="1108"/>
      <c r="AV264" s="1108"/>
      <c r="AW264" s="1108"/>
      <c r="AX264" s="1108"/>
      <c r="AY264" s="1108"/>
      <c r="AZ264" s="1108"/>
      <c r="BA264" s="2961" t="s">
        <v>74</v>
      </c>
      <c r="BB264" s="431" t="s">
        <v>89</v>
      </c>
      <c r="BC264" s="1577" t="s">
        <v>36</v>
      </c>
      <c r="BD264" s="1597" t="s">
        <v>36</v>
      </c>
      <c r="BE264" s="1597" t="s">
        <v>36</v>
      </c>
      <c r="BF264" s="1597" t="s">
        <v>36</v>
      </c>
      <c r="BG264" s="1618" t="s">
        <v>36</v>
      </c>
      <c r="BH264" s="1639" t="s">
        <v>36</v>
      </c>
      <c r="BI264" s="1597" t="s">
        <v>36</v>
      </c>
      <c r="BJ264" s="1597" t="s">
        <v>36</v>
      </c>
      <c r="BK264" s="1597" t="s">
        <v>36</v>
      </c>
      <c r="BL264" s="1618" t="s">
        <v>36</v>
      </c>
      <c r="BM264" s="1639" t="s">
        <v>36</v>
      </c>
      <c r="BN264" s="1597" t="s">
        <v>36</v>
      </c>
      <c r="BO264" s="1597" t="s">
        <v>36</v>
      </c>
      <c r="BP264" s="1597" t="s">
        <v>36</v>
      </c>
      <c r="BQ264" s="1618" t="s">
        <v>36</v>
      </c>
      <c r="BR264" s="1639" t="s">
        <v>36</v>
      </c>
      <c r="BS264" s="1597" t="s">
        <v>36</v>
      </c>
      <c r="BT264" s="1597" t="s">
        <v>36</v>
      </c>
      <c r="BU264" s="1597" t="s">
        <v>36</v>
      </c>
      <c r="BV264" s="1597" t="s">
        <v>36</v>
      </c>
      <c r="BW264" s="1597" t="s">
        <v>36</v>
      </c>
      <c r="BX264" s="1597" t="s">
        <v>36</v>
      </c>
      <c r="BY264" s="1658" t="s">
        <v>36</v>
      </c>
      <c r="BZ264" s="1658" t="s">
        <v>36</v>
      </c>
      <c r="CA264" s="2616"/>
      <c r="CB264" s="2616"/>
      <c r="CC264" s="2616"/>
      <c r="CD264" s="2616"/>
      <c r="CE264" s="2616"/>
      <c r="CF264" s="2616"/>
      <c r="CG264" s="2616"/>
      <c r="CH264" s="2616"/>
      <c r="CI264" s="2616"/>
      <c r="CJ264" s="2616"/>
      <c r="CK264" s="2616"/>
      <c r="CL264" s="2616"/>
      <c r="CM264" s="2616"/>
      <c r="CN264" s="2616"/>
      <c r="CO264" s="2616"/>
      <c r="CP264" s="2616"/>
      <c r="CQ264" s="2616"/>
      <c r="CR264" s="2616"/>
      <c r="CS264" s="2616"/>
      <c r="CT264" s="2616"/>
      <c r="CU264" s="2616"/>
      <c r="CV264" s="2616"/>
      <c r="CW264" s="2616"/>
      <c r="CX264" s="2616"/>
      <c r="CY264" s="2616"/>
      <c r="CZ264" s="2616"/>
    </row>
    <row r="265" s="135" customFormat="true" ht="15" customHeight="true" x14ac:dyDescent="0.2">
      <c r="AA265" s="1108"/>
      <c r="AB265" s="1108"/>
      <c r="AC265" s="1108"/>
      <c r="AD265" s="1108"/>
      <c r="AE265" s="1108"/>
      <c r="AF265" s="1108"/>
      <c r="AG265" s="1108"/>
      <c r="AH265" s="1108"/>
      <c r="AI265" s="1108"/>
      <c r="AJ265" s="1108"/>
      <c r="AK265" s="1108"/>
      <c r="AL265" s="1108"/>
      <c r="AM265" s="1108"/>
      <c r="AN265" s="1108"/>
      <c r="AO265" s="1108"/>
      <c r="AP265" s="1108"/>
      <c r="AQ265" s="1108"/>
      <c r="AR265" s="1108"/>
      <c r="AS265" s="1108"/>
      <c r="AT265" s="1108"/>
      <c r="AU265" s="1108"/>
      <c r="AV265" s="1108"/>
      <c r="AW265" s="1108"/>
      <c r="AX265" s="1108"/>
      <c r="AY265" s="1108"/>
      <c r="AZ265" s="1108"/>
      <c r="BA265" s="2961"/>
      <c r="BB265" s="431" t="s">
        <v>90</v>
      </c>
      <c r="BC265" s="1577" t="s">
        <v>36</v>
      </c>
      <c r="BD265" s="1597" t="s">
        <v>36</v>
      </c>
      <c r="BE265" s="1597" t="s">
        <v>36</v>
      </c>
      <c r="BF265" s="1597" t="s">
        <v>36</v>
      </c>
      <c r="BG265" s="1618" t="s">
        <v>36</v>
      </c>
      <c r="BH265" s="1639" t="s">
        <v>36</v>
      </c>
      <c r="BI265" s="1597" t="s">
        <v>36</v>
      </c>
      <c r="BJ265" s="1597" t="s">
        <v>36</v>
      </c>
      <c r="BK265" s="1597" t="s">
        <v>36</v>
      </c>
      <c r="BL265" s="1618" t="s">
        <v>36</v>
      </c>
      <c r="BM265" s="1639" t="s">
        <v>36</v>
      </c>
      <c r="BN265" s="1597" t="s">
        <v>36</v>
      </c>
      <c r="BO265" s="1597" t="s">
        <v>36</v>
      </c>
      <c r="BP265" s="1597" t="s">
        <v>36</v>
      </c>
      <c r="BQ265" s="1618" t="s">
        <v>36</v>
      </c>
      <c r="BR265" s="1639" t="s">
        <v>36</v>
      </c>
      <c r="BS265" s="1597" t="s">
        <v>36</v>
      </c>
      <c r="BT265" s="1597" t="s">
        <v>36</v>
      </c>
      <c r="BU265" s="1597" t="s">
        <v>36</v>
      </c>
      <c r="BV265" s="1597" t="s">
        <v>36</v>
      </c>
      <c r="BW265" s="1597" t="s">
        <v>36</v>
      </c>
      <c r="BX265" s="1597" t="s">
        <v>36</v>
      </c>
      <c r="BY265" s="1658" t="s">
        <v>36</v>
      </c>
      <c r="BZ265" s="1658" t="s">
        <v>36</v>
      </c>
      <c r="CA265" s="2616"/>
      <c r="CB265" s="2616"/>
      <c r="CC265" s="2616"/>
      <c r="CD265" s="2616"/>
      <c r="CE265" s="2616"/>
      <c r="CF265" s="2616"/>
      <c r="CG265" s="2616"/>
      <c r="CH265" s="2616"/>
      <c r="CI265" s="2616"/>
      <c r="CJ265" s="2616"/>
      <c r="CK265" s="2616"/>
      <c r="CL265" s="2616"/>
      <c r="CM265" s="2616"/>
      <c r="CN265" s="2616"/>
      <c r="CO265" s="2616"/>
      <c r="CP265" s="2616"/>
      <c r="CQ265" s="2616"/>
      <c r="CR265" s="2616"/>
      <c r="CS265" s="2616"/>
      <c r="CT265" s="2616"/>
      <c r="CU265" s="2616"/>
      <c r="CV265" s="2616"/>
      <c r="CW265" s="2616"/>
      <c r="CX265" s="2616"/>
      <c r="CY265" s="2616"/>
      <c r="CZ265" s="2616"/>
    </row>
    <row r="266" s="135" customFormat="true" ht="15" customHeight="true" x14ac:dyDescent="0.2">
      <c r="AA266" s="1108"/>
      <c r="AB266" s="1108"/>
      <c r="AC266" s="1108"/>
      <c r="AD266" s="1108"/>
      <c r="AE266" s="1108"/>
      <c r="AF266" s="1108"/>
      <c r="AG266" s="1108"/>
      <c r="AH266" s="1108"/>
      <c r="AI266" s="1108"/>
      <c r="AJ266" s="1108"/>
      <c r="AK266" s="1108"/>
      <c r="AL266" s="1108"/>
      <c r="AM266" s="1108"/>
      <c r="AN266" s="1108"/>
      <c r="AO266" s="1108"/>
      <c r="AP266" s="1108"/>
      <c r="AQ266" s="1108"/>
      <c r="AR266" s="1108"/>
      <c r="AS266" s="1108"/>
      <c r="AT266" s="1108"/>
      <c r="AU266" s="1108"/>
      <c r="AV266" s="1108"/>
      <c r="AW266" s="1108"/>
      <c r="AX266" s="1108"/>
      <c r="AY266" s="1108"/>
      <c r="AZ266" s="1108"/>
      <c r="BA266" s="2961"/>
      <c r="BB266" s="431" t="s">
        <v>91</v>
      </c>
      <c r="BC266" s="1577" t="s">
        <v>36</v>
      </c>
      <c r="BD266" s="1597" t="s">
        <v>36</v>
      </c>
      <c r="BE266" s="1597" t="s">
        <v>36</v>
      </c>
      <c r="BF266" s="1597" t="s">
        <v>36</v>
      </c>
      <c r="BG266" s="1618" t="s">
        <v>36</v>
      </c>
      <c r="BH266" s="1639" t="s">
        <v>36</v>
      </c>
      <c r="BI266" s="1597" t="s">
        <v>36</v>
      </c>
      <c r="BJ266" s="1597" t="s">
        <v>36</v>
      </c>
      <c r="BK266" s="1597" t="s">
        <v>36</v>
      </c>
      <c r="BL266" s="1618" t="s">
        <v>36</v>
      </c>
      <c r="BM266" s="1639" t="s">
        <v>36</v>
      </c>
      <c r="BN266" s="1597" t="s">
        <v>36</v>
      </c>
      <c r="BO266" s="1597" t="s">
        <v>36</v>
      </c>
      <c r="BP266" s="1597" t="s">
        <v>36</v>
      </c>
      <c r="BQ266" s="1618" t="s">
        <v>36</v>
      </c>
      <c r="BR266" s="1639" t="s">
        <v>36</v>
      </c>
      <c r="BS266" s="1597" t="s">
        <v>36</v>
      </c>
      <c r="BT266" s="1597" t="s">
        <v>36</v>
      </c>
      <c r="BU266" s="1597" t="s">
        <v>36</v>
      </c>
      <c r="BV266" s="1597" t="s">
        <v>36</v>
      </c>
      <c r="BW266" s="1597" t="s">
        <v>36</v>
      </c>
      <c r="BX266" s="1597" t="s">
        <v>36</v>
      </c>
      <c r="BY266" s="1658" t="s">
        <v>36</v>
      </c>
      <c r="BZ266" s="1658" t="s">
        <v>36</v>
      </c>
      <c r="CA266" s="2616"/>
      <c r="CB266" s="2616"/>
      <c r="CC266" s="2616"/>
      <c r="CD266" s="2616"/>
      <c r="CE266" s="2616"/>
      <c r="CF266" s="2616"/>
      <c r="CG266" s="2616"/>
      <c r="CH266" s="2616"/>
      <c r="CI266" s="2616"/>
      <c r="CJ266" s="2616"/>
      <c r="CK266" s="2616"/>
      <c r="CL266" s="2616"/>
      <c r="CM266" s="2616"/>
      <c r="CN266" s="2616"/>
      <c r="CO266" s="2616"/>
      <c r="CP266" s="2616"/>
      <c r="CQ266" s="2616"/>
      <c r="CR266" s="2616"/>
      <c r="CS266" s="2616"/>
      <c r="CT266" s="2616"/>
      <c r="CU266" s="2616"/>
      <c r="CV266" s="2616"/>
      <c r="CW266" s="2616"/>
      <c r="CX266" s="2616"/>
      <c r="CY266" s="2616"/>
      <c r="CZ266" s="2616"/>
    </row>
    <row r="267" s="135" customFormat="true" ht="15" customHeight="true" x14ac:dyDescent="0.2">
      <c r="AA267" s="1108"/>
      <c r="AB267" s="1108"/>
      <c r="AC267" s="1108"/>
      <c r="AD267" s="1108"/>
      <c r="AE267" s="1108"/>
      <c r="AF267" s="1108"/>
      <c r="AG267" s="1108"/>
      <c r="AH267" s="1108"/>
      <c r="AI267" s="1108"/>
      <c r="AJ267" s="1108"/>
      <c r="AK267" s="1108"/>
      <c r="AL267" s="1108"/>
      <c r="AM267" s="1108"/>
      <c r="AN267" s="1108"/>
      <c r="AO267" s="1108"/>
      <c r="AP267" s="1108"/>
      <c r="AQ267" s="1108"/>
      <c r="AR267" s="1108"/>
      <c r="AS267" s="1108"/>
      <c r="AT267" s="1108"/>
      <c r="AU267" s="1108"/>
      <c r="AV267" s="1108"/>
      <c r="AW267" s="1108"/>
      <c r="AX267" s="1108"/>
      <c r="AY267" s="1108"/>
      <c r="AZ267" s="1108"/>
      <c r="BA267" s="2961"/>
      <c r="BB267" s="431" t="s">
        <v>113</v>
      </c>
      <c r="BC267" s="1577" t="s">
        <v>36</v>
      </c>
      <c r="BD267" s="1597" t="s">
        <v>36</v>
      </c>
      <c r="BE267" s="1597" t="s">
        <v>36</v>
      </c>
      <c r="BF267" s="1597" t="s">
        <v>36</v>
      </c>
      <c r="BG267" s="1618" t="s">
        <v>36</v>
      </c>
      <c r="BH267" s="1639" t="s">
        <v>36</v>
      </c>
      <c r="BI267" s="1597" t="s">
        <v>36</v>
      </c>
      <c r="BJ267" s="1597" t="s">
        <v>36</v>
      </c>
      <c r="BK267" s="1597" t="s">
        <v>36</v>
      </c>
      <c r="BL267" s="1618" t="s">
        <v>36</v>
      </c>
      <c r="BM267" s="1639" t="s">
        <v>36</v>
      </c>
      <c r="BN267" s="1597" t="s">
        <v>36</v>
      </c>
      <c r="BO267" s="1597" t="s">
        <v>36</v>
      </c>
      <c r="BP267" s="1597" t="s">
        <v>36</v>
      </c>
      <c r="BQ267" s="1618" t="s">
        <v>36</v>
      </c>
      <c r="BR267" s="1639" t="s">
        <v>36</v>
      </c>
      <c r="BS267" s="1597" t="s">
        <v>36</v>
      </c>
      <c r="BT267" s="1597" t="s">
        <v>36</v>
      </c>
      <c r="BU267" s="1597" t="s">
        <v>36</v>
      </c>
      <c r="BV267" s="1597" t="s">
        <v>36</v>
      </c>
      <c r="BW267" s="1597" t="s">
        <v>36</v>
      </c>
      <c r="BX267" s="1597" t="s">
        <v>36</v>
      </c>
      <c r="BY267" s="1658" t="s">
        <v>36</v>
      </c>
      <c r="BZ267" s="1658" t="s">
        <v>36</v>
      </c>
      <c r="CA267" s="2616"/>
      <c r="CB267" s="2616"/>
      <c r="CC267" s="2616"/>
      <c r="CD267" s="2616"/>
      <c r="CE267" s="2616"/>
      <c r="CF267" s="2616"/>
      <c r="CG267" s="2616"/>
      <c r="CH267" s="2616"/>
      <c r="CI267" s="2616"/>
      <c r="CJ267" s="2616"/>
      <c r="CK267" s="2616"/>
      <c r="CL267" s="2616"/>
      <c r="CM267" s="2616"/>
      <c r="CN267" s="2616"/>
      <c r="CO267" s="2616"/>
      <c r="CP267" s="2616"/>
      <c r="CQ267" s="2616"/>
      <c r="CR267" s="2616"/>
      <c r="CS267" s="2616"/>
      <c r="CT267" s="2616"/>
      <c r="CU267" s="2616"/>
      <c r="CV267" s="2616"/>
      <c r="CW267" s="2616"/>
      <c r="CX267" s="2616"/>
      <c r="CY267" s="2616"/>
      <c r="CZ267" s="2616"/>
    </row>
    <row r="268" s="135" customFormat="true" ht="15" customHeight="true" x14ac:dyDescent="0.2">
      <c r="AA268" s="1108"/>
      <c r="AB268" s="1108"/>
      <c r="AC268" s="1108"/>
      <c r="AD268" s="1108"/>
      <c r="AE268" s="1108"/>
      <c r="AF268" s="1108"/>
      <c r="AG268" s="1108"/>
      <c r="AH268" s="1108"/>
      <c r="AI268" s="1108"/>
      <c r="AJ268" s="1108"/>
      <c r="AK268" s="1108"/>
      <c r="AL268" s="1108"/>
      <c r="AM268" s="1108"/>
      <c r="AN268" s="1108"/>
      <c r="AO268" s="1108"/>
      <c r="AP268" s="1108"/>
      <c r="AQ268" s="1108"/>
      <c r="AR268" s="1108"/>
      <c r="AS268" s="1108"/>
      <c r="AT268" s="1108"/>
      <c r="AU268" s="1108"/>
      <c r="AV268" s="1108"/>
      <c r="AW268" s="1108"/>
      <c r="AX268" s="1108"/>
      <c r="AY268" s="1108"/>
      <c r="AZ268" s="1108"/>
      <c r="BA268" s="2961" t="s">
        <v>116</v>
      </c>
      <c r="BB268" s="431" t="s">
        <v>89</v>
      </c>
      <c r="BC268" s="1577" t="s">
        <v>36</v>
      </c>
      <c r="BD268" s="1597" t="s">
        <v>36</v>
      </c>
      <c r="BE268" s="1597" t="s">
        <v>36</v>
      </c>
      <c r="BF268" s="1597" t="s">
        <v>36</v>
      </c>
      <c r="BG268" s="1618" t="s">
        <v>36</v>
      </c>
      <c r="BH268" s="1639" t="s">
        <v>36</v>
      </c>
      <c r="BI268" s="1597" t="s">
        <v>36</v>
      </c>
      <c r="BJ268" s="1597" t="s">
        <v>36</v>
      </c>
      <c r="BK268" s="1597" t="s">
        <v>36</v>
      </c>
      <c r="BL268" s="1618" t="s">
        <v>36</v>
      </c>
      <c r="BM268" s="1639" t="s">
        <v>36</v>
      </c>
      <c r="BN268" s="1597" t="s">
        <v>36</v>
      </c>
      <c r="BO268" s="1597" t="s">
        <v>36</v>
      </c>
      <c r="BP268" s="1597" t="s">
        <v>36</v>
      </c>
      <c r="BQ268" s="1618" t="s">
        <v>36</v>
      </c>
      <c r="BR268" s="1639" t="s">
        <v>36</v>
      </c>
      <c r="BS268" s="1597" t="s">
        <v>36</v>
      </c>
      <c r="BT268" s="1597" t="s">
        <v>36</v>
      </c>
      <c r="BU268" s="1597" t="s">
        <v>36</v>
      </c>
      <c r="BV268" s="1597" t="s">
        <v>36</v>
      </c>
      <c r="BW268" s="1597" t="s">
        <v>36</v>
      </c>
      <c r="BX268" s="1597" t="s">
        <v>36</v>
      </c>
      <c r="BY268" s="1658" t="s">
        <v>36</v>
      </c>
      <c r="BZ268" s="1658" t="s">
        <v>36</v>
      </c>
      <c r="CA268" s="2616"/>
      <c r="CB268" s="2616"/>
      <c r="CC268" s="2616"/>
      <c r="CD268" s="2616"/>
      <c r="CE268" s="2616"/>
      <c r="CF268" s="2616"/>
      <c r="CG268" s="2616"/>
      <c r="CH268" s="2616"/>
      <c r="CI268" s="2616"/>
      <c r="CJ268" s="2616"/>
      <c r="CK268" s="2616"/>
      <c r="CL268" s="2616"/>
      <c r="CM268" s="2616"/>
      <c r="CN268" s="2616"/>
      <c r="CO268" s="2616"/>
      <c r="CP268" s="2616"/>
      <c r="CQ268" s="2616"/>
      <c r="CR268" s="2616"/>
      <c r="CS268" s="2616"/>
      <c r="CT268" s="2616"/>
      <c r="CU268" s="2616"/>
      <c r="CV268" s="2616"/>
      <c r="CW268" s="2616"/>
      <c r="CX268" s="2616"/>
      <c r="CY268" s="2616"/>
      <c r="CZ268" s="2616"/>
    </row>
    <row r="269" s="135" customFormat="true" ht="15" customHeight="true" x14ac:dyDescent="0.2">
      <c r="AA269" s="1108"/>
      <c r="AB269" s="1108"/>
      <c r="AC269" s="1108"/>
      <c r="AD269" s="1108"/>
      <c r="AE269" s="1108"/>
      <c r="AF269" s="1108"/>
      <c r="AG269" s="1108"/>
      <c r="AH269" s="1108"/>
      <c r="AI269" s="1108"/>
      <c r="AJ269" s="1108"/>
      <c r="AK269" s="1108"/>
      <c r="AL269" s="1108"/>
      <c r="AM269" s="1108"/>
      <c r="AN269" s="1108"/>
      <c r="AO269" s="1108"/>
      <c r="AP269" s="1108"/>
      <c r="AQ269" s="1108"/>
      <c r="AR269" s="1108"/>
      <c r="AS269" s="1108"/>
      <c r="AT269" s="1108"/>
      <c r="AU269" s="1108"/>
      <c r="AV269" s="1108"/>
      <c r="AW269" s="1108"/>
      <c r="AX269" s="1108"/>
      <c r="AY269" s="1108"/>
      <c r="AZ269" s="1108"/>
      <c r="BA269" s="2961"/>
      <c r="BB269" s="431" t="s">
        <v>90</v>
      </c>
      <c r="BC269" s="1577" t="s">
        <v>36</v>
      </c>
      <c r="BD269" s="1597" t="s">
        <v>36</v>
      </c>
      <c r="BE269" s="1597" t="s">
        <v>36</v>
      </c>
      <c r="BF269" s="1597" t="s">
        <v>36</v>
      </c>
      <c r="BG269" s="1618" t="s">
        <v>36</v>
      </c>
      <c r="BH269" s="1639" t="s">
        <v>36</v>
      </c>
      <c r="BI269" s="1597" t="s">
        <v>36</v>
      </c>
      <c r="BJ269" s="1597" t="s">
        <v>36</v>
      </c>
      <c r="BK269" s="1597" t="s">
        <v>36</v>
      </c>
      <c r="BL269" s="1618" t="s">
        <v>36</v>
      </c>
      <c r="BM269" s="1639" t="s">
        <v>36</v>
      </c>
      <c r="BN269" s="1597" t="s">
        <v>36</v>
      </c>
      <c r="BO269" s="1597" t="s">
        <v>36</v>
      </c>
      <c r="BP269" s="1597" t="s">
        <v>36</v>
      </c>
      <c r="BQ269" s="1618" t="s">
        <v>36</v>
      </c>
      <c r="BR269" s="1639" t="s">
        <v>36</v>
      </c>
      <c r="BS269" s="1597" t="s">
        <v>36</v>
      </c>
      <c r="BT269" s="1597" t="s">
        <v>36</v>
      </c>
      <c r="BU269" s="1597" t="s">
        <v>36</v>
      </c>
      <c r="BV269" s="1597" t="s">
        <v>36</v>
      </c>
      <c r="BW269" s="1597" t="s">
        <v>36</v>
      </c>
      <c r="BX269" s="1597" t="s">
        <v>36</v>
      </c>
      <c r="BY269" s="1658" t="s">
        <v>36</v>
      </c>
      <c r="BZ269" s="1658" t="s">
        <v>36</v>
      </c>
      <c r="CA269" s="2616"/>
      <c r="CB269" s="2616"/>
      <c r="CC269" s="2616"/>
      <c r="CD269" s="2616"/>
      <c r="CE269" s="2616"/>
      <c r="CF269" s="2616"/>
      <c r="CG269" s="2616"/>
      <c r="CH269" s="2616"/>
      <c r="CI269" s="2616"/>
      <c r="CJ269" s="2616"/>
      <c r="CK269" s="2616"/>
      <c r="CL269" s="2616"/>
      <c r="CM269" s="2616"/>
      <c r="CN269" s="2616"/>
      <c r="CO269" s="2616"/>
      <c r="CP269" s="2616"/>
      <c r="CQ269" s="2616"/>
      <c r="CR269" s="2616"/>
      <c r="CS269" s="2616"/>
      <c r="CT269" s="2616"/>
      <c r="CU269" s="2616"/>
      <c r="CV269" s="2616"/>
      <c r="CW269" s="2616"/>
      <c r="CX269" s="2616"/>
      <c r="CY269" s="2616"/>
      <c r="CZ269" s="2616"/>
    </row>
    <row r="270" s="135" customFormat="true" ht="15" customHeight="true" x14ac:dyDescent="0.2">
      <c r="AA270" s="1108"/>
      <c r="AB270" s="1108"/>
      <c r="AC270" s="1108"/>
      <c r="AD270" s="1108"/>
      <c r="AE270" s="1108"/>
      <c r="AF270" s="1108"/>
      <c r="AG270" s="1108"/>
      <c r="AH270" s="1108"/>
      <c r="AI270" s="1108"/>
      <c r="AJ270" s="1108"/>
      <c r="AK270" s="1108"/>
      <c r="AL270" s="1108"/>
      <c r="AM270" s="1108"/>
      <c r="AN270" s="1108"/>
      <c r="AO270" s="1108"/>
      <c r="AP270" s="1108"/>
      <c r="AQ270" s="1108"/>
      <c r="AR270" s="1108"/>
      <c r="AS270" s="1108"/>
      <c r="AT270" s="1108"/>
      <c r="AU270" s="1108"/>
      <c r="AV270" s="1108"/>
      <c r="AW270" s="1108"/>
      <c r="AX270" s="1108"/>
      <c r="AY270" s="1108"/>
      <c r="AZ270" s="1108"/>
      <c r="BA270" s="2961"/>
      <c r="BB270" s="431" t="s">
        <v>91</v>
      </c>
      <c r="BC270" s="1577" t="s">
        <v>36</v>
      </c>
      <c r="BD270" s="1597" t="s">
        <v>36</v>
      </c>
      <c r="BE270" s="1597" t="s">
        <v>36</v>
      </c>
      <c r="BF270" s="1597" t="s">
        <v>36</v>
      </c>
      <c r="BG270" s="1618" t="s">
        <v>36</v>
      </c>
      <c r="BH270" s="1639" t="s">
        <v>36</v>
      </c>
      <c r="BI270" s="1597" t="s">
        <v>36</v>
      </c>
      <c r="BJ270" s="1597" t="s">
        <v>36</v>
      </c>
      <c r="BK270" s="1597" t="s">
        <v>36</v>
      </c>
      <c r="BL270" s="1618" t="s">
        <v>36</v>
      </c>
      <c r="BM270" s="1639" t="s">
        <v>36</v>
      </c>
      <c r="BN270" s="1597" t="s">
        <v>36</v>
      </c>
      <c r="BO270" s="1597" t="s">
        <v>36</v>
      </c>
      <c r="BP270" s="1597" t="s">
        <v>36</v>
      </c>
      <c r="BQ270" s="1618" t="s">
        <v>36</v>
      </c>
      <c r="BR270" s="1639" t="s">
        <v>36</v>
      </c>
      <c r="BS270" s="1597" t="s">
        <v>36</v>
      </c>
      <c r="BT270" s="1597" t="s">
        <v>36</v>
      </c>
      <c r="BU270" s="1597" t="s">
        <v>36</v>
      </c>
      <c r="BV270" s="1597" t="s">
        <v>36</v>
      </c>
      <c r="BW270" s="1597" t="s">
        <v>36</v>
      </c>
      <c r="BX270" s="1597" t="s">
        <v>36</v>
      </c>
      <c r="BY270" s="1658" t="s">
        <v>36</v>
      </c>
      <c r="BZ270" s="1658" t="s">
        <v>36</v>
      </c>
      <c r="CA270" s="2616"/>
      <c r="CB270" s="2616"/>
      <c r="CC270" s="2616"/>
      <c r="CD270" s="2616"/>
      <c r="CE270" s="2616"/>
      <c r="CF270" s="2616"/>
      <c r="CG270" s="2616"/>
      <c r="CH270" s="2616"/>
      <c r="CI270" s="2616"/>
      <c r="CJ270" s="2616"/>
      <c r="CK270" s="2616"/>
      <c r="CL270" s="2616"/>
      <c r="CM270" s="2616"/>
      <c r="CN270" s="2616"/>
      <c r="CO270" s="2616"/>
      <c r="CP270" s="2616"/>
      <c r="CQ270" s="2616"/>
      <c r="CR270" s="2616"/>
      <c r="CS270" s="2616"/>
      <c r="CT270" s="2616"/>
      <c r="CU270" s="2616"/>
      <c r="CV270" s="2616"/>
      <c r="CW270" s="2616"/>
      <c r="CX270" s="2616"/>
      <c r="CY270" s="2616"/>
      <c r="CZ270" s="2616"/>
    </row>
    <row r="271" s="135" customFormat="true" ht="15" customHeight="true" x14ac:dyDescent="0.2">
      <c r="AA271" s="1108"/>
      <c r="AB271" s="1108"/>
      <c r="AC271" s="1108"/>
      <c r="AD271" s="1108"/>
      <c r="AE271" s="1108"/>
      <c r="AF271" s="1108"/>
      <c r="AG271" s="1108"/>
      <c r="AH271" s="1108"/>
      <c r="AI271" s="1108"/>
      <c r="AJ271" s="1108"/>
      <c r="AK271" s="1108"/>
      <c r="AL271" s="1108"/>
      <c r="AM271" s="1108"/>
      <c r="AN271" s="1108"/>
      <c r="AO271" s="1108"/>
      <c r="AP271" s="1108"/>
      <c r="AQ271" s="1108"/>
      <c r="AR271" s="1108"/>
      <c r="AS271" s="1108"/>
      <c r="AT271" s="1108"/>
      <c r="AU271" s="1108"/>
      <c r="AV271" s="1108"/>
      <c r="AW271" s="1108"/>
      <c r="AX271" s="1108"/>
      <c r="AY271" s="1108"/>
      <c r="AZ271" s="1108"/>
      <c r="BA271" s="2961" t="s">
        <v>75</v>
      </c>
      <c r="BB271" s="431" t="s">
        <v>50</v>
      </c>
      <c r="BC271" s="1577" t="s">
        <v>36</v>
      </c>
      <c r="BD271" s="1598" t="s">
        <v>36</v>
      </c>
      <c r="BE271" s="1598" t="s">
        <v>36</v>
      </c>
      <c r="BF271" s="1598" t="s">
        <v>36</v>
      </c>
      <c r="BG271" s="1619" t="s">
        <v>36</v>
      </c>
      <c r="BH271" s="1577" t="s">
        <v>36</v>
      </c>
      <c r="BI271" s="1598" t="s">
        <v>36</v>
      </c>
      <c r="BJ271" s="1598" t="s">
        <v>36</v>
      </c>
      <c r="BK271" s="1598" t="s">
        <v>36</v>
      </c>
      <c r="BL271" s="1619" t="s">
        <v>36</v>
      </c>
      <c r="BM271" s="1577" t="s">
        <v>36</v>
      </c>
      <c r="BN271" s="1598" t="s">
        <v>36</v>
      </c>
      <c r="BO271" s="1598" t="s">
        <v>36</v>
      </c>
      <c r="BP271" s="1598" t="s">
        <v>36</v>
      </c>
      <c r="BQ271" s="1619" t="s">
        <v>36</v>
      </c>
      <c r="BR271" s="1577" t="s">
        <v>36</v>
      </c>
      <c r="BS271" s="1598" t="s">
        <v>36</v>
      </c>
      <c r="BT271" s="1598" t="s">
        <v>36</v>
      </c>
      <c r="BU271" s="1598" t="s">
        <v>36</v>
      </c>
      <c r="BV271" s="1598" t="s">
        <v>36</v>
      </c>
      <c r="BW271" s="1598" t="s">
        <v>36</v>
      </c>
      <c r="BX271" s="1598" t="s">
        <v>36</v>
      </c>
      <c r="BY271" s="1659" t="s">
        <v>36</v>
      </c>
      <c r="BZ271" s="1659" t="s">
        <v>36</v>
      </c>
      <c r="CA271" s="2617"/>
      <c r="CB271" s="2617"/>
      <c r="CC271" s="2617"/>
      <c r="CD271" s="2617"/>
      <c r="CE271" s="2617"/>
      <c r="CF271" s="2617"/>
      <c r="CG271" s="2617"/>
      <c r="CH271" s="2617"/>
      <c r="CI271" s="2617"/>
      <c r="CJ271" s="2617"/>
      <c r="CK271" s="2617"/>
      <c r="CL271" s="2617"/>
      <c r="CM271" s="2617"/>
      <c r="CN271" s="2617"/>
      <c r="CO271" s="2617"/>
      <c r="CP271" s="2617"/>
      <c r="CQ271" s="2617"/>
      <c r="CR271" s="2617"/>
      <c r="CS271" s="2617"/>
      <c r="CT271" s="2617"/>
      <c r="CU271" s="2617"/>
      <c r="CV271" s="2617"/>
      <c r="CW271" s="2617"/>
      <c r="CX271" s="2617"/>
      <c r="CY271" s="2617"/>
      <c r="CZ271" s="2617"/>
    </row>
    <row r="272" s="135" customFormat="true" ht="15" customHeight="true" x14ac:dyDescent="0.2">
      <c r="AA272" s="1108"/>
      <c r="AB272" s="1108"/>
      <c r="AC272" s="1108"/>
      <c r="AD272" s="1108"/>
      <c r="AE272" s="1108"/>
      <c r="AF272" s="1108"/>
      <c r="AG272" s="1108"/>
      <c r="AH272" s="1108"/>
      <c r="AI272" s="1108"/>
      <c r="AJ272" s="1108"/>
      <c r="AK272" s="1108"/>
      <c r="AL272" s="1108"/>
      <c r="AM272" s="1108"/>
      <c r="AN272" s="1108"/>
      <c r="AO272" s="1108"/>
      <c r="AP272" s="1108"/>
      <c r="AQ272" s="1108"/>
      <c r="AR272" s="1108"/>
      <c r="AS272" s="1108"/>
      <c r="AT272" s="1108"/>
      <c r="AU272" s="1108"/>
      <c r="AV272" s="1108"/>
      <c r="AW272" s="1108"/>
      <c r="AX272" s="1108"/>
      <c r="AY272" s="1108"/>
      <c r="AZ272" s="1108"/>
      <c r="BA272" s="2961"/>
      <c r="BB272" s="431" t="s">
        <v>49</v>
      </c>
      <c r="BC272" s="1577" t="s">
        <v>36</v>
      </c>
      <c r="BD272" s="1598" t="s">
        <v>36</v>
      </c>
      <c r="BE272" s="1598" t="s">
        <v>36</v>
      </c>
      <c r="BF272" s="1598" t="s">
        <v>36</v>
      </c>
      <c r="BG272" s="1619" t="s">
        <v>36</v>
      </c>
      <c r="BH272" s="1577" t="s">
        <v>36</v>
      </c>
      <c r="BI272" s="1598" t="s">
        <v>36</v>
      </c>
      <c r="BJ272" s="1598" t="s">
        <v>36</v>
      </c>
      <c r="BK272" s="1598" t="s">
        <v>36</v>
      </c>
      <c r="BL272" s="1619" t="s">
        <v>36</v>
      </c>
      <c r="BM272" s="1577" t="s">
        <v>36</v>
      </c>
      <c r="BN272" s="1598" t="s">
        <v>36</v>
      </c>
      <c r="BO272" s="1598" t="s">
        <v>36</v>
      </c>
      <c r="BP272" s="1598" t="s">
        <v>36</v>
      </c>
      <c r="BQ272" s="1619" t="s">
        <v>36</v>
      </c>
      <c r="BR272" s="1577" t="s">
        <v>36</v>
      </c>
      <c r="BS272" s="1598" t="s">
        <v>36</v>
      </c>
      <c r="BT272" s="1598" t="s">
        <v>36</v>
      </c>
      <c r="BU272" s="1598" t="s">
        <v>36</v>
      </c>
      <c r="BV272" s="1598" t="s">
        <v>36</v>
      </c>
      <c r="BW272" s="1598" t="s">
        <v>36</v>
      </c>
      <c r="BX272" s="1598" t="s">
        <v>36</v>
      </c>
      <c r="BY272" s="1659" t="s">
        <v>36</v>
      </c>
      <c r="BZ272" s="1659" t="s">
        <v>36</v>
      </c>
      <c r="CA272" s="2617"/>
      <c r="CB272" s="2617"/>
      <c r="CC272" s="2617"/>
      <c r="CD272" s="2617"/>
      <c r="CE272" s="2617"/>
      <c r="CF272" s="2617"/>
      <c r="CG272" s="2617"/>
      <c r="CH272" s="2617"/>
      <c r="CI272" s="2617"/>
      <c r="CJ272" s="2617"/>
      <c r="CK272" s="2617"/>
      <c r="CL272" s="2617"/>
      <c r="CM272" s="2617"/>
      <c r="CN272" s="2617"/>
      <c r="CO272" s="2617"/>
      <c r="CP272" s="2617"/>
      <c r="CQ272" s="2617"/>
      <c r="CR272" s="2617"/>
      <c r="CS272" s="2617"/>
      <c r="CT272" s="2617"/>
      <c r="CU272" s="2617"/>
      <c r="CV272" s="2617"/>
      <c r="CW272" s="2617"/>
      <c r="CX272" s="2617"/>
      <c r="CY272" s="2617"/>
      <c r="CZ272" s="2617"/>
    </row>
    <row r="273" s="135" customFormat="true" ht="15" customHeight="true" x14ac:dyDescent="0.2">
      <c r="AA273" s="1108"/>
      <c r="AB273" s="1108"/>
      <c r="AC273" s="1108"/>
      <c r="AD273" s="1108"/>
      <c r="AE273" s="1108"/>
      <c r="AF273" s="1108"/>
      <c r="AG273" s="1108"/>
      <c r="AH273" s="1108"/>
      <c r="AI273" s="1108"/>
      <c r="AJ273" s="1108"/>
      <c r="AK273" s="1108"/>
      <c r="AL273" s="1108"/>
      <c r="AM273" s="1108"/>
      <c r="AN273" s="1108"/>
      <c r="AO273" s="1108"/>
      <c r="AP273" s="1108"/>
      <c r="AQ273" s="1108"/>
      <c r="AR273" s="1108"/>
      <c r="AS273" s="1108"/>
      <c r="AT273" s="1108"/>
      <c r="AU273" s="1108"/>
      <c r="AV273" s="1108"/>
      <c r="AW273" s="1108"/>
      <c r="AX273" s="1108"/>
      <c r="AY273" s="1108"/>
      <c r="AZ273" s="1108"/>
      <c r="BA273" s="2961"/>
      <c r="BB273" s="431" t="s">
        <v>113</v>
      </c>
      <c r="BC273" s="1577" t="s">
        <v>36</v>
      </c>
      <c r="BD273" s="1598" t="s">
        <v>36</v>
      </c>
      <c r="BE273" s="1598" t="s">
        <v>36</v>
      </c>
      <c r="BF273" s="1598" t="s">
        <v>36</v>
      </c>
      <c r="BG273" s="1619" t="s">
        <v>36</v>
      </c>
      <c r="BH273" s="1577" t="s">
        <v>36</v>
      </c>
      <c r="BI273" s="1598" t="s">
        <v>36</v>
      </c>
      <c r="BJ273" s="1598" t="s">
        <v>36</v>
      </c>
      <c r="BK273" s="1598" t="s">
        <v>36</v>
      </c>
      <c r="BL273" s="1619" t="s">
        <v>36</v>
      </c>
      <c r="BM273" s="1577" t="s">
        <v>36</v>
      </c>
      <c r="BN273" s="1598" t="s">
        <v>36</v>
      </c>
      <c r="BO273" s="1598" t="s">
        <v>36</v>
      </c>
      <c r="BP273" s="1598" t="s">
        <v>36</v>
      </c>
      <c r="BQ273" s="1619" t="s">
        <v>36</v>
      </c>
      <c r="BR273" s="1577" t="s">
        <v>36</v>
      </c>
      <c r="BS273" s="1598" t="s">
        <v>36</v>
      </c>
      <c r="BT273" s="1598" t="s">
        <v>36</v>
      </c>
      <c r="BU273" s="1598" t="s">
        <v>36</v>
      </c>
      <c r="BV273" s="1598" t="s">
        <v>36</v>
      </c>
      <c r="BW273" s="1598" t="s">
        <v>36</v>
      </c>
      <c r="BX273" s="1598" t="s">
        <v>36</v>
      </c>
      <c r="BY273" s="1659" t="s">
        <v>36</v>
      </c>
      <c r="BZ273" s="1659" t="s">
        <v>36</v>
      </c>
      <c r="CA273" s="2617"/>
      <c r="CB273" s="2617"/>
      <c r="CC273" s="2617"/>
      <c r="CD273" s="2617"/>
      <c r="CE273" s="2617"/>
      <c r="CF273" s="2617"/>
      <c r="CG273" s="2617"/>
      <c r="CH273" s="2617"/>
      <c r="CI273" s="2617"/>
      <c r="CJ273" s="2617"/>
      <c r="CK273" s="2617"/>
      <c r="CL273" s="2617"/>
      <c r="CM273" s="2617"/>
      <c r="CN273" s="2617"/>
      <c r="CO273" s="2617"/>
      <c r="CP273" s="2617"/>
      <c r="CQ273" s="2617"/>
      <c r="CR273" s="2617"/>
      <c r="CS273" s="2617"/>
      <c r="CT273" s="2617"/>
      <c r="CU273" s="2617"/>
      <c r="CV273" s="2617"/>
      <c r="CW273" s="2617"/>
      <c r="CX273" s="2617"/>
      <c r="CY273" s="2617"/>
      <c r="CZ273" s="2617"/>
    </row>
    <row r="274" s="135" customFormat="true" ht="15" customHeight="true" x14ac:dyDescent="0.2">
      <c r="AA274" s="1108"/>
      <c r="AB274" s="1108"/>
      <c r="AC274" s="1108"/>
      <c r="AD274" s="1108"/>
      <c r="AE274" s="1108"/>
      <c r="AF274" s="1108"/>
      <c r="AG274" s="1108"/>
      <c r="AH274" s="1108"/>
      <c r="AI274" s="1108"/>
      <c r="AJ274" s="1108"/>
      <c r="AK274" s="1108"/>
      <c r="AL274" s="1108"/>
      <c r="AM274" s="1108"/>
      <c r="AN274" s="1108"/>
      <c r="AO274" s="1108"/>
      <c r="AP274" s="1108"/>
      <c r="AQ274" s="1108"/>
      <c r="AR274" s="1108"/>
      <c r="AS274" s="1108"/>
      <c r="AT274" s="1108"/>
      <c r="AU274" s="1108"/>
      <c r="AV274" s="1108"/>
      <c r="AW274" s="1108"/>
      <c r="AX274" s="1108"/>
      <c r="AY274" s="1108"/>
      <c r="AZ274" s="1108"/>
      <c r="BA274" s="2961" t="s">
        <v>76</v>
      </c>
      <c r="BB274" s="431" t="s">
        <v>50</v>
      </c>
      <c r="BC274" s="1577" t="s">
        <v>36</v>
      </c>
      <c r="BD274" s="1597" t="s">
        <v>36</v>
      </c>
      <c r="BE274" s="1597" t="s">
        <v>36</v>
      </c>
      <c r="BF274" s="1597" t="s">
        <v>36</v>
      </c>
      <c r="BG274" s="1618" t="s">
        <v>36</v>
      </c>
      <c r="BH274" s="1639" t="s">
        <v>36</v>
      </c>
      <c r="BI274" s="1597" t="s">
        <v>36</v>
      </c>
      <c r="BJ274" s="1597" t="s">
        <v>36</v>
      </c>
      <c r="BK274" s="1597" t="s">
        <v>36</v>
      </c>
      <c r="BL274" s="1618" t="s">
        <v>36</v>
      </c>
      <c r="BM274" s="1639" t="s">
        <v>36</v>
      </c>
      <c r="BN274" s="1597" t="s">
        <v>36</v>
      </c>
      <c r="BO274" s="1597" t="s">
        <v>36</v>
      </c>
      <c r="BP274" s="1597" t="s">
        <v>36</v>
      </c>
      <c r="BQ274" s="1618" t="s">
        <v>36</v>
      </c>
      <c r="BR274" s="1639" t="s">
        <v>36</v>
      </c>
      <c r="BS274" s="1597" t="s">
        <v>36</v>
      </c>
      <c r="BT274" s="1597" t="s">
        <v>36</v>
      </c>
      <c r="BU274" s="1597" t="s">
        <v>36</v>
      </c>
      <c r="BV274" s="1597" t="s">
        <v>36</v>
      </c>
      <c r="BW274" s="1597" t="s">
        <v>36</v>
      </c>
      <c r="BX274" s="1597" t="s">
        <v>36</v>
      </c>
      <c r="BY274" s="1658" t="s">
        <v>36</v>
      </c>
      <c r="BZ274" s="1658" t="s">
        <v>36</v>
      </c>
      <c r="CA274" s="2616"/>
      <c r="CB274" s="2616"/>
      <c r="CC274" s="2616"/>
      <c r="CD274" s="2616"/>
      <c r="CE274" s="2616"/>
      <c r="CF274" s="2616"/>
      <c r="CG274" s="2616"/>
      <c r="CH274" s="2616"/>
      <c r="CI274" s="2616"/>
      <c r="CJ274" s="2616"/>
      <c r="CK274" s="2616"/>
      <c r="CL274" s="2616"/>
      <c r="CM274" s="2616"/>
      <c r="CN274" s="2616"/>
      <c r="CO274" s="2616"/>
      <c r="CP274" s="2616"/>
      <c r="CQ274" s="2616"/>
      <c r="CR274" s="2616"/>
      <c r="CS274" s="2616"/>
      <c r="CT274" s="2616"/>
      <c r="CU274" s="2616"/>
      <c r="CV274" s="2616"/>
      <c r="CW274" s="2616"/>
      <c r="CX274" s="2616"/>
      <c r="CY274" s="2616"/>
      <c r="CZ274" s="2616"/>
    </row>
    <row r="275" s="135" customFormat="true" ht="15" customHeight="true" x14ac:dyDescent="0.2">
      <c r="AA275" s="1108"/>
      <c r="AB275" s="1108"/>
      <c r="AC275" s="1108"/>
      <c r="AD275" s="1108"/>
      <c r="AE275" s="1108"/>
      <c r="AF275" s="1108"/>
      <c r="AG275" s="1108"/>
      <c r="AH275" s="1108"/>
      <c r="AI275" s="1108"/>
      <c r="AJ275" s="1108"/>
      <c r="AK275" s="1108"/>
      <c r="AL275" s="1108"/>
      <c r="AM275" s="1108"/>
      <c r="AN275" s="1108"/>
      <c r="AO275" s="1108"/>
      <c r="AP275" s="1108"/>
      <c r="AQ275" s="1108"/>
      <c r="AR275" s="1108"/>
      <c r="AS275" s="1108"/>
      <c r="AT275" s="1108"/>
      <c r="AU275" s="1108"/>
      <c r="AV275" s="1108"/>
      <c r="AW275" s="1108"/>
      <c r="AX275" s="1108"/>
      <c r="AY275" s="1108"/>
      <c r="AZ275" s="1108"/>
      <c r="BA275" s="2961"/>
      <c r="BB275" s="431" t="s">
        <v>49</v>
      </c>
      <c r="BC275" s="1577" t="s">
        <v>36</v>
      </c>
      <c r="BD275" s="1597" t="s">
        <v>36</v>
      </c>
      <c r="BE275" s="1597" t="s">
        <v>36</v>
      </c>
      <c r="BF275" s="1597" t="s">
        <v>36</v>
      </c>
      <c r="BG275" s="1618" t="s">
        <v>36</v>
      </c>
      <c r="BH275" s="1639" t="s">
        <v>36</v>
      </c>
      <c r="BI275" s="1597" t="s">
        <v>36</v>
      </c>
      <c r="BJ275" s="1597" t="s">
        <v>36</v>
      </c>
      <c r="BK275" s="1597" t="s">
        <v>36</v>
      </c>
      <c r="BL275" s="1618" t="s">
        <v>36</v>
      </c>
      <c r="BM275" s="1639" t="s">
        <v>36</v>
      </c>
      <c r="BN275" s="1597" t="s">
        <v>36</v>
      </c>
      <c r="BO275" s="1597" t="s">
        <v>36</v>
      </c>
      <c r="BP275" s="1597" t="s">
        <v>36</v>
      </c>
      <c r="BQ275" s="1618" t="s">
        <v>36</v>
      </c>
      <c r="BR275" s="1639" t="s">
        <v>36</v>
      </c>
      <c r="BS275" s="1597" t="s">
        <v>36</v>
      </c>
      <c r="BT275" s="1597" t="s">
        <v>36</v>
      </c>
      <c r="BU275" s="1597" t="s">
        <v>36</v>
      </c>
      <c r="BV275" s="1597" t="s">
        <v>36</v>
      </c>
      <c r="BW275" s="1597" t="s">
        <v>36</v>
      </c>
      <c r="BX275" s="1597" t="s">
        <v>36</v>
      </c>
      <c r="BY275" s="1658" t="s">
        <v>36</v>
      </c>
      <c r="BZ275" s="1658" t="s">
        <v>36</v>
      </c>
      <c r="CA275" s="2616"/>
      <c r="CB275" s="2616"/>
      <c r="CC275" s="2616"/>
      <c r="CD275" s="2616"/>
      <c r="CE275" s="2616"/>
      <c r="CF275" s="2616"/>
      <c r="CG275" s="2616"/>
      <c r="CH275" s="2616"/>
      <c r="CI275" s="2616"/>
      <c r="CJ275" s="2616"/>
      <c r="CK275" s="2616"/>
      <c r="CL275" s="2616"/>
      <c r="CM275" s="2616"/>
      <c r="CN275" s="2616"/>
      <c r="CO275" s="2616"/>
      <c r="CP275" s="2616"/>
      <c r="CQ275" s="2616"/>
      <c r="CR275" s="2616"/>
      <c r="CS275" s="2616"/>
      <c r="CT275" s="2616"/>
      <c r="CU275" s="2616"/>
      <c r="CV275" s="2616"/>
      <c r="CW275" s="2616"/>
      <c r="CX275" s="2616"/>
      <c r="CY275" s="2616"/>
      <c r="CZ275" s="2616"/>
    </row>
    <row r="276" s="135" customFormat="true" ht="15" customHeight="true" x14ac:dyDescent="0.2">
      <c r="AA276" s="1108"/>
      <c r="AB276" s="1108"/>
      <c r="AC276" s="1108"/>
      <c r="AD276" s="1108"/>
      <c r="AE276" s="1108"/>
      <c r="AF276" s="1108"/>
      <c r="AG276" s="1108"/>
      <c r="AH276" s="1108"/>
      <c r="AI276" s="1108"/>
      <c r="AJ276" s="1108"/>
      <c r="AK276" s="1108"/>
      <c r="AL276" s="1108"/>
      <c r="AM276" s="1108"/>
      <c r="AN276" s="1108"/>
      <c r="AO276" s="1108"/>
      <c r="AP276" s="1108"/>
      <c r="AQ276" s="1108"/>
      <c r="AR276" s="1108"/>
      <c r="AS276" s="1108"/>
      <c r="AT276" s="1108"/>
      <c r="AU276" s="1108"/>
      <c r="AV276" s="1108"/>
      <c r="AW276" s="1108"/>
      <c r="AX276" s="1108"/>
      <c r="AY276" s="1108"/>
      <c r="AZ276" s="1108"/>
      <c r="BA276" s="2961"/>
      <c r="BB276" s="431" t="s">
        <v>114</v>
      </c>
      <c r="BC276" s="1577" t="s">
        <v>36</v>
      </c>
      <c r="BD276" s="1597" t="s">
        <v>36</v>
      </c>
      <c r="BE276" s="1597" t="s">
        <v>36</v>
      </c>
      <c r="BF276" s="1597" t="s">
        <v>36</v>
      </c>
      <c r="BG276" s="1618" t="s">
        <v>36</v>
      </c>
      <c r="BH276" s="1639" t="s">
        <v>36</v>
      </c>
      <c r="BI276" s="1597" t="s">
        <v>36</v>
      </c>
      <c r="BJ276" s="1597" t="s">
        <v>36</v>
      </c>
      <c r="BK276" s="1597" t="s">
        <v>36</v>
      </c>
      <c r="BL276" s="1618" t="s">
        <v>36</v>
      </c>
      <c r="BM276" s="1639" t="s">
        <v>36</v>
      </c>
      <c r="BN276" s="1597" t="s">
        <v>36</v>
      </c>
      <c r="BO276" s="1597" t="s">
        <v>36</v>
      </c>
      <c r="BP276" s="1597" t="s">
        <v>36</v>
      </c>
      <c r="BQ276" s="1618" t="s">
        <v>36</v>
      </c>
      <c r="BR276" s="1639" t="s">
        <v>36</v>
      </c>
      <c r="BS276" s="1597" t="s">
        <v>36</v>
      </c>
      <c r="BT276" s="1597" t="s">
        <v>36</v>
      </c>
      <c r="BU276" s="1597" t="s">
        <v>36</v>
      </c>
      <c r="BV276" s="1597" t="s">
        <v>36</v>
      </c>
      <c r="BW276" s="1597" t="s">
        <v>36</v>
      </c>
      <c r="BX276" s="1597" t="s">
        <v>36</v>
      </c>
      <c r="BY276" s="1658" t="s">
        <v>36</v>
      </c>
      <c r="BZ276" s="1658" t="s">
        <v>36</v>
      </c>
      <c r="CA276" s="2616"/>
      <c r="CB276" s="2616"/>
      <c r="CC276" s="2616"/>
      <c r="CD276" s="2616"/>
      <c r="CE276" s="2616"/>
      <c r="CF276" s="2616"/>
      <c r="CG276" s="2616"/>
      <c r="CH276" s="2616"/>
      <c r="CI276" s="2616"/>
      <c r="CJ276" s="2616"/>
      <c r="CK276" s="2616"/>
      <c r="CL276" s="2616"/>
      <c r="CM276" s="2616"/>
      <c r="CN276" s="2616"/>
      <c r="CO276" s="2616"/>
      <c r="CP276" s="2616"/>
      <c r="CQ276" s="2616"/>
      <c r="CR276" s="2616"/>
      <c r="CS276" s="2616"/>
      <c r="CT276" s="2616"/>
      <c r="CU276" s="2616"/>
      <c r="CV276" s="2616"/>
      <c r="CW276" s="2616"/>
      <c r="CX276" s="2616"/>
      <c r="CY276" s="2616"/>
      <c r="CZ276" s="2616"/>
    </row>
    <row r="277" s="135" customFormat="true" ht="15" customHeight="true" x14ac:dyDescent="0.2">
      <c r="AA277" s="1108"/>
      <c r="AB277" s="1108"/>
      <c r="AC277" s="1108"/>
      <c r="AD277" s="1108"/>
      <c r="AE277" s="1108"/>
      <c r="AF277" s="1108"/>
      <c r="AG277" s="1108"/>
      <c r="AH277" s="1108"/>
      <c r="AI277" s="1108"/>
      <c r="AJ277" s="1108"/>
      <c r="AK277" s="1108"/>
      <c r="AL277" s="1108"/>
      <c r="AM277" s="1108"/>
      <c r="AN277" s="1108"/>
      <c r="AO277" s="1108"/>
      <c r="AP277" s="1108"/>
      <c r="AQ277" s="1108"/>
      <c r="AR277" s="1108"/>
      <c r="AS277" s="1108"/>
      <c r="AT277" s="1108"/>
      <c r="AU277" s="1108"/>
      <c r="AV277" s="1108"/>
      <c r="AW277" s="1108"/>
      <c r="AX277" s="1108"/>
      <c r="AY277" s="1108"/>
      <c r="AZ277" s="1108"/>
      <c r="BA277" s="2961" t="s">
        <v>77</v>
      </c>
      <c r="BB277" s="431" t="s">
        <v>78</v>
      </c>
      <c r="BC277" s="1577" t="s">
        <v>36</v>
      </c>
      <c r="BD277" s="1597" t="s">
        <v>36</v>
      </c>
      <c r="BE277" s="1597" t="s">
        <v>36</v>
      </c>
      <c r="BF277" s="1597" t="s">
        <v>36</v>
      </c>
      <c r="BG277" s="1618" t="s">
        <v>36</v>
      </c>
      <c r="BH277" s="1639" t="s">
        <v>36</v>
      </c>
      <c r="BI277" s="1597" t="s">
        <v>36</v>
      </c>
      <c r="BJ277" s="1597" t="s">
        <v>36</v>
      </c>
      <c r="BK277" s="1597" t="s">
        <v>36</v>
      </c>
      <c r="BL277" s="1618" t="s">
        <v>36</v>
      </c>
      <c r="BM277" s="1639" t="s">
        <v>36</v>
      </c>
      <c r="BN277" s="1597" t="s">
        <v>36</v>
      </c>
      <c r="BO277" s="1597" t="s">
        <v>36</v>
      </c>
      <c r="BP277" s="1597" t="s">
        <v>36</v>
      </c>
      <c r="BQ277" s="1618" t="s">
        <v>36</v>
      </c>
      <c r="BR277" s="1639" t="s">
        <v>36</v>
      </c>
      <c r="BS277" s="1597" t="s">
        <v>36</v>
      </c>
      <c r="BT277" s="1597" t="s">
        <v>36</v>
      </c>
      <c r="BU277" s="1597" t="s">
        <v>36</v>
      </c>
      <c r="BV277" s="1597" t="s">
        <v>36</v>
      </c>
      <c r="BW277" s="1597" t="s">
        <v>36</v>
      </c>
      <c r="BX277" s="1597" t="s">
        <v>36</v>
      </c>
      <c r="BY277" s="1658" t="s">
        <v>36</v>
      </c>
      <c r="BZ277" s="1658" t="s">
        <v>36</v>
      </c>
      <c r="CA277" s="2616"/>
      <c r="CB277" s="2616"/>
      <c r="CC277" s="2616"/>
      <c r="CD277" s="2616"/>
      <c r="CE277" s="2616"/>
      <c r="CF277" s="2616"/>
      <c r="CG277" s="2616"/>
      <c r="CH277" s="2616"/>
      <c r="CI277" s="2616"/>
      <c r="CJ277" s="2616"/>
      <c r="CK277" s="2616"/>
      <c r="CL277" s="2616"/>
      <c r="CM277" s="2616"/>
      <c r="CN277" s="2616"/>
      <c r="CO277" s="2616"/>
      <c r="CP277" s="2616"/>
      <c r="CQ277" s="2616"/>
      <c r="CR277" s="2616"/>
      <c r="CS277" s="2616"/>
      <c r="CT277" s="2616"/>
      <c r="CU277" s="2616"/>
      <c r="CV277" s="2616"/>
      <c r="CW277" s="2616"/>
      <c r="CX277" s="2616"/>
      <c r="CY277" s="2616"/>
      <c r="CZ277" s="2616"/>
    </row>
    <row r="278" s="135" customFormat="true" ht="15" customHeight="true" x14ac:dyDescent="0.2">
      <c r="AA278" s="1108"/>
      <c r="AB278" s="1108"/>
      <c r="AC278" s="1108"/>
      <c r="AD278" s="1108"/>
      <c r="AE278" s="1108"/>
      <c r="AF278" s="1108"/>
      <c r="AG278" s="1108"/>
      <c r="AH278" s="1108"/>
      <c r="AI278" s="1108"/>
      <c r="AJ278" s="1108"/>
      <c r="AK278" s="1108"/>
      <c r="AL278" s="1108"/>
      <c r="AM278" s="1108"/>
      <c r="AN278" s="1108"/>
      <c r="AO278" s="1108"/>
      <c r="AP278" s="1108"/>
      <c r="AQ278" s="1108"/>
      <c r="AR278" s="1108"/>
      <c r="AS278" s="1108"/>
      <c r="AT278" s="1108"/>
      <c r="AU278" s="1108"/>
      <c r="AV278" s="1108"/>
      <c r="AW278" s="1108"/>
      <c r="AX278" s="1108"/>
      <c r="AY278" s="1108"/>
      <c r="AZ278" s="1108"/>
      <c r="BA278" s="2961"/>
      <c r="BB278" s="431" t="s">
        <v>79</v>
      </c>
      <c r="BC278" s="1577" t="s">
        <v>36</v>
      </c>
      <c r="BD278" s="1597" t="s">
        <v>36</v>
      </c>
      <c r="BE278" s="1597" t="s">
        <v>36</v>
      </c>
      <c r="BF278" s="1597" t="s">
        <v>36</v>
      </c>
      <c r="BG278" s="1618" t="s">
        <v>36</v>
      </c>
      <c r="BH278" s="1639" t="s">
        <v>36</v>
      </c>
      <c r="BI278" s="1597" t="s">
        <v>36</v>
      </c>
      <c r="BJ278" s="1597" t="s">
        <v>36</v>
      </c>
      <c r="BK278" s="1597" t="s">
        <v>36</v>
      </c>
      <c r="BL278" s="1618" t="s">
        <v>36</v>
      </c>
      <c r="BM278" s="1639" t="s">
        <v>36</v>
      </c>
      <c r="BN278" s="1597" t="s">
        <v>36</v>
      </c>
      <c r="BO278" s="1597" t="s">
        <v>36</v>
      </c>
      <c r="BP278" s="1597" t="s">
        <v>36</v>
      </c>
      <c r="BQ278" s="1618" t="s">
        <v>36</v>
      </c>
      <c r="BR278" s="1639" t="s">
        <v>36</v>
      </c>
      <c r="BS278" s="1597" t="s">
        <v>36</v>
      </c>
      <c r="BT278" s="1597" t="s">
        <v>36</v>
      </c>
      <c r="BU278" s="1597" t="s">
        <v>36</v>
      </c>
      <c r="BV278" s="1597" t="s">
        <v>36</v>
      </c>
      <c r="BW278" s="1597" t="s">
        <v>36</v>
      </c>
      <c r="BX278" s="1597" t="s">
        <v>36</v>
      </c>
      <c r="BY278" s="1658" t="s">
        <v>36</v>
      </c>
      <c r="BZ278" s="1658" t="s">
        <v>36</v>
      </c>
      <c r="CA278" s="2616"/>
      <c r="CB278" s="2616"/>
      <c r="CC278" s="2616"/>
      <c r="CD278" s="2616"/>
      <c r="CE278" s="2616"/>
      <c r="CF278" s="2616"/>
      <c r="CG278" s="2616"/>
      <c r="CH278" s="2616"/>
      <c r="CI278" s="2616"/>
      <c r="CJ278" s="2616"/>
      <c r="CK278" s="2616"/>
      <c r="CL278" s="2616"/>
      <c r="CM278" s="2616"/>
      <c r="CN278" s="2616"/>
      <c r="CO278" s="2616"/>
      <c r="CP278" s="2616"/>
      <c r="CQ278" s="2616"/>
      <c r="CR278" s="2616"/>
      <c r="CS278" s="2616"/>
      <c r="CT278" s="2616"/>
      <c r="CU278" s="2616"/>
      <c r="CV278" s="2616"/>
      <c r="CW278" s="2616"/>
      <c r="CX278" s="2616"/>
      <c r="CY278" s="2616"/>
      <c r="CZ278" s="2616"/>
    </row>
    <row r="279" s="135" customFormat="true" ht="15" customHeight="true" x14ac:dyDescent="0.2">
      <c r="AA279" s="1108"/>
      <c r="AB279" s="1108"/>
      <c r="AC279" s="1108"/>
      <c r="AD279" s="1108"/>
      <c r="AE279" s="1108"/>
      <c r="AF279" s="1108"/>
      <c r="AG279" s="1108"/>
      <c r="AH279" s="1108"/>
      <c r="AI279" s="1108"/>
      <c r="AJ279" s="1108"/>
      <c r="AK279" s="1108"/>
      <c r="AL279" s="1108"/>
      <c r="AM279" s="1108"/>
      <c r="AN279" s="1108"/>
      <c r="AO279" s="1108"/>
      <c r="AP279" s="1108"/>
      <c r="AQ279" s="1108"/>
      <c r="AR279" s="1108"/>
      <c r="AS279" s="1108"/>
      <c r="AT279" s="1108"/>
      <c r="AU279" s="1108"/>
      <c r="AV279" s="1108"/>
      <c r="AW279" s="1108"/>
      <c r="AX279" s="1108"/>
      <c r="AY279" s="1108"/>
      <c r="AZ279" s="1108"/>
      <c r="BA279" s="2961"/>
      <c r="BB279" s="431" t="s">
        <v>80</v>
      </c>
      <c r="BC279" s="1577" t="s">
        <v>36</v>
      </c>
      <c r="BD279" s="1598" t="s">
        <v>36</v>
      </c>
      <c r="BE279" s="1598" t="s">
        <v>36</v>
      </c>
      <c r="BF279" s="1598" t="s">
        <v>36</v>
      </c>
      <c r="BG279" s="1619" t="s">
        <v>36</v>
      </c>
      <c r="BH279" s="1577" t="s">
        <v>36</v>
      </c>
      <c r="BI279" s="1598" t="s">
        <v>36</v>
      </c>
      <c r="BJ279" s="1598" t="s">
        <v>36</v>
      </c>
      <c r="BK279" s="1598" t="s">
        <v>36</v>
      </c>
      <c r="BL279" s="1619" t="s">
        <v>36</v>
      </c>
      <c r="BM279" s="1577" t="s">
        <v>36</v>
      </c>
      <c r="BN279" s="1598" t="s">
        <v>36</v>
      </c>
      <c r="BO279" s="1598" t="s">
        <v>36</v>
      </c>
      <c r="BP279" s="1598" t="s">
        <v>36</v>
      </c>
      <c r="BQ279" s="1619" t="s">
        <v>36</v>
      </c>
      <c r="BR279" s="1577" t="s">
        <v>36</v>
      </c>
      <c r="BS279" s="1598" t="s">
        <v>36</v>
      </c>
      <c r="BT279" s="1598" t="s">
        <v>36</v>
      </c>
      <c r="BU279" s="1598" t="s">
        <v>36</v>
      </c>
      <c r="BV279" s="1598" t="s">
        <v>36</v>
      </c>
      <c r="BW279" s="1598" t="s">
        <v>36</v>
      </c>
      <c r="BX279" s="1598" t="s">
        <v>36</v>
      </c>
      <c r="BY279" s="1659" t="s">
        <v>36</v>
      </c>
      <c r="BZ279" s="1659" t="s">
        <v>36</v>
      </c>
      <c r="CA279" s="2617"/>
      <c r="CB279" s="2617"/>
      <c r="CC279" s="2617"/>
      <c r="CD279" s="2617"/>
      <c r="CE279" s="2617"/>
      <c r="CF279" s="2617"/>
      <c r="CG279" s="2617"/>
      <c r="CH279" s="2617"/>
      <c r="CI279" s="2617"/>
      <c r="CJ279" s="2617"/>
      <c r="CK279" s="2617"/>
      <c r="CL279" s="2617"/>
      <c r="CM279" s="2617"/>
      <c r="CN279" s="2617"/>
      <c r="CO279" s="2617"/>
      <c r="CP279" s="2617"/>
      <c r="CQ279" s="2617"/>
      <c r="CR279" s="2617"/>
      <c r="CS279" s="2617"/>
      <c r="CT279" s="2617"/>
      <c r="CU279" s="2617"/>
      <c r="CV279" s="2617"/>
      <c r="CW279" s="2617"/>
      <c r="CX279" s="2617"/>
      <c r="CY279" s="2617"/>
      <c r="CZ279" s="2617"/>
    </row>
    <row r="280" s="853" customFormat="true" ht="15" customHeight="true" x14ac:dyDescent="0.2">
      <c r="B280" s="852"/>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61"/>
      <c r="BB280" s="431" t="s">
        <v>81</v>
      </c>
      <c r="BC280" s="1577" t="s">
        <v>36</v>
      </c>
      <c r="BD280" s="1598" t="s">
        <v>36</v>
      </c>
      <c r="BE280" s="1598" t="s">
        <v>36</v>
      </c>
      <c r="BF280" s="1598" t="s">
        <v>36</v>
      </c>
      <c r="BG280" s="1619" t="s">
        <v>36</v>
      </c>
      <c r="BH280" s="1577" t="s">
        <v>36</v>
      </c>
      <c r="BI280" s="1598" t="s">
        <v>36</v>
      </c>
      <c r="BJ280" s="1598" t="s">
        <v>36</v>
      </c>
      <c r="BK280" s="1598" t="s">
        <v>36</v>
      </c>
      <c r="BL280" s="1619" t="s">
        <v>36</v>
      </c>
      <c r="BM280" s="1577" t="s">
        <v>36</v>
      </c>
      <c r="BN280" s="1598" t="s">
        <v>36</v>
      </c>
      <c r="BO280" s="1598" t="s">
        <v>36</v>
      </c>
      <c r="BP280" s="1598" t="s">
        <v>36</v>
      </c>
      <c r="BQ280" s="1619" t="s">
        <v>36</v>
      </c>
      <c r="BR280" s="1577" t="s">
        <v>36</v>
      </c>
      <c r="BS280" s="1598" t="s">
        <v>36</v>
      </c>
      <c r="BT280" s="1598" t="s">
        <v>36</v>
      </c>
      <c r="BU280" s="1598" t="s">
        <v>36</v>
      </c>
      <c r="BV280" s="1598" t="s">
        <v>36</v>
      </c>
      <c r="BW280" s="1598" t="s">
        <v>36</v>
      </c>
      <c r="BX280" s="1598" t="s">
        <v>36</v>
      </c>
      <c r="BY280" s="1659" t="s">
        <v>36</v>
      </c>
      <c r="BZ280" s="1659" t="s">
        <v>36</v>
      </c>
      <c r="CA280" s="2617"/>
      <c r="CB280" s="2617"/>
      <c r="CC280" s="2617"/>
      <c r="CD280" s="2617"/>
      <c r="CE280" s="2617"/>
      <c r="CF280" s="2617"/>
      <c r="CG280" s="2617"/>
      <c r="CH280" s="2617"/>
      <c r="CI280" s="2617"/>
      <c r="CJ280" s="2617"/>
      <c r="CK280" s="2617"/>
      <c r="CL280" s="2617"/>
      <c r="CM280" s="2617"/>
      <c r="CN280" s="2617"/>
      <c r="CO280" s="2617"/>
      <c r="CP280" s="2617"/>
      <c r="CQ280" s="2617"/>
      <c r="CR280" s="2617"/>
      <c r="CS280" s="2617"/>
      <c r="CT280" s="2617"/>
      <c r="CU280" s="2617"/>
      <c r="CV280" s="2617"/>
      <c r="CW280" s="2617"/>
      <c r="CX280" s="2617"/>
      <c r="CY280" s="2617"/>
      <c r="CZ280" s="2617"/>
    </row>
    <row r="281" s="853" customFormat="true" ht="15" customHeight="true" x14ac:dyDescent="0.2">
      <c r="B281" s="852"/>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61"/>
      <c r="BB281" s="431" t="s">
        <v>82</v>
      </c>
      <c r="BC281" s="1577" t="s">
        <v>36</v>
      </c>
      <c r="BD281" s="1598" t="s">
        <v>36</v>
      </c>
      <c r="BE281" s="1598" t="s">
        <v>36</v>
      </c>
      <c r="BF281" s="1598" t="s">
        <v>36</v>
      </c>
      <c r="BG281" s="1619" t="s">
        <v>36</v>
      </c>
      <c r="BH281" s="1577" t="s">
        <v>36</v>
      </c>
      <c r="BI281" s="1598" t="s">
        <v>36</v>
      </c>
      <c r="BJ281" s="1598" t="s">
        <v>36</v>
      </c>
      <c r="BK281" s="1598" t="s">
        <v>36</v>
      </c>
      <c r="BL281" s="1619" t="s">
        <v>36</v>
      </c>
      <c r="BM281" s="1577" t="s">
        <v>36</v>
      </c>
      <c r="BN281" s="1598" t="s">
        <v>36</v>
      </c>
      <c r="BO281" s="1598" t="s">
        <v>36</v>
      </c>
      <c r="BP281" s="1598" t="s">
        <v>36</v>
      </c>
      <c r="BQ281" s="1619" t="s">
        <v>36</v>
      </c>
      <c r="BR281" s="1577" t="s">
        <v>36</v>
      </c>
      <c r="BS281" s="1598" t="s">
        <v>36</v>
      </c>
      <c r="BT281" s="1598" t="s">
        <v>36</v>
      </c>
      <c r="BU281" s="1598" t="s">
        <v>36</v>
      </c>
      <c r="BV281" s="1598" t="s">
        <v>36</v>
      </c>
      <c r="BW281" s="1598" t="s">
        <v>36</v>
      </c>
      <c r="BX281" s="1598" t="s">
        <v>36</v>
      </c>
      <c r="BY281" s="1659" t="s">
        <v>36</v>
      </c>
      <c r="BZ281" s="1659" t="s">
        <v>36</v>
      </c>
      <c r="CA281" s="2617"/>
      <c r="CB281" s="2617"/>
      <c r="CC281" s="2617"/>
      <c r="CD281" s="2617"/>
      <c r="CE281" s="2617"/>
      <c r="CF281" s="2617"/>
      <c r="CG281" s="2617"/>
      <c r="CH281" s="2617"/>
      <c r="CI281" s="2617"/>
      <c r="CJ281" s="2617"/>
      <c r="CK281" s="2617"/>
      <c r="CL281" s="2617"/>
      <c r="CM281" s="2617"/>
      <c r="CN281" s="2617"/>
      <c r="CO281" s="2617"/>
      <c r="CP281" s="2617"/>
      <c r="CQ281" s="2617"/>
      <c r="CR281" s="2617"/>
      <c r="CS281" s="2617"/>
      <c r="CT281" s="2617"/>
      <c r="CU281" s="2617"/>
      <c r="CV281" s="2617"/>
      <c r="CW281" s="2617"/>
      <c r="CX281" s="2617"/>
      <c r="CY281" s="2617"/>
      <c r="CZ281" s="2617"/>
    </row>
    <row r="282" s="853" customFormat="true" ht="15" customHeight="true" x14ac:dyDescent="0.2">
      <c r="B282" s="852"/>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61"/>
      <c r="BB282" s="431" t="s">
        <v>83</v>
      </c>
      <c r="BC282" s="1577" t="s">
        <v>36</v>
      </c>
      <c r="BD282" s="1598" t="s">
        <v>36</v>
      </c>
      <c r="BE282" s="1598" t="s">
        <v>36</v>
      </c>
      <c r="BF282" s="1598" t="s">
        <v>36</v>
      </c>
      <c r="BG282" s="1619" t="s">
        <v>36</v>
      </c>
      <c r="BH282" s="1577" t="s">
        <v>36</v>
      </c>
      <c r="BI282" s="1598" t="s">
        <v>36</v>
      </c>
      <c r="BJ282" s="1598" t="s">
        <v>36</v>
      </c>
      <c r="BK282" s="1598" t="s">
        <v>36</v>
      </c>
      <c r="BL282" s="1619" t="s">
        <v>36</v>
      </c>
      <c r="BM282" s="1577" t="s">
        <v>36</v>
      </c>
      <c r="BN282" s="1598" t="s">
        <v>36</v>
      </c>
      <c r="BO282" s="1598" t="s">
        <v>36</v>
      </c>
      <c r="BP282" s="1598" t="s">
        <v>36</v>
      </c>
      <c r="BQ282" s="1619" t="s">
        <v>36</v>
      </c>
      <c r="BR282" s="1577" t="s">
        <v>36</v>
      </c>
      <c r="BS282" s="1598" t="s">
        <v>36</v>
      </c>
      <c r="BT282" s="1598" t="s">
        <v>36</v>
      </c>
      <c r="BU282" s="1598" t="s">
        <v>36</v>
      </c>
      <c r="BV282" s="1598" t="s">
        <v>36</v>
      </c>
      <c r="BW282" s="1598" t="s">
        <v>36</v>
      </c>
      <c r="BX282" s="1598" t="s">
        <v>36</v>
      </c>
      <c r="BY282" s="1659" t="s">
        <v>36</v>
      </c>
      <c r="BZ282" s="1659" t="s">
        <v>36</v>
      </c>
      <c r="CA282" s="2617"/>
      <c r="CB282" s="2617"/>
      <c r="CC282" s="2617"/>
      <c r="CD282" s="2617"/>
      <c r="CE282" s="2617"/>
      <c r="CF282" s="2617"/>
      <c r="CG282" s="2617"/>
      <c r="CH282" s="2617"/>
      <c r="CI282" s="2617"/>
      <c r="CJ282" s="2617"/>
      <c r="CK282" s="2617"/>
      <c r="CL282" s="2617"/>
      <c r="CM282" s="2617"/>
      <c r="CN282" s="2617"/>
      <c r="CO282" s="2617"/>
      <c r="CP282" s="2617"/>
      <c r="CQ282" s="2617"/>
      <c r="CR282" s="2617"/>
      <c r="CS282" s="2617"/>
      <c r="CT282" s="2617"/>
      <c r="CU282" s="2617"/>
      <c r="CV282" s="2617"/>
      <c r="CW282" s="2617"/>
      <c r="CX282" s="2617"/>
      <c r="CY282" s="2617"/>
      <c r="CZ282" s="2617"/>
    </row>
    <row r="283" s="853" customFormat="true" ht="15" customHeight="true" x14ac:dyDescent="0.2">
      <c r="B283" s="852"/>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61"/>
      <c r="BB283" s="431" t="s">
        <v>84</v>
      </c>
      <c r="BC283" s="1577" t="s">
        <v>36</v>
      </c>
      <c r="BD283" s="1598" t="s">
        <v>36</v>
      </c>
      <c r="BE283" s="1598" t="s">
        <v>36</v>
      </c>
      <c r="BF283" s="1598" t="s">
        <v>36</v>
      </c>
      <c r="BG283" s="1619" t="s">
        <v>36</v>
      </c>
      <c r="BH283" s="1577" t="s">
        <v>36</v>
      </c>
      <c r="BI283" s="1598" t="s">
        <v>36</v>
      </c>
      <c r="BJ283" s="1598" t="s">
        <v>36</v>
      </c>
      <c r="BK283" s="1598" t="s">
        <v>36</v>
      </c>
      <c r="BL283" s="1619" t="s">
        <v>36</v>
      </c>
      <c r="BM283" s="1577" t="s">
        <v>36</v>
      </c>
      <c r="BN283" s="1598" t="s">
        <v>36</v>
      </c>
      <c r="BO283" s="1598" t="s">
        <v>36</v>
      </c>
      <c r="BP283" s="1598" t="s">
        <v>36</v>
      </c>
      <c r="BQ283" s="1619" t="s">
        <v>36</v>
      </c>
      <c r="BR283" s="1577" t="s">
        <v>36</v>
      </c>
      <c r="BS283" s="1598" t="s">
        <v>36</v>
      </c>
      <c r="BT283" s="1598" t="s">
        <v>36</v>
      </c>
      <c r="BU283" s="1598" t="s">
        <v>36</v>
      </c>
      <c r="BV283" s="1598" t="s">
        <v>36</v>
      </c>
      <c r="BW283" s="1598" t="s">
        <v>36</v>
      </c>
      <c r="BX283" s="1598" t="s">
        <v>36</v>
      </c>
      <c r="BY283" s="1659" t="s">
        <v>36</v>
      </c>
      <c r="BZ283" s="1659" t="s">
        <v>36</v>
      </c>
      <c r="CA283" s="2617"/>
      <c r="CB283" s="2617"/>
      <c r="CC283" s="2617"/>
      <c r="CD283" s="2617"/>
      <c r="CE283" s="2617"/>
      <c r="CF283" s="2617"/>
      <c r="CG283" s="2617"/>
      <c r="CH283" s="2617"/>
      <c r="CI283" s="2617"/>
      <c r="CJ283" s="2617"/>
      <c r="CK283" s="2617"/>
      <c r="CL283" s="2617"/>
      <c r="CM283" s="2617"/>
      <c r="CN283" s="2617"/>
      <c r="CO283" s="2617"/>
      <c r="CP283" s="2617"/>
      <c r="CQ283" s="2617"/>
      <c r="CR283" s="2617"/>
      <c r="CS283" s="2617"/>
      <c r="CT283" s="2617"/>
      <c r="CU283" s="2617"/>
      <c r="CV283" s="2617"/>
      <c r="CW283" s="2617"/>
      <c r="CX283" s="2617"/>
      <c r="CY283" s="2617"/>
      <c r="CZ283" s="2617"/>
    </row>
    <row r="284" s="853" customFormat="true" ht="15" customHeight="true" x14ac:dyDescent="0.2">
      <c r="B284" s="852"/>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62"/>
      <c r="BB284" s="432" t="s">
        <v>114</v>
      </c>
      <c r="BC284" s="1578" t="s">
        <v>36</v>
      </c>
      <c r="BD284" s="1599" t="s">
        <v>36</v>
      </c>
      <c r="BE284" s="1599" t="s">
        <v>36</v>
      </c>
      <c r="BF284" s="1599" t="s">
        <v>36</v>
      </c>
      <c r="BG284" s="1620" t="s">
        <v>36</v>
      </c>
      <c r="BH284" s="1640" t="s">
        <v>36</v>
      </c>
      <c r="BI284" s="1599" t="s">
        <v>36</v>
      </c>
      <c r="BJ284" s="1599" t="s">
        <v>36</v>
      </c>
      <c r="BK284" s="1599" t="s">
        <v>36</v>
      </c>
      <c r="BL284" s="1620" t="s">
        <v>36</v>
      </c>
      <c r="BM284" s="1640" t="s">
        <v>36</v>
      </c>
      <c r="BN284" s="1599" t="s">
        <v>36</v>
      </c>
      <c r="BO284" s="1599" t="s">
        <v>36</v>
      </c>
      <c r="BP284" s="1599" t="s">
        <v>36</v>
      </c>
      <c r="BQ284" s="1620" t="s">
        <v>36</v>
      </c>
      <c r="BR284" s="1640" t="s">
        <v>36</v>
      </c>
      <c r="BS284" s="1599" t="s">
        <v>36</v>
      </c>
      <c r="BT284" s="1599" t="s">
        <v>36</v>
      </c>
      <c r="BU284" s="1599" t="s">
        <v>36</v>
      </c>
      <c r="BV284" s="1599" t="s">
        <v>36</v>
      </c>
      <c r="BW284" s="1599" t="s">
        <v>36</v>
      </c>
      <c r="BX284" s="1599" t="s">
        <v>36</v>
      </c>
      <c r="BY284" s="1660" t="s">
        <v>36</v>
      </c>
      <c r="BZ284" s="1660" t="s">
        <v>36</v>
      </c>
      <c r="CA284" s="2618"/>
      <c r="CB284" s="2618"/>
      <c r="CC284" s="2618"/>
      <c r="CD284" s="2618"/>
      <c r="CE284" s="2618"/>
      <c r="CF284" s="2618"/>
      <c r="CG284" s="2618"/>
      <c r="CH284" s="2618"/>
      <c r="CI284" s="2618"/>
      <c r="CJ284" s="2618"/>
      <c r="CK284" s="2618"/>
      <c r="CL284" s="2618"/>
      <c r="CM284" s="2618"/>
      <c r="CN284" s="2618"/>
      <c r="CO284" s="2618"/>
      <c r="CP284" s="2618"/>
      <c r="CQ284" s="2618"/>
      <c r="CR284" s="2618"/>
      <c r="CS284" s="2618"/>
      <c r="CT284" s="2618"/>
      <c r="CU284" s="2618"/>
      <c r="CV284" s="2618"/>
      <c r="CW284" s="2618"/>
      <c r="CX284" s="2618"/>
      <c r="CY284" s="2618"/>
      <c r="CZ284" s="2618"/>
    </row>
    <row r="285" s="853" customFormat="true" ht="15" customHeight="true" x14ac:dyDescent="0.2">
      <c r="B285" s="852"/>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53" customFormat="true" ht="15" customHeight="true" x14ac:dyDescent="0.2">
      <c r="B286" s="852"/>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53" customFormat="true" ht="15" customHeight="true" x14ac:dyDescent="0.2">
      <c r="B287" s="852"/>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53" customFormat="true" ht="15" customHeight="true" x14ac:dyDescent="0.2">
      <c r="B288" s="852"/>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53" customFormat="true" ht="15" customHeight="true" x14ac:dyDescent="0.2">
      <c r="A289" s="809"/>
      <c r="B289" s="810"/>
      <c r="C289" s="811"/>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53" customFormat="true" ht="15" customHeight="true" x14ac:dyDescent="0.2">
      <c r="A290" s="1119"/>
      <c r="B290" s="1120"/>
      <c r="C290" s="1121"/>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53" customFormat="true" ht="15" customHeight="true" x14ac:dyDescent="0.2">
      <c r="A291" s="1122"/>
      <c r="B291" s="1123"/>
      <c r="C291" s="1124"/>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53" customFormat="true" ht="15" customHeight="true" x14ac:dyDescent="0.2">
      <c r="A292" s="1125"/>
      <c r="B292" s="1126"/>
      <c r="C292" s="1127"/>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53" customFormat="true" ht="15" customHeight="true" x14ac:dyDescent="0.2">
      <c r="A293" s="1128"/>
      <c r="B293" s="1129"/>
      <c r="C293" s="113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53" customFormat="true" ht="15" customHeight="true" x14ac:dyDescent="0.2">
      <c r="A294" s="1131"/>
      <c r="B294" s="1132"/>
      <c r="C294" s="1133"/>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53" customFormat="true" ht="15" customHeight="true" x14ac:dyDescent="0.2">
      <c r="A295" s="1131"/>
      <c r="B295" s="1132"/>
      <c r="C295" s="1133"/>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53" customFormat="true" ht="15" customHeight="true" x14ac:dyDescent="0.2">
      <c r="A296" s="1131"/>
      <c r="B296" s="1134"/>
      <c r="C296" s="1133"/>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53" customFormat="true" ht="15" customHeight="true" x14ac:dyDescent="0.2">
      <c r="A297" s="1135"/>
      <c r="B297" s="1136"/>
      <c r="C297" s="1137"/>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53" customFormat="true" ht="15" customHeight="true" x14ac:dyDescent="0.2">
      <c r="B298" s="852"/>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53" customFormat="true" ht="15" customHeight="true" x14ac:dyDescent="0.2">
      <c r="A299" s="812"/>
      <c r="B299" s="813"/>
      <c r="C299" s="814"/>
      <c r="D299" s="815"/>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53" customFormat="true" ht="15" customHeight="true" x14ac:dyDescent="0.2">
      <c r="A300" s="1138"/>
      <c r="B300" s="1139"/>
      <c r="C300" s="1140"/>
      <c r="D300" s="1141"/>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53" customFormat="true" ht="15" customHeight="true" x14ac:dyDescent="0.2">
      <c r="A301" s="1142"/>
      <c r="B301" s="1143"/>
      <c r="C301" s="1144"/>
      <c r="D301" s="1145"/>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53" customFormat="true" ht="15" customHeight="true" x14ac:dyDescent="0.2">
      <c r="A302" s="1146"/>
      <c r="B302" s="1147"/>
      <c r="C302" s="1148"/>
      <c r="D302" s="1149"/>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53" customFormat="true" ht="15" customHeight="true" x14ac:dyDescent="0.2">
      <c r="A303" s="1150"/>
      <c r="B303" s="1151"/>
      <c r="C303" s="1152"/>
      <c r="D303" s="1153"/>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53" customFormat="true" ht="15" customHeight="true" x14ac:dyDescent="0.2">
      <c r="A304" s="1154"/>
      <c r="B304" s="1155"/>
      <c r="C304" s="1156"/>
      <c r="D304" s="1157"/>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53" customFormat="true" ht="15" customHeight="true" x14ac:dyDescent="0.2">
      <c r="A305" s="1158"/>
      <c r="B305" s="1159"/>
      <c r="C305" s="1160"/>
      <c r="D305" s="1161"/>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53" customFormat="true" ht="15" customHeight="true" x14ac:dyDescent="0.2">
      <c r="B306" s="852"/>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53" customFormat="true" ht="15" customHeight="true" x14ac:dyDescent="0.2">
      <c r="B307" s="852"/>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53" customFormat="true" ht="15" customHeight="true" x14ac:dyDescent="0.2">
      <c r="B308" s="852"/>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53" customFormat="true" ht="15" customHeight="true" x14ac:dyDescent="0.2">
      <c r="B309" s="852"/>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53" customFormat="true" ht="15" customHeight="true" x14ac:dyDescent="0.2">
      <c r="B310" s="852"/>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53" customFormat="true" ht="15" customHeight="true" x14ac:dyDescent="0.2">
      <c r="B311" s="852"/>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53" customFormat="true" ht="15" customHeight="true" x14ac:dyDescent="0.2">
      <c r="B312" s="852"/>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53" customFormat="true" ht="15" customHeight="true" x14ac:dyDescent="0.2">
      <c r="B313" s="852"/>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53" customFormat="true" ht="15" customHeight="true" x14ac:dyDescent="0.2">
      <c r="B314" s="852"/>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53" customFormat="true" ht="15" customHeight="true" x14ac:dyDescent="0.2">
      <c r="B315" s="852"/>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53" customFormat="true" ht="15" customHeight="true" x14ac:dyDescent="0.2">
      <c r="B316" s="852"/>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53" customFormat="true" ht="15" customHeight="true" x14ac:dyDescent="0.2">
      <c r="B317" s="852"/>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53" customFormat="true" ht="15" customHeight="true" x14ac:dyDescent="0.2">
      <c r="B318" s="852"/>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53" customFormat="true" ht="15" customHeight="true" x14ac:dyDescent="0.2">
      <c r="B319" s="852"/>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53" customFormat="true" ht="15" customHeight="true" x14ac:dyDescent="0.2">
      <c r="B320" s="852"/>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53" customFormat="true" ht="15" customHeight="true" x14ac:dyDescent="0.2">
      <c r="B321" s="852"/>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53" customFormat="true" ht="15" customHeight="true" x14ac:dyDescent="0.2">
      <c r="B322" s="852"/>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53" customFormat="true" ht="15" customHeight="true" x14ac:dyDescent="0.2">
      <c r="B323" s="852"/>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53" customFormat="true" ht="15" customHeight="true" x14ac:dyDescent="0.2">
      <c r="B324" s="852"/>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53" customFormat="true" ht="15" customHeight="true" x14ac:dyDescent="0.2">
      <c r="B325" s="852"/>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53" customFormat="true" ht="15" customHeight="true" x14ac:dyDescent="0.2">
      <c r="B326" s="852"/>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53" customFormat="true" ht="15" customHeight="true" x14ac:dyDescent="0.2">
      <c r="B327" s="852"/>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53" customFormat="true" ht="15" customHeight="true" x14ac:dyDescent="0.2">
      <c r="B328" s="852"/>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53" customFormat="true" ht="250.15" customHeight="true" x14ac:dyDescent="0.2">
      <c r="B329" s="852"/>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98"/>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75"/>
      <c r="BD330" s="875"/>
      <c r="BE330" s="875"/>
      <c r="BF330" s="875"/>
      <c r="BG330" s="875"/>
      <c r="BH330" s="875"/>
      <c r="BI330" s="875"/>
      <c r="BJ330" s="875"/>
      <c r="BK330" s="875"/>
      <c r="BL330" s="875"/>
      <c r="BM330" s="875"/>
      <c r="BN330" s="875"/>
      <c r="BO330" s="875"/>
      <c r="BP330" s="875"/>
      <c r="BQ330" s="875"/>
      <c r="BR330" s="875"/>
      <c r="BS330" s="875"/>
      <c r="BT330" s="875"/>
      <c r="BU330" s="875"/>
      <c r="BV330" s="875"/>
      <c r="BW330" s="875"/>
      <c r="BX330" s="875"/>
      <c r="BY330" s="87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98"/>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75"/>
      <c r="BD331" s="875"/>
      <c r="BE331" s="875"/>
      <c r="BF331" s="875"/>
      <c r="BG331" s="875"/>
      <c r="BH331" s="875"/>
      <c r="BI331" s="875"/>
      <c r="BJ331" s="875"/>
      <c r="BK331" s="875"/>
      <c r="BL331" s="875"/>
      <c r="BM331" s="875"/>
      <c r="BN331" s="875"/>
      <c r="BO331" s="875"/>
      <c r="BP331" s="875"/>
      <c r="BQ331" s="875"/>
      <c r="BR331" s="875"/>
      <c r="BS331" s="875"/>
      <c r="BT331" s="875"/>
      <c r="BU331" s="875"/>
      <c r="BV331" s="875"/>
      <c r="BW331" s="875"/>
      <c r="BX331" s="875"/>
      <c r="BY331" s="87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98"/>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75"/>
      <c r="BD332" s="875"/>
      <c r="BE332" s="875"/>
      <c r="BF332" s="875"/>
      <c r="BG332" s="875"/>
      <c r="BH332" s="875"/>
      <c r="BI332" s="875"/>
      <c r="BJ332" s="875"/>
      <c r="BK332" s="875"/>
      <c r="BL332" s="875"/>
      <c r="BM332" s="875"/>
      <c r="BN332" s="875"/>
      <c r="BO332" s="875"/>
      <c r="BP332" s="875"/>
      <c r="BQ332" s="875"/>
      <c r="BR332" s="875"/>
      <c r="BS332" s="875"/>
      <c r="BT332" s="875"/>
      <c r="BU332" s="875"/>
      <c r="BV332" s="875"/>
      <c r="BW332" s="875"/>
      <c r="BX332" s="875"/>
      <c r="BY332" s="87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98"/>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75"/>
      <c r="BD333" s="875"/>
      <c r="BE333" s="875"/>
      <c r="BF333" s="875"/>
      <c r="BG333" s="875"/>
      <c r="BH333" s="875"/>
      <c r="BI333" s="875"/>
      <c r="BJ333" s="875"/>
      <c r="BK333" s="875"/>
      <c r="BL333" s="875"/>
      <c r="BM333" s="875"/>
      <c r="BN333" s="875"/>
      <c r="BO333" s="875"/>
      <c r="BP333" s="875"/>
      <c r="BQ333" s="875"/>
      <c r="BR333" s="875"/>
      <c r="BS333" s="875"/>
      <c r="BT333" s="875"/>
      <c r="BU333" s="875"/>
      <c r="BV333" s="875"/>
      <c r="BW333" s="875"/>
      <c r="BX333" s="875"/>
      <c r="BY333" s="87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98"/>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75"/>
      <c r="BD334" s="875"/>
      <c r="BE334" s="875"/>
      <c r="BF334" s="875"/>
      <c r="BG334" s="875"/>
      <c r="BH334" s="875"/>
      <c r="BI334" s="875"/>
      <c r="BJ334" s="875"/>
      <c r="BK334" s="875"/>
      <c r="BL334" s="875"/>
      <c r="BM334" s="875"/>
      <c r="BN334" s="875"/>
      <c r="BO334" s="875"/>
      <c r="BP334" s="875"/>
      <c r="BQ334" s="875"/>
      <c r="BR334" s="875"/>
      <c r="BS334" s="875"/>
      <c r="BT334" s="875"/>
      <c r="BU334" s="875"/>
      <c r="BV334" s="875"/>
      <c r="BW334" s="875"/>
      <c r="BX334" s="875"/>
      <c r="BY334" s="87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98"/>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75"/>
      <c r="BD335" s="875"/>
      <c r="BE335" s="875"/>
      <c r="BF335" s="875"/>
      <c r="BG335" s="875"/>
      <c r="BH335" s="875"/>
      <c r="BI335" s="875"/>
      <c r="BJ335" s="875"/>
      <c r="BK335" s="875"/>
      <c r="BL335" s="875"/>
      <c r="BM335" s="875"/>
      <c r="BN335" s="875"/>
      <c r="BO335" s="875"/>
      <c r="BP335" s="875"/>
      <c r="BQ335" s="875"/>
      <c r="BR335" s="875"/>
      <c r="BS335" s="875"/>
      <c r="BT335" s="875"/>
      <c r="BU335" s="875"/>
      <c r="BV335" s="875"/>
      <c r="BW335" s="875"/>
      <c r="BX335" s="875"/>
      <c r="BY335" s="87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98"/>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75"/>
      <c r="BD336" s="875"/>
      <c r="BE336" s="875"/>
      <c r="BF336" s="875"/>
      <c r="BG336" s="875"/>
      <c r="BH336" s="875"/>
      <c r="BI336" s="875"/>
      <c r="BJ336" s="875"/>
      <c r="BK336" s="875"/>
      <c r="BL336" s="875"/>
      <c r="BM336" s="875"/>
      <c r="BN336" s="875"/>
      <c r="BO336" s="875"/>
      <c r="BP336" s="875"/>
      <c r="BQ336" s="875"/>
      <c r="BR336" s="875"/>
      <c r="BS336" s="875"/>
      <c r="BT336" s="875"/>
      <c r="BU336" s="875"/>
      <c r="BV336" s="875"/>
      <c r="BW336" s="875"/>
      <c r="BX336" s="875"/>
      <c r="BY336" s="87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98"/>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75"/>
      <c r="BD337" s="875"/>
      <c r="BE337" s="875"/>
      <c r="BF337" s="875"/>
      <c r="BG337" s="875"/>
      <c r="BH337" s="875"/>
      <c r="BI337" s="875"/>
      <c r="BJ337" s="875"/>
      <c r="BK337" s="875"/>
      <c r="BL337" s="875"/>
      <c r="BM337" s="875"/>
      <c r="BN337" s="875"/>
      <c r="BO337" s="875"/>
      <c r="BP337" s="875"/>
      <c r="BQ337" s="875"/>
      <c r="BR337" s="875"/>
      <c r="BS337" s="875"/>
      <c r="BT337" s="875"/>
      <c r="BU337" s="875"/>
      <c r="BV337" s="875"/>
      <c r="BW337" s="875"/>
      <c r="BX337" s="875"/>
      <c r="BY337" s="87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98"/>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75"/>
      <c r="BD338" s="875"/>
      <c r="BE338" s="875"/>
      <c r="BF338" s="875"/>
      <c r="BG338" s="875"/>
      <c r="BH338" s="875"/>
      <c r="BI338" s="875"/>
      <c r="BJ338" s="875"/>
      <c r="BK338" s="875"/>
      <c r="BL338" s="875"/>
      <c r="BM338" s="875"/>
      <c r="BN338" s="875"/>
      <c r="BO338" s="875"/>
      <c r="BP338" s="875"/>
      <c r="BQ338" s="875"/>
      <c r="BR338" s="875"/>
      <c r="BS338" s="875"/>
      <c r="BT338" s="875"/>
      <c r="BU338" s="875"/>
      <c r="BV338" s="875"/>
      <c r="BW338" s="875"/>
      <c r="BX338" s="875"/>
      <c r="BY338" s="87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53" customFormat="true" ht="15" customHeight="true" x14ac:dyDescent="0.2">
      <c r="B339" s="852"/>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63" t="s">
        <v>115</v>
      </c>
      <c r="BD339" s="2964"/>
      <c r="BE339" s="2964"/>
      <c r="BF339" s="2964"/>
      <c r="BG339" s="2965"/>
      <c r="BH339" s="2966" t="s">
        <v>39</v>
      </c>
      <c r="BI339" s="2964"/>
      <c r="BJ339" s="2964"/>
      <c r="BK339" s="2964"/>
      <c r="BL339" s="2965"/>
      <c r="BM339" s="2966" t="s">
        <v>38</v>
      </c>
      <c r="BN339" s="2964"/>
      <c r="BO339" s="2964"/>
      <c r="BP339" s="2964"/>
      <c r="BQ339" s="2967"/>
      <c r="BR339" s="2534" t="s">
        <v>143</v>
      </c>
      <c r="BS339" s="2535"/>
      <c r="BT339" s="2535"/>
      <c r="BU339" s="2535"/>
      <c r="BV339" s="2535"/>
      <c r="BW339" s="2535"/>
      <c r="BX339" s="2535"/>
      <c r="BY339" s="2536"/>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53" customFormat="true" ht="24" x14ac:dyDescent="0.2">
      <c r="B340" s="852"/>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249</v>
      </c>
      <c r="BS340" s="199" t="s">
        <v>342</v>
      </c>
      <c r="BT340" s="199" t="s">
        <v>159</v>
      </c>
      <c r="BU340" s="199" t="s">
        <v>161</v>
      </c>
      <c r="BV340" s="199" t="s">
        <v>162</v>
      </c>
      <c r="BW340" s="199" t="s">
        <v>163</v>
      </c>
      <c r="BX340" s="199" t="s">
        <v>252</v>
      </c>
      <c r="BY340" s="200" t="s">
        <v>165</v>
      </c>
      <c r="BZ340" s="200" t="s">
        <v>166</v>
      </c>
      <c r="CA340" s="2619"/>
      <c r="CB340" s="2619"/>
      <c r="CC340" s="2619"/>
      <c r="CD340" s="2619"/>
      <c r="CE340" s="2619"/>
      <c r="CF340" s="2619"/>
      <c r="CG340" s="2619"/>
      <c r="CH340" s="2619"/>
      <c r="CI340" s="2619"/>
      <c r="CJ340" s="2619"/>
      <c r="CK340" s="2619"/>
      <c r="CL340" s="2619"/>
      <c r="CM340" s="2619"/>
      <c r="CN340" s="2619"/>
      <c r="CO340" s="2619"/>
      <c r="CP340" s="2619"/>
      <c r="CQ340" s="2619"/>
      <c r="CR340" s="2619"/>
      <c r="CS340" s="2619"/>
      <c r="CT340" s="2619"/>
      <c r="CU340" s="2619"/>
      <c r="CV340" s="2619"/>
      <c r="CW340" s="2619"/>
      <c r="CX340" s="2619"/>
      <c r="CY340" s="2619"/>
      <c r="CZ340" s="2619"/>
    </row>
    <row r="341" s="853" customFormat="true" ht="15" customHeight="true" x14ac:dyDescent="0.2">
      <c r="B341" s="852"/>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68" t="s">
        <v>156</v>
      </c>
      <c r="BB341" s="176" t="s">
        <v>50</v>
      </c>
      <c r="BC341" s="1579" t="s">
        <v>36</v>
      </c>
      <c r="BD341" s="1600" t="s">
        <v>36</v>
      </c>
      <c r="BE341" s="1600" t="s">
        <v>36</v>
      </c>
      <c r="BF341" s="1600" t="s">
        <v>36</v>
      </c>
      <c r="BG341" s="1621" t="s">
        <v>36</v>
      </c>
      <c r="BH341" s="1641" t="s">
        <v>36</v>
      </c>
      <c r="BI341" s="1600" t="s">
        <v>36</v>
      </c>
      <c r="BJ341" s="1600" t="s">
        <v>36</v>
      </c>
      <c r="BK341" s="1600" t="s">
        <v>36</v>
      </c>
      <c r="BL341" s="1621" t="s">
        <v>36</v>
      </c>
      <c r="BM341" s="1641" t="s">
        <v>36</v>
      </c>
      <c r="BN341" s="1600" t="s">
        <v>36</v>
      </c>
      <c r="BO341" s="1600" t="s">
        <v>36</v>
      </c>
      <c r="BP341" s="1600" t="s">
        <v>36</v>
      </c>
      <c r="BQ341" s="1621" t="s">
        <v>36</v>
      </c>
      <c r="BR341" s="1641" t="s">
        <v>36</v>
      </c>
      <c r="BS341" s="1600" t="s">
        <v>36</v>
      </c>
      <c r="BT341" s="1600" t="s">
        <v>36</v>
      </c>
      <c r="BU341" s="1600" t="s">
        <v>36</v>
      </c>
      <c r="BV341" s="1600" t="s">
        <v>36</v>
      </c>
      <c r="BW341" s="1600" t="s">
        <v>36</v>
      </c>
      <c r="BX341" s="1600" t="s">
        <v>36</v>
      </c>
      <c r="BY341" s="1661" t="s">
        <v>36</v>
      </c>
      <c r="BZ341" s="1661" t="s">
        <v>36</v>
      </c>
      <c r="CA341" s="2620"/>
      <c r="CB341" s="2620"/>
      <c r="CC341" s="2620"/>
      <c r="CD341" s="2620"/>
      <c r="CE341" s="2620"/>
      <c r="CF341" s="2620"/>
      <c r="CG341" s="2620"/>
      <c r="CH341" s="2620"/>
      <c r="CI341" s="2620"/>
      <c r="CJ341" s="2620"/>
      <c r="CK341" s="2620"/>
      <c r="CL341" s="2620"/>
      <c r="CM341" s="2620"/>
      <c r="CN341" s="2620"/>
      <c r="CO341" s="2620"/>
      <c r="CP341" s="2620"/>
      <c r="CQ341" s="2620"/>
      <c r="CR341" s="2620"/>
      <c r="CS341" s="2620"/>
      <c r="CT341" s="2620"/>
      <c r="CU341" s="2620"/>
      <c r="CV341" s="2620"/>
      <c r="CW341" s="2620"/>
      <c r="CX341" s="2620"/>
      <c r="CY341" s="2620"/>
      <c r="CZ341" s="2620"/>
    </row>
    <row r="342" s="853" customFormat="true" ht="15" customHeight="true" x14ac:dyDescent="0.2">
      <c r="B342" s="852"/>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69"/>
      <c r="BB342" s="177" t="s">
        <v>49</v>
      </c>
      <c r="BC342" s="1580" t="s">
        <v>36</v>
      </c>
      <c r="BD342" s="1601" t="s">
        <v>36</v>
      </c>
      <c r="BE342" s="1601" t="s">
        <v>36</v>
      </c>
      <c r="BF342" s="1601" t="s">
        <v>36</v>
      </c>
      <c r="BG342" s="1622" t="s">
        <v>36</v>
      </c>
      <c r="BH342" s="1642" t="s">
        <v>36</v>
      </c>
      <c r="BI342" s="1601" t="s">
        <v>36</v>
      </c>
      <c r="BJ342" s="1601" t="s">
        <v>36</v>
      </c>
      <c r="BK342" s="1601" t="s">
        <v>36</v>
      </c>
      <c r="BL342" s="1622" t="s">
        <v>36</v>
      </c>
      <c r="BM342" s="1642" t="s">
        <v>36</v>
      </c>
      <c r="BN342" s="1601" t="s">
        <v>36</v>
      </c>
      <c r="BO342" s="1601" t="s">
        <v>36</v>
      </c>
      <c r="BP342" s="1601" t="s">
        <v>36</v>
      </c>
      <c r="BQ342" s="1622" t="s">
        <v>36</v>
      </c>
      <c r="BR342" s="1642" t="s">
        <v>36</v>
      </c>
      <c r="BS342" s="1601" t="s">
        <v>36</v>
      </c>
      <c r="BT342" s="1601" t="s">
        <v>36</v>
      </c>
      <c r="BU342" s="1601" t="s">
        <v>36</v>
      </c>
      <c r="BV342" s="1601" t="s">
        <v>36</v>
      </c>
      <c r="BW342" s="1601" t="s">
        <v>36</v>
      </c>
      <c r="BX342" s="1601" t="s">
        <v>36</v>
      </c>
      <c r="BY342" s="1662" t="s">
        <v>36</v>
      </c>
      <c r="BZ342" s="1662" t="s">
        <v>36</v>
      </c>
      <c r="CA342" s="2621"/>
      <c r="CB342" s="2621"/>
      <c r="CC342" s="2621"/>
      <c r="CD342" s="2621"/>
      <c r="CE342" s="2621"/>
      <c r="CF342" s="2621"/>
      <c r="CG342" s="2621"/>
      <c r="CH342" s="2621"/>
      <c r="CI342" s="2621"/>
      <c r="CJ342" s="2621"/>
      <c r="CK342" s="2621"/>
      <c r="CL342" s="2621"/>
      <c r="CM342" s="2621"/>
      <c r="CN342" s="2621"/>
      <c r="CO342" s="2621"/>
      <c r="CP342" s="2621"/>
      <c r="CQ342" s="2621"/>
      <c r="CR342" s="2621"/>
      <c r="CS342" s="2621"/>
      <c r="CT342" s="2621"/>
      <c r="CU342" s="2621"/>
      <c r="CV342" s="2621"/>
      <c r="CW342" s="2621"/>
      <c r="CX342" s="2621"/>
      <c r="CY342" s="2621"/>
      <c r="CZ342" s="2621"/>
    </row>
    <row r="343" s="853" customFormat="true" ht="15" customHeight="true" x14ac:dyDescent="0.2">
      <c r="B343" s="852"/>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70" t="s">
        <v>151</v>
      </c>
      <c r="BB343" s="177" t="s">
        <v>50</v>
      </c>
      <c r="BC343" s="1580" t="s">
        <v>36</v>
      </c>
      <c r="BD343" s="1601" t="s">
        <v>36</v>
      </c>
      <c r="BE343" s="1601" t="s">
        <v>36</v>
      </c>
      <c r="BF343" s="1601" t="s">
        <v>36</v>
      </c>
      <c r="BG343" s="1622" t="s">
        <v>36</v>
      </c>
      <c r="BH343" s="1642" t="s">
        <v>36</v>
      </c>
      <c r="BI343" s="1601" t="s">
        <v>36</v>
      </c>
      <c r="BJ343" s="1601" t="s">
        <v>36</v>
      </c>
      <c r="BK343" s="1601" t="s">
        <v>36</v>
      </c>
      <c r="BL343" s="1622" t="s">
        <v>36</v>
      </c>
      <c r="BM343" s="1642" t="s">
        <v>36</v>
      </c>
      <c r="BN343" s="1601" t="s">
        <v>36</v>
      </c>
      <c r="BO343" s="1601" t="s">
        <v>36</v>
      </c>
      <c r="BP343" s="1601" t="s">
        <v>36</v>
      </c>
      <c r="BQ343" s="1622" t="s">
        <v>36</v>
      </c>
      <c r="BR343" s="1642" t="s">
        <v>36</v>
      </c>
      <c r="BS343" s="1601" t="s">
        <v>36</v>
      </c>
      <c r="BT343" s="1601" t="s">
        <v>36</v>
      </c>
      <c r="BU343" s="1601" t="s">
        <v>36</v>
      </c>
      <c r="BV343" s="1601" t="s">
        <v>36</v>
      </c>
      <c r="BW343" s="1601" t="s">
        <v>36</v>
      </c>
      <c r="BX343" s="1601" t="s">
        <v>36</v>
      </c>
      <c r="BY343" s="1662" t="s">
        <v>36</v>
      </c>
      <c r="BZ343" s="1662" t="s">
        <v>36</v>
      </c>
      <c r="CA343" s="2621"/>
      <c r="CB343" s="2621"/>
      <c r="CC343" s="2621"/>
      <c r="CD343" s="2621"/>
      <c r="CE343" s="2621"/>
      <c r="CF343" s="2621"/>
      <c r="CG343" s="2621"/>
      <c r="CH343" s="2621"/>
      <c r="CI343" s="2621"/>
      <c r="CJ343" s="2621"/>
      <c r="CK343" s="2621"/>
      <c r="CL343" s="2621"/>
      <c r="CM343" s="2621"/>
      <c r="CN343" s="2621"/>
      <c r="CO343" s="2621"/>
      <c r="CP343" s="2621"/>
      <c r="CQ343" s="2621"/>
      <c r="CR343" s="2621"/>
      <c r="CS343" s="2621"/>
      <c r="CT343" s="2621"/>
      <c r="CU343" s="2621"/>
      <c r="CV343" s="2621"/>
      <c r="CW343" s="2621"/>
      <c r="CX343" s="2621"/>
      <c r="CY343" s="2621"/>
      <c r="CZ343" s="2621"/>
    </row>
    <row r="344" s="853" customFormat="true" ht="15" customHeight="true" x14ac:dyDescent="0.2">
      <c r="B344" s="852"/>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69"/>
      <c r="BB344" s="177" t="s">
        <v>49</v>
      </c>
      <c r="BC344" s="1580" t="s">
        <v>36</v>
      </c>
      <c r="BD344" s="1601" t="s">
        <v>36</v>
      </c>
      <c r="BE344" s="1601" t="s">
        <v>36</v>
      </c>
      <c r="BF344" s="1601" t="s">
        <v>36</v>
      </c>
      <c r="BG344" s="1622" t="s">
        <v>36</v>
      </c>
      <c r="BH344" s="1642" t="s">
        <v>36</v>
      </c>
      <c r="BI344" s="1601" t="s">
        <v>36</v>
      </c>
      <c r="BJ344" s="1601" t="s">
        <v>36</v>
      </c>
      <c r="BK344" s="1601" t="s">
        <v>36</v>
      </c>
      <c r="BL344" s="1622" t="s">
        <v>36</v>
      </c>
      <c r="BM344" s="1642" t="s">
        <v>36</v>
      </c>
      <c r="BN344" s="1601" t="s">
        <v>36</v>
      </c>
      <c r="BO344" s="1601" t="s">
        <v>36</v>
      </c>
      <c r="BP344" s="1601" t="s">
        <v>36</v>
      </c>
      <c r="BQ344" s="1622" t="s">
        <v>36</v>
      </c>
      <c r="BR344" s="1642" t="s">
        <v>36</v>
      </c>
      <c r="BS344" s="1601" t="s">
        <v>36</v>
      </c>
      <c r="BT344" s="1601" t="s">
        <v>36</v>
      </c>
      <c r="BU344" s="1601" t="s">
        <v>36</v>
      </c>
      <c r="BV344" s="1601" t="s">
        <v>36</v>
      </c>
      <c r="BW344" s="1601" t="s">
        <v>36</v>
      </c>
      <c r="BX344" s="1601" t="s">
        <v>36</v>
      </c>
      <c r="BY344" s="1662" t="s">
        <v>36</v>
      </c>
      <c r="BZ344" s="1662" t="s">
        <v>36</v>
      </c>
      <c r="CA344" s="2621"/>
      <c r="CB344" s="2621"/>
      <c r="CC344" s="2621"/>
      <c r="CD344" s="2621"/>
      <c r="CE344" s="2621"/>
      <c r="CF344" s="2621"/>
      <c r="CG344" s="2621"/>
      <c r="CH344" s="2621"/>
      <c r="CI344" s="2621"/>
      <c r="CJ344" s="2621"/>
      <c r="CK344" s="2621"/>
      <c r="CL344" s="2621"/>
      <c r="CM344" s="2621"/>
      <c r="CN344" s="2621"/>
      <c r="CO344" s="2621"/>
      <c r="CP344" s="2621"/>
      <c r="CQ344" s="2621"/>
      <c r="CR344" s="2621"/>
      <c r="CS344" s="2621"/>
      <c r="CT344" s="2621"/>
      <c r="CU344" s="2621"/>
      <c r="CV344" s="2621"/>
      <c r="CW344" s="2621"/>
      <c r="CX344" s="2621"/>
      <c r="CY344" s="2621"/>
      <c r="CZ344" s="2621"/>
    </row>
    <row r="345" s="853" customFormat="true" ht="15" customHeight="true" x14ac:dyDescent="0.2">
      <c r="B345" s="852"/>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70" t="s">
        <v>152</v>
      </c>
      <c r="BB345" s="177" t="s">
        <v>50</v>
      </c>
      <c r="BC345" s="1580" t="s">
        <v>36</v>
      </c>
      <c r="BD345" s="1601" t="s">
        <v>36</v>
      </c>
      <c r="BE345" s="1601" t="s">
        <v>36</v>
      </c>
      <c r="BF345" s="1601" t="s">
        <v>36</v>
      </c>
      <c r="BG345" s="1622" t="s">
        <v>36</v>
      </c>
      <c r="BH345" s="1642" t="s">
        <v>36</v>
      </c>
      <c r="BI345" s="1601" t="s">
        <v>36</v>
      </c>
      <c r="BJ345" s="1601" t="s">
        <v>36</v>
      </c>
      <c r="BK345" s="1601" t="s">
        <v>36</v>
      </c>
      <c r="BL345" s="1622" t="s">
        <v>36</v>
      </c>
      <c r="BM345" s="1642" t="s">
        <v>36</v>
      </c>
      <c r="BN345" s="1601" t="s">
        <v>36</v>
      </c>
      <c r="BO345" s="1601" t="s">
        <v>36</v>
      </c>
      <c r="BP345" s="1601" t="s">
        <v>36</v>
      </c>
      <c r="BQ345" s="1622" t="s">
        <v>36</v>
      </c>
      <c r="BR345" s="1642" t="s">
        <v>36</v>
      </c>
      <c r="BS345" s="1601" t="s">
        <v>36</v>
      </c>
      <c r="BT345" s="1601" t="s">
        <v>36</v>
      </c>
      <c r="BU345" s="1601" t="s">
        <v>36</v>
      </c>
      <c r="BV345" s="1601" t="s">
        <v>36</v>
      </c>
      <c r="BW345" s="1601" t="s">
        <v>36</v>
      </c>
      <c r="BX345" s="1601" t="s">
        <v>36</v>
      </c>
      <c r="BY345" s="1662" t="s">
        <v>36</v>
      </c>
      <c r="BZ345" s="1662" t="s">
        <v>36</v>
      </c>
      <c r="CA345" s="2621"/>
      <c r="CB345" s="2621"/>
      <c r="CC345" s="2621"/>
      <c r="CD345" s="2621"/>
      <c r="CE345" s="2621"/>
      <c r="CF345" s="2621"/>
      <c r="CG345" s="2621"/>
      <c r="CH345" s="2621"/>
      <c r="CI345" s="2621"/>
      <c r="CJ345" s="2621"/>
      <c r="CK345" s="2621"/>
      <c r="CL345" s="2621"/>
      <c r="CM345" s="2621"/>
      <c r="CN345" s="2621"/>
      <c r="CO345" s="2621"/>
      <c r="CP345" s="2621"/>
      <c r="CQ345" s="2621"/>
      <c r="CR345" s="2621"/>
      <c r="CS345" s="2621"/>
      <c r="CT345" s="2621"/>
      <c r="CU345" s="2621"/>
      <c r="CV345" s="2621"/>
      <c r="CW345" s="2621"/>
      <c r="CX345" s="2621"/>
      <c r="CY345" s="2621"/>
      <c r="CZ345" s="2621"/>
    </row>
    <row r="346" s="853" customFormat="true" ht="15" customHeight="true" x14ac:dyDescent="0.2">
      <c r="B346" s="852"/>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69"/>
      <c r="BB346" s="177" t="s">
        <v>49</v>
      </c>
      <c r="BC346" s="1580" t="s">
        <v>36</v>
      </c>
      <c r="BD346" s="1601" t="s">
        <v>36</v>
      </c>
      <c r="BE346" s="1601" t="s">
        <v>36</v>
      </c>
      <c r="BF346" s="1601" t="s">
        <v>36</v>
      </c>
      <c r="BG346" s="1622" t="s">
        <v>36</v>
      </c>
      <c r="BH346" s="1642" t="s">
        <v>36</v>
      </c>
      <c r="BI346" s="1601" t="s">
        <v>36</v>
      </c>
      <c r="BJ346" s="1601" t="s">
        <v>36</v>
      </c>
      <c r="BK346" s="1601" t="s">
        <v>36</v>
      </c>
      <c r="BL346" s="1622" t="s">
        <v>36</v>
      </c>
      <c r="BM346" s="1642" t="s">
        <v>36</v>
      </c>
      <c r="BN346" s="1601" t="s">
        <v>36</v>
      </c>
      <c r="BO346" s="1601" t="s">
        <v>36</v>
      </c>
      <c r="BP346" s="1601" t="s">
        <v>36</v>
      </c>
      <c r="BQ346" s="1622" t="s">
        <v>36</v>
      </c>
      <c r="BR346" s="1642" t="s">
        <v>36</v>
      </c>
      <c r="BS346" s="1601" t="s">
        <v>36</v>
      </c>
      <c r="BT346" s="1601" t="s">
        <v>36</v>
      </c>
      <c r="BU346" s="1601" t="s">
        <v>36</v>
      </c>
      <c r="BV346" s="1601" t="s">
        <v>36</v>
      </c>
      <c r="BW346" s="1601" t="s">
        <v>36</v>
      </c>
      <c r="BX346" s="1601" t="s">
        <v>36</v>
      </c>
      <c r="BY346" s="1662" t="s">
        <v>36</v>
      </c>
      <c r="BZ346" s="1662" t="s">
        <v>36</v>
      </c>
      <c r="CA346" s="2621"/>
      <c r="CB346" s="2621"/>
      <c r="CC346" s="2621"/>
      <c r="CD346" s="2621"/>
      <c r="CE346" s="2621"/>
      <c r="CF346" s="2621"/>
      <c r="CG346" s="2621"/>
      <c r="CH346" s="2621"/>
      <c r="CI346" s="2621"/>
      <c r="CJ346" s="2621"/>
      <c r="CK346" s="2621"/>
      <c r="CL346" s="2621"/>
      <c r="CM346" s="2621"/>
      <c r="CN346" s="2621"/>
      <c r="CO346" s="2621"/>
      <c r="CP346" s="2621"/>
      <c r="CQ346" s="2621"/>
      <c r="CR346" s="2621"/>
      <c r="CS346" s="2621"/>
      <c r="CT346" s="2621"/>
      <c r="CU346" s="2621"/>
      <c r="CV346" s="2621"/>
      <c r="CW346" s="2621"/>
      <c r="CX346" s="2621"/>
      <c r="CY346" s="2621"/>
      <c r="CZ346" s="2621"/>
    </row>
    <row r="347" s="853" customFormat="true" ht="15" customHeight="true" x14ac:dyDescent="0.2">
      <c r="B347" s="852"/>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70" t="s">
        <v>153</v>
      </c>
      <c r="BB347" s="177" t="s">
        <v>50</v>
      </c>
      <c r="BC347" s="1580" t="s">
        <v>36</v>
      </c>
      <c r="BD347" s="1601" t="s">
        <v>36</v>
      </c>
      <c r="BE347" s="1601" t="s">
        <v>36</v>
      </c>
      <c r="BF347" s="1601" t="s">
        <v>36</v>
      </c>
      <c r="BG347" s="1622" t="s">
        <v>36</v>
      </c>
      <c r="BH347" s="1642" t="s">
        <v>36</v>
      </c>
      <c r="BI347" s="1601" t="s">
        <v>36</v>
      </c>
      <c r="BJ347" s="1601" t="s">
        <v>36</v>
      </c>
      <c r="BK347" s="1601" t="s">
        <v>36</v>
      </c>
      <c r="BL347" s="1622" t="s">
        <v>36</v>
      </c>
      <c r="BM347" s="1642" t="s">
        <v>36</v>
      </c>
      <c r="BN347" s="1601" t="s">
        <v>36</v>
      </c>
      <c r="BO347" s="1601" t="s">
        <v>36</v>
      </c>
      <c r="BP347" s="1601" t="s">
        <v>36</v>
      </c>
      <c r="BQ347" s="1622" t="s">
        <v>36</v>
      </c>
      <c r="BR347" s="1642" t="s">
        <v>36</v>
      </c>
      <c r="BS347" s="1601" t="s">
        <v>36</v>
      </c>
      <c r="BT347" s="1601" t="s">
        <v>36</v>
      </c>
      <c r="BU347" s="1601" t="s">
        <v>36</v>
      </c>
      <c r="BV347" s="1601" t="s">
        <v>36</v>
      </c>
      <c r="BW347" s="1601" t="s">
        <v>36</v>
      </c>
      <c r="BX347" s="1601" t="s">
        <v>36</v>
      </c>
      <c r="BY347" s="1662" t="s">
        <v>36</v>
      </c>
      <c r="BZ347" s="1662" t="s">
        <v>36</v>
      </c>
      <c r="CA347" s="2621"/>
      <c r="CB347" s="2621"/>
      <c r="CC347" s="2621"/>
      <c r="CD347" s="2621"/>
      <c r="CE347" s="2621"/>
      <c r="CF347" s="2621"/>
      <c r="CG347" s="2621"/>
      <c r="CH347" s="2621"/>
      <c r="CI347" s="2621"/>
      <c r="CJ347" s="2621"/>
      <c r="CK347" s="2621"/>
      <c r="CL347" s="2621"/>
      <c r="CM347" s="2621"/>
      <c r="CN347" s="2621"/>
      <c r="CO347" s="2621"/>
      <c r="CP347" s="2621"/>
      <c r="CQ347" s="2621"/>
      <c r="CR347" s="2621"/>
      <c r="CS347" s="2621"/>
      <c r="CT347" s="2621"/>
      <c r="CU347" s="2621"/>
      <c r="CV347" s="2621"/>
      <c r="CW347" s="2621"/>
      <c r="CX347" s="2621"/>
      <c r="CY347" s="2621"/>
      <c r="CZ347" s="2621"/>
    </row>
    <row r="348" s="853" customFormat="true" ht="15" customHeight="true" x14ac:dyDescent="0.2">
      <c r="B348" s="852"/>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69"/>
      <c r="BB348" s="177" t="s">
        <v>49</v>
      </c>
      <c r="BC348" s="1580" t="s">
        <v>36</v>
      </c>
      <c r="BD348" s="1601" t="s">
        <v>36</v>
      </c>
      <c r="BE348" s="1601" t="s">
        <v>36</v>
      </c>
      <c r="BF348" s="1601" t="s">
        <v>36</v>
      </c>
      <c r="BG348" s="1622" t="s">
        <v>36</v>
      </c>
      <c r="BH348" s="1642" t="s">
        <v>36</v>
      </c>
      <c r="BI348" s="1601" t="s">
        <v>36</v>
      </c>
      <c r="BJ348" s="1601" t="s">
        <v>36</v>
      </c>
      <c r="BK348" s="1601" t="s">
        <v>36</v>
      </c>
      <c r="BL348" s="1622" t="s">
        <v>36</v>
      </c>
      <c r="BM348" s="1642" t="s">
        <v>36</v>
      </c>
      <c r="BN348" s="1601" t="s">
        <v>36</v>
      </c>
      <c r="BO348" s="1601" t="s">
        <v>36</v>
      </c>
      <c r="BP348" s="1601" t="s">
        <v>36</v>
      </c>
      <c r="BQ348" s="1622" t="s">
        <v>36</v>
      </c>
      <c r="BR348" s="1642" t="s">
        <v>36</v>
      </c>
      <c r="BS348" s="1601" t="s">
        <v>36</v>
      </c>
      <c r="BT348" s="1601" t="s">
        <v>36</v>
      </c>
      <c r="BU348" s="1601" t="s">
        <v>36</v>
      </c>
      <c r="BV348" s="1601" t="s">
        <v>36</v>
      </c>
      <c r="BW348" s="1601" t="s">
        <v>36</v>
      </c>
      <c r="BX348" s="1601" t="s">
        <v>36</v>
      </c>
      <c r="BY348" s="1662" t="s">
        <v>36</v>
      </c>
      <c r="BZ348" s="1662" t="s">
        <v>36</v>
      </c>
      <c r="CA348" s="2621"/>
      <c r="CB348" s="2621"/>
      <c r="CC348" s="2621"/>
      <c r="CD348" s="2621"/>
      <c r="CE348" s="2621"/>
      <c r="CF348" s="2621"/>
      <c r="CG348" s="2621"/>
      <c r="CH348" s="2621"/>
      <c r="CI348" s="2621"/>
      <c r="CJ348" s="2621"/>
      <c r="CK348" s="2621"/>
      <c r="CL348" s="2621"/>
      <c r="CM348" s="2621"/>
      <c r="CN348" s="2621"/>
      <c r="CO348" s="2621"/>
      <c r="CP348" s="2621"/>
      <c r="CQ348" s="2621"/>
      <c r="CR348" s="2621"/>
      <c r="CS348" s="2621"/>
      <c r="CT348" s="2621"/>
      <c r="CU348" s="2621"/>
      <c r="CV348" s="2621"/>
      <c r="CW348" s="2621"/>
      <c r="CX348" s="2621"/>
      <c r="CY348" s="2621"/>
      <c r="CZ348" s="2621"/>
    </row>
    <row r="349" s="853" customFormat="true" ht="15" customHeight="true" x14ac:dyDescent="0.2">
      <c r="B349" s="852"/>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70" t="s">
        <v>154</v>
      </c>
      <c r="BB349" s="177" t="s">
        <v>50</v>
      </c>
      <c r="BC349" s="1580" t="s">
        <v>36</v>
      </c>
      <c r="BD349" s="1601" t="s">
        <v>36</v>
      </c>
      <c r="BE349" s="1601" t="s">
        <v>36</v>
      </c>
      <c r="BF349" s="1601" t="s">
        <v>36</v>
      </c>
      <c r="BG349" s="1622" t="s">
        <v>36</v>
      </c>
      <c r="BH349" s="1642" t="s">
        <v>36</v>
      </c>
      <c r="BI349" s="1601" t="s">
        <v>36</v>
      </c>
      <c r="BJ349" s="1601" t="s">
        <v>36</v>
      </c>
      <c r="BK349" s="1601" t="s">
        <v>36</v>
      </c>
      <c r="BL349" s="1622" t="s">
        <v>36</v>
      </c>
      <c r="BM349" s="1642" t="s">
        <v>36</v>
      </c>
      <c r="BN349" s="1601" t="s">
        <v>36</v>
      </c>
      <c r="BO349" s="1601" t="s">
        <v>36</v>
      </c>
      <c r="BP349" s="1601" t="s">
        <v>36</v>
      </c>
      <c r="BQ349" s="1622" t="s">
        <v>36</v>
      </c>
      <c r="BR349" s="1642" t="s">
        <v>36</v>
      </c>
      <c r="BS349" s="1601" t="s">
        <v>36</v>
      </c>
      <c r="BT349" s="1601" t="s">
        <v>36</v>
      </c>
      <c r="BU349" s="1601" t="s">
        <v>36</v>
      </c>
      <c r="BV349" s="1601" t="s">
        <v>36</v>
      </c>
      <c r="BW349" s="1601" t="s">
        <v>36</v>
      </c>
      <c r="BX349" s="1601" t="s">
        <v>36</v>
      </c>
      <c r="BY349" s="1662" t="s">
        <v>36</v>
      </c>
      <c r="BZ349" s="1662" t="s">
        <v>36</v>
      </c>
      <c r="CA349" s="2621"/>
      <c r="CB349" s="2621"/>
      <c r="CC349" s="2621"/>
      <c r="CD349" s="2621"/>
      <c r="CE349" s="2621"/>
      <c r="CF349" s="2621"/>
      <c r="CG349" s="2621"/>
      <c r="CH349" s="2621"/>
      <c r="CI349" s="2621"/>
      <c r="CJ349" s="2621"/>
      <c r="CK349" s="2621"/>
      <c r="CL349" s="2621"/>
      <c r="CM349" s="2621"/>
      <c r="CN349" s="2621"/>
      <c r="CO349" s="2621"/>
      <c r="CP349" s="2621"/>
      <c r="CQ349" s="2621"/>
      <c r="CR349" s="2621"/>
      <c r="CS349" s="2621"/>
      <c r="CT349" s="2621"/>
      <c r="CU349" s="2621"/>
      <c r="CV349" s="2621"/>
      <c r="CW349" s="2621"/>
      <c r="CX349" s="2621"/>
      <c r="CY349" s="2621"/>
      <c r="CZ349" s="2621"/>
    </row>
    <row r="350" s="853" customFormat="true" ht="15" customHeight="true" x14ac:dyDescent="0.2">
      <c r="B350" s="852"/>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69"/>
      <c r="BB350" s="177" t="s">
        <v>49</v>
      </c>
      <c r="BC350" s="1580" t="s">
        <v>36</v>
      </c>
      <c r="BD350" s="1601" t="s">
        <v>36</v>
      </c>
      <c r="BE350" s="1601" t="s">
        <v>36</v>
      </c>
      <c r="BF350" s="1601" t="s">
        <v>36</v>
      </c>
      <c r="BG350" s="1622" t="s">
        <v>36</v>
      </c>
      <c r="BH350" s="1642" t="s">
        <v>36</v>
      </c>
      <c r="BI350" s="1601" t="s">
        <v>36</v>
      </c>
      <c r="BJ350" s="1601" t="s">
        <v>36</v>
      </c>
      <c r="BK350" s="1601" t="s">
        <v>36</v>
      </c>
      <c r="BL350" s="1622" t="s">
        <v>36</v>
      </c>
      <c r="BM350" s="1642" t="s">
        <v>36</v>
      </c>
      <c r="BN350" s="1601" t="s">
        <v>36</v>
      </c>
      <c r="BO350" s="1601" t="s">
        <v>36</v>
      </c>
      <c r="BP350" s="1601" t="s">
        <v>36</v>
      </c>
      <c r="BQ350" s="1622" t="s">
        <v>36</v>
      </c>
      <c r="BR350" s="1642" t="s">
        <v>36</v>
      </c>
      <c r="BS350" s="1601" t="s">
        <v>36</v>
      </c>
      <c r="BT350" s="1601" t="s">
        <v>36</v>
      </c>
      <c r="BU350" s="1601" t="s">
        <v>36</v>
      </c>
      <c r="BV350" s="1601" t="s">
        <v>36</v>
      </c>
      <c r="BW350" s="1601" t="s">
        <v>36</v>
      </c>
      <c r="BX350" s="1601" t="s">
        <v>36</v>
      </c>
      <c r="BY350" s="1662" t="s">
        <v>36</v>
      </c>
      <c r="BZ350" s="1662" t="s">
        <v>36</v>
      </c>
      <c r="CA350" s="2621"/>
      <c r="CB350" s="2621"/>
      <c r="CC350" s="2621"/>
      <c r="CD350" s="2621"/>
      <c r="CE350" s="2621"/>
      <c r="CF350" s="2621"/>
      <c r="CG350" s="2621"/>
      <c r="CH350" s="2621"/>
      <c r="CI350" s="2621"/>
      <c r="CJ350" s="2621"/>
      <c r="CK350" s="2621"/>
      <c r="CL350" s="2621"/>
      <c r="CM350" s="2621"/>
      <c r="CN350" s="2621"/>
      <c r="CO350" s="2621"/>
      <c r="CP350" s="2621"/>
      <c r="CQ350" s="2621"/>
      <c r="CR350" s="2621"/>
      <c r="CS350" s="2621"/>
      <c r="CT350" s="2621"/>
      <c r="CU350" s="2621"/>
      <c r="CV350" s="2621"/>
      <c r="CW350" s="2621"/>
      <c r="CX350" s="2621"/>
      <c r="CY350" s="2621"/>
      <c r="CZ350" s="2621"/>
    </row>
    <row r="351" s="853" customFormat="true" ht="15" customHeight="true" x14ac:dyDescent="0.2">
      <c r="B351" s="852"/>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70" t="s">
        <v>155</v>
      </c>
      <c r="BB351" s="177" t="s">
        <v>50</v>
      </c>
      <c r="BC351" s="1580" t="s">
        <v>36</v>
      </c>
      <c r="BD351" s="1601" t="s">
        <v>36</v>
      </c>
      <c r="BE351" s="1601" t="s">
        <v>36</v>
      </c>
      <c r="BF351" s="1601" t="s">
        <v>36</v>
      </c>
      <c r="BG351" s="1622" t="s">
        <v>36</v>
      </c>
      <c r="BH351" s="1642" t="s">
        <v>36</v>
      </c>
      <c r="BI351" s="1601" t="s">
        <v>36</v>
      </c>
      <c r="BJ351" s="1601" t="s">
        <v>36</v>
      </c>
      <c r="BK351" s="1601" t="s">
        <v>36</v>
      </c>
      <c r="BL351" s="1622" t="s">
        <v>36</v>
      </c>
      <c r="BM351" s="1642" t="s">
        <v>36</v>
      </c>
      <c r="BN351" s="1601" t="s">
        <v>36</v>
      </c>
      <c r="BO351" s="1601" t="s">
        <v>36</v>
      </c>
      <c r="BP351" s="1601" t="s">
        <v>36</v>
      </c>
      <c r="BQ351" s="1622" t="s">
        <v>36</v>
      </c>
      <c r="BR351" s="1642" t="s">
        <v>36</v>
      </c>
      <c r="BS351" s="1601" t="s">
        <v>36</v>
      </c>
      <c r="BT351" s="1601" t="s">
        <v>36</v>
      </c>
      <c r="BU351" s="1601" t="s">
        <v>36</v>
      </c>
      <c r="BV351" s="1601" t="s">
        <v>36</v>
      </c>
      <c r="BW351" s="1601" t="s">
        <v>36</v>
      </c>
      <c r="BX351" s="1601" t="s">
        <v>36</v>
      </c>
      <c r="BY351" s="1662" t="s">
        <v>36</v>
      </c>
      <c r="BZ351" s="1662" t="s">
        <v>36</v>
      </c>
      <c r="CA351" s="2621"/>
      <c r="CB351" s="2621"/>
      <c r="CC351" s="2621"/>
      <c r="CD351" s="2621"/>
      <c r="CE351" s="2621"/>
      <c r="CF351" s="2621"/>
      <c r="CG351" s="2621"/>
      <c r="CH351" s="2621"/>
      <c r="CI351" s="2621"/>
      <c r="CJ351" s="2621"/>
      <c r="CK351" s="2621"/>
      <c r="CL351" s="2621"/>
      <c r="CM351" s="2621"/>
      <c r="CN351" s="2621"/>
      <c r="CO351" s="2621"/>
      <c r="CP351" s="2621"/>
      <c r="CQ351" s="2621"/>
      <c r="CR351" s="2621"/>
      <c r="CS351" s="2621"/>
      <c r="CT351" s="2621"/>
      <c r="CU351" s="2621"/>
      <c r="CV351" s="2621"/>
      <c r="CW351" s="2621"/>
      <c r="CX351" s="2621"/>
      <c r="CY351" s="2621"/>
      <c r="CZ351" s="2621"/>
    </row>
    <row r="352" s="853" customFormat="true" ht="15" customHeight="true" x14ac:dyDescent="0.2">
      <c r="B352" s="852"/>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69"/>
      <c r="BB352" s="177" t="s">
        <v>49</v>
      </c>
      <c r="BC352" s="1580" t="s">
        <v>36</v>
      </c>
      <c r="BD352" s="1601" t="s">
        <v>36</v>
      </c>
      <c r="BE352" s="1601" t="s">
        <v>36</v>
      </c>
      <c r="BF352" s="1601" t="s">
        <v>36</v>
      </c>
      <c r="BG352" s="1622" t="s">
        <v>36</v>
      </c>
      <c r="BH352" s="1642" t="s">
        <v>36</v>
      </c>
      <c r="BI352" s="1601" t="s">
        <v>36</v>
      </c>
      <c r="BJ352" s="1601" t="s">
        <v>36</v>
      </c>
      <c r="BK352" s="1601" t="s">
        <v>36</v>
      </c>
      <c r="BL352" s="1622" t="s">
        <v>36</v>
      </c>
      <c r="BM352" s="1642" t="s">
        <v>36</v>
      </c>
      <c r="BN352" s="1601" t="s">
        <v>36</v>
      </c>
      <c r="BO352" s="1601" t="s">
        <v>36</v>
      </c>
      <c r="BP352" s="1601" t="s">
        <v>36</v>
      </c>
      <c r="BQ352" s="1622" t="s">
        <v>36</v>
      </c>
      <c r="BR352" s="1642" t="s">
        <v>36</v>
      </c>
      <c r="BS352" s="1601" t="s">
        <v>36</v>
      </c>
      <c r="BT352" s="1601" t="s">
        <v>36</v>
      </c>
      <c r="BU352" s="1601" t="s">
        <v>36</v>
      </c>
      <c r="BV352" s="1601" t="s">
        <v>36</v>
      </c>
      <c r="BW352" s="1601" t="s">
        <v>36</v>
      </c>
      <c r="BX352" s="1601" t="s">
        <v>36</v>
      </c>
      <c r="BY352" s="1662" t="s">
        <v>36</v>
      </c>
      <c r="BZ352" s="1662" t="s">
        <v>36</v>
      </c>
      <c r="CA352" s="2621"/>
      <c r="CB352" s="2621"/>
      <c r="CC352" s="2621"/>
      <c r="CD352" s="2621"/>
      <c r="CE352" s="2621"/>
      <c r="CF352" s="2621"/>
      <c r="CG352" s="2621"/>
      <c r="CH352" s="2621"/>
      <c r="CI352" s="2621"/>
      <c r="CJ352" s="2621"/>
      <c r="CK352" s="2621"/>
      <c r="CL352" s="2621"/>
      <c r="CM352" s="2621"/>
      <c r="CN352" s="2621"/>
      <c r="CO352" s="2621"/>
      <c r="CP352" s="2621"/>
      <c r="CQ352" s="2621"/>
      <c r="CR352" s="2621"/>
      <c r="CS352" s="2621"/>
      <c r="CT352" s="2621"/>
      <c r="CU352" s="2621"/>
      <c r="CV352" s="2621"/>
      <c r="CW352" s="2621"/>
      <c r="CX352" s="2621"/>
      <c r="CY352" s="2621"/>
      <c r="CZ352" s="2621"/>
    </row>
    <row r="353" s="853" customFormat="true" ht="15" customHeight="true" x14ac:dyDescent="0.2">
      <c r="B353" s="852"/>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70" t="s">
        <v>144</v>
      </c>
      <c r="BB353" s="177" t="s">
        <v>50</v>
      </c>
      <c r="BC353" s="1580" t="s">
        <v>36</v>
      </c>
      <c r="BD353" s="1601" t="s">
        <v>36</v>
      </c>
      <c r="BE353" s="1601" t="s">
        <v>36</v>
      </c>
      <c r="BF353" s="1601" t="s">
        <v>36</v>
      </c>
      <c r="BG353" s="1622" t="s">
        <v>36</v>
      </c>
      <c r="BH353" s="1642" t="s">
        <v>36</v>
      </c>
      <c r="BI353" s="1601" t="s">
        <v>36</v>
      </c>
      <c r="BJ353" s="1601" t="s">
        <v>36</v>
      </c>
      <c r="BK353" s="1601" t="s">
        <v>36</v>
      </c>
      <c r="BL353" s="1622" t="s">
        <v>36</v>
      </c>
      <c r="BM353" s="1642" t="s">
        <v>36</v>
      </c>
      <c r="BN353" s="1601" t="s">
        <v>36</v>
      </c>
      <c r="BO353" s="1601" t="s">
        <v>36</v>
      </c>
      <c r="BP353" s="1601" t="s">
        <v>36</v>
      </c>
      <c r="BQ353" s="1622" t="s">
        <v>36</v>
      </c>
      <c r="BR353" s="1642" t="s">
        <v>36</v>
      </c>
      <c r="BS353" s="1601" t="s">
        <v>36</v>
      </c>
      <c r="BT353" s="1601" t="s">
        <v>36</v>
      </c>
      <c r="BU353" s="1601" t="s">
        <v>36</v>
      </c>
      <c r="BV353" s="1601" t="s">
        <v>36</v>
      </c>
      <c r="BW353" s="1601" t="s">
        <v>36</v>
      </c>
      <c r="BX353" s="1601" t="s">
        <v>36</v>
      </c>
      <c r="BY353" s="1662" t="s">
        <v>36</v>
      </c>
      <c r="BZ353" s="1662" t="s">
        <v>36</v>
      </c>
      <c r="CA353" s="2621"/>
      <c r="CB353" s="2621"/>
      <c r="CC353" s="2621"/>
      <c r="CD353" s="2621"/>
      <c r="CE353" s="2621"/>
      <c r="CF353" s="2621"/>
      <c r="CG353" s="2621"/>
      <c r="CH353" s="2621"/>
      <c r="CI353" s="2621"/>
      <c r="CJ353" s="2621"/>
      <c r="CK353" s="2621"/>
      <c r="CL353" s="2621"/>
      <c r="CM353" s="2621"/>
      <c r="CN353" s="2621"/>
      <c r="CO353" s="2621"/>
      <c r="CP353" s="2621"/>
      <c r="CQ353" s="2621"/>
      <c r="CR353" s="2621"/>
      <c r="CS353" s="2621"/>
      <c r="CT353" s="2621"/>
      <c r="CU353" s="2621"/>
      <c r="CV353" s="2621"/>
      <c r="CW353" s="2621"/>
      <c r="CX353" s="2621"/>
      <c r="CY353" s="2621"/>
      <c r="CZ353" s="2621"/>
    </row>
    <row r="354" s="853" customFormat="true" ht="15" customHeight="true" x14ac:dyDescent="0.2">
      <c r="B354" s="852"/>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71"/>
      <c r="BB354" s="178" t="s">
        <v>49</v>
      </c>
      <c r="BC354" s="1581" t="s">
        <v>36</v>
      </c>
      <c r="BD354" s="1602" t="s">
        <v>36</v>
      </c>
      <c r="BE354" s="1602" t="s">
        <v>36</v>
      </c>
      <c r="BF354" s="1602" t="s">
        <v>36</v>
      </c>
      <c r="BG354" s="1623" t="s">
        <v>36</v>
      </c>
      <c r="BH354" s="1643" t="s">
        <v>36</v>
      </c>
      <c r="BI354" s="1602" t="s">
        <v>36</v>
      </c>
      <c r="BJ354" s="1602" t="s">
        <v>36</v>
      </c>
      <c r="BK354" s="1602" t="s">
        <v>36</v>
      </c>
      <c r="BL354" s="1623" t="s">
        <v>36</v>
      </c>
      <c r="BM354" s="1643" t="s">
        <v>36</v>
      </c>
      <c r="BN354" s="1602" t="s">
        <v>36</v>
      </c>
      <c r="BO354" s="1602" t="s">
        <v>36</v>
      </c>
      <c r="BP354" s="1602" t="s">
        <v>36</v>
      </c>
      <c r="BQ354" s="1623" t="s">
        <v>36</v>
      </c>
      <c r="BR354" s="1643" t="s">
        <v>36</v>
      </c>
      <c r="BS354" s="1602" t="s">
        <v>36</v>
      </c>
      <c r="BT354" s="1602" t="s">
        <v>36</v>
      </c>
      <c r="BU354" s="1602" t="s">
        <v>36</v>
      </c>
      <c r="BV354" s="1602" t="s">
        <v>36</v>
      </c>
      <c r="BW354" s="1602" t="s">
        <v>36</v>
      </c>
      <c r="BX354" s="1602" t="s">
        <v>36</v>
      </c>
      <c r="BY354" s="1663" t="s">
        <v>36</v>
      </c>
      <c r="BZ354" s="1663" t="s">
        <v>36</v>
      </c>
      <c r="CA354" s="2622"/>
      <c r="CB354" s="2622"/>
      <c r="CC354" s="2622"/>
      <c r="CD354" s="2622"/>
      <c r="CE354" s="2622"/>
      <c r="CF354" s="2622"/>
      <c r="CG354" s="2622"/>
      <c r="CH354" s="2622"/>
      <c r="CI354" s="2622"/>
      <c r="CJ354" s="2622"/>
      <c r="CK354" s="2622"/>
      <c r="CL354" s="2622"/>
      <c r="CM354" s="2622"/>
      <c r="CN354" s="2622"/>
      <c r="CO354" s="2622"/>
      <c r="CP354" s="2622"/>
      <c r="CQ354" s="2622"/>
      <c r="CR354" s="2622"/>
      <c r="CS354" s="2622"/>
      <c r="CT354" s="2622"/>
      <c r="CU354" s="2622"/>
      <c r="CV354" s="2622"/>
      <c r="CW354" s="2622"/>
      <c r="CX354" s="2622"/>
      <c r="CY354" s="2622"/>
      <c r="CZ354" s="2622"/>
    </row>
    <row r="355" s="853" customFormat="true" ht="15" customHeight="true" x14ac:dyDescent="0.2">
      <c r="B355" s="852"/>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53" customFormat="true" ht="15" customHeight="true" x14ac:dyDescent="0.2">
      <c r="B356" s="852"/>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53" customFormat="true" ht="15" customHeight="true" x14ac:dyDescent="0.2">
      <c r="B390" s="852"/>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53" customFormat="true" ht="15" customHeight="true" x14ac:dyDescent="0.2">
      <c r="B391" s="852"/>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53" customFormat="true" ht="15" customHeight="true" x14ac:dyDescent="0.2">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53" customFormat="true" ht="15" customHeight="true" x14ac:dyDescent="0.2">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53" customFormat="true" ht="15" customHeight="true" x14ac:dyDescent="0.2">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53" customFormat="true" ht="15" customHeight="true" x14ac:dyDescent="0.2">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53" customFormat="true" ht="15" customHeight="true" x14ac:dyDescent="0.2">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53" customFormat="true" ht="15" customHeight="true" x14ac:dyDescent="0.2">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53" customFormat="true" ht="15" customHeight="true" x14ac:dyDescent="0.2">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76" customFormat="true" ht="15" customHeight="true" x14ac:dyDescent="0.25">
      <c r="A399" s="136"/>
      <c r="B399" s="136"/>
      <c r="C399" s="3082" t="s">
        <v>132</v>
      </c>
      <c r="D399" s="3083"/>
      <c r="E399" s="3083"/>
      <c r="F399" s="3083"/>
      <c r="G399" s="136"/>
      <c r="H399" s="3040" t="s">
        <v>133</v>
      </c>
      <c r="I399" s="3041"/>
      <c r="J399" s="3041"/>
      <c r="K399" s="3041"/>
      <c r="M399" s="3040" t="s">
        <v>134</v>
      </c>
      <c r="N399" s="3041"/>
      <c r="O399" s="3041"/>
      <c r="P399" s="3041"/>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42" t="s">
        <v>208</v>
      </c>
      <c r="D400" s="3043"/>
      <c r="E400" s="3043"/>
      <c r="F400" s="797"/>
      <c r="G400" s="797"/>
      <c r="H400" s="3044" t="s">
        <v>208</v>
      </c>
      <c r="I400" s="3044"/>
      <c r="J400" s="3044"/>
      <c r="K400" s="797"/>
      <c r="L400" s="797"/>
      <c r="M400" s="3044" t="s">
        <v>208</v>
      </c>
      <c r="N400" s="3044"/>
      <c r="O400" s="3044"/>
      <c r="P400" s="797"/>
      <c r="Q400" s="797"/>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76"/>
      <c r="BB400" s="136"/>
      <c r="BC400" s="876"/>
      <c r="BD400" s="876"/>
      <c r="BE400" s="876"/>
      <c r="BF400" s="876"/>
      <c r="BG400" s="876"/>
      <c r="BH400" s="876"/>
      <c r="BI400" s="876"/>
      <c r="BJ400" s="876"/>
      <c r="BK400" s="876"/>
      <c r="BL400" s="876"/>
      <c r="BM400" s="876"/>
      <c r="BN400" s="876"/>
      <c r="BO400" s="876"/>
      <c r="BP400" s="876"/>
      <c r="BQ400" s="876"/>
      <c r="BR400" s="876"/>
      <c r="BS400" s="876"/>
      <c r="BT400" s="876"/>
      <c r="BU400" s="876"/>
      <c r="BV400" s="876"/>
      <c r="BW400" s="876"/>
      <c r="BX400" s="876"/>
      <c r="BY400" s="87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42"/>
      <c r="D401" s="3043"/>
      <c r="E401" s="846" t="s">
        <v>209</v>
      </c>
      <c r="F401" s="797"/>
      <c r="G401" s="797"/>
      <c r="H401" s="3044"/>
      <c r="I401" s="3044"/>
      <c r="J401" s="847" t="s">
        <v>209</v>
      </c>
      <c r="K401" s="797"/>
      <c r="L401" s="797"/>
      <c r="M401" s="3044"/>
      <c r="N401" s="3044"/>
      <c r="O401" s="848" t="s">
        <v>209</v>
      </c>
      <c r="P401" s="797"/>
      <c r="Q401" s="797"/>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76"/>
      <c r="BB401" s="136"/>
      <c r="BC401" s="876"/>
      <c r="BD401" s="876"/>
      <c r="BE401" s="876"/>
      <c r="BF401" s="876"/>
      <c r="BG401" s="876"/>
      <c r="BH401" s="876"/>
      <c r="BI401" s="876"/>
      <c r="BJ401" s="876"/>
      <c r="BK401" s="876"/>
      <c r="BL401" s="876"/>
      <c r="BM401" s="876"/>
      <c r="BN401" s="876"/>
      <c r="BO401" s="876"/>
      <c r="BP401" s="876"/>
      <c r="BQ401" s="876"/>
      <c r="BR401" s="876"/>
      <c r="BS401" s="876"/>
      <c r="BT401" s="876"/>
      <c r="BU401" s="876"/>
      <c r="BV401" s="876"/>
      <c r="BW401" s="876"/>
      <c r="BX401" s="876"/>
      <c r="BY401" s="87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6" t="s">
        <v>141</v>
      </c>
      <c r="C402" s="3043"/>
      <c r="D402" s="3043"/>
      <c r="E402" s="849" t="s">
        <v>210</v>
      </c>
      <c r="F402" s="797"/>
      <c r="G402" s="797"/>
      <c r="H402" s="3044"/>
      <c r="I402" s="3044"/>
      <c r="J402" s="850" t="s">
        <v>210</v>
      </c>
      <c r="K402" s="797"/>
      <c r="L402" s="797"/>
      <c r="M402" s="3044"/>
      <c r="N402" s="3044"/>
      <c r="O402" s="851" t="s">
        <v>210</v>
      </c>
      <c r="P402" s="797"/>
      <c r="Q402" s="797"/>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76"/>
      <c r="BB402" s="136"/>
      <c r="BC402" s="876"/>
      <c r="BD402" s="876"/>
      <c r="BE402" s="876"/>
      <c r="BF402" s="876"/>
      <c r="BG402" s="876"/>
      <c r="BH402" s="876"/>
      <c r="BI402" s="876"/>
      <c r="BJ402" s="876"/>
      <c r="BK402" s="876"/>
      <c r="BL402" s="876"/>
      <c r="BM402" s="876"/>
      <c r="BN402" s="876"/>
      <c r="BO402" s="876"/>
      <c r="BP402" s="876"/>
      <c r="BQ402" s="876"/>
      <c r="BR402" s="876"/>
      <c r="BS402" s="876"/>
      <c r="BT402" s="876"/>
      <c r="BU402" s="876"/>
      <c r="BV402" s="876"/>
      <c r="BW402" s="876"/>
      <c r="BX402" s="876"/>
      <c r="BY402" s="87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43"/>
      <c r="C403" s="3030" t="s">
        <v>368</v>
      </c>
      <c r="D403" s="3029"/>
      <c r="E403" s="982">
        <v>-0.81446165558433525</v>
      </c>
      <c r="F403" s="897"/>
      <c r="G403" s="897"/>
      <c r="H403" s="3029" t="s">
        <v>368</v>
      </c>
      <c r="I403" s="3029"/>
      <c r="J403" s="983">
        <v>-0.77555907546336755</v>
      </c>
      <c r="K403" s="897"/>
      <c r="L403" s="897"/>
      <c r="M403" s="3029" t="s">
        <v>368</v>
      </c>
      <c r="N403" s="3029"/>
      <c r="O403" s="984">
        <v>-0.69484213235412273</v>
      </c>
      <c r="P403" s="897"/>
      <c r="Q403" s="897"/>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43"/>
      <c r="C404" s="3030" t="s">
        <v>369</v>
      </c>
      <c r="D404" s="3029"/>
      <c r="E404" s="985">
        <v>-0.78624378106748027</v>
      </c>
      <c r="F404" s="897"/>
      <c r="G404" s="897"/>
      <c r="H404" s="3029" t="s">
        <v>369</v>
      </c>
      <c r="I404" s="3029"/>
      <c r="J404" s="986">
        <v>-0.71607740523698415</v>
      </c>
      <c r="K404" s="897"/>
      <c r="L404" s="897"/>
      <c r="M404" s="3029" t="s">
        <v>370</v>
      </c>
      <c r="N404" s="3029"/>
      <c r="O404" s="987">
        <v>0.68216295745928712</v>
      </c>
      <c r="P404" s="897"/>
      <c r="Q404" s="897"/>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43"/>
      <c r="C405" s="3030" t="s">
        <v>370</v>
      </c>
      <c r="D405" s="3029"/>
      <c r="E405" s="985">
        <v>0.7692077214342351</v>
      </c>
      <c r="F405" s="897"/>
      <c r="G405" s="897"/>
      <c r="H405" s="3029" t="s">
        <v>371</v>
      </c>
      <c r="I405" s="3029"/>
      <c r="J405" s="986">
        <v>0.67953346486759147</v>
      </c>
      <c r="K405" s="897"/>
      <c r="L405" s="897"/>
      <c r="M405" s="3029" t="s">
        <v>372</v>
      </c>
      <c r="N405" s="3029"/>
      <c r="O405" s="987">
        <v>0.63531512583388217</v>
      </c>
      <c r="P405" s="897"/>
      <c r="Q405" s="897"/>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43"/>
      <c r="C406" s="3030" t="s">
        <v>371</v>
      </c>
      <c r="D406" s="3029"/>
      <c r="E406" s="985">
        <v>0.76155219933397333</v>
      </c>
      <c r="F406" s="897"/>
      <c r="G406" s="897"/>
      <c r="H406" s="3029" t="s">
        <v>370</v>
      </c>
      <c r="I406" s="3029"/>
      <c r="J406" s="986">
        <v>0.63367933849686164</v>
      </c>
      <c r="K406" s="897"/>
      <c r="L406" s="897"/>
      <c r="M406" s="3029" t="s">
        <v>373</v>
      </c>
      <c r="N406" s="3029"/>
      <c r="O406" s="987">
        <v>-0.61676426136405671</v>
      </c>
      <c r="P406" s="897"/>
      <c r="Q406" s="897"/>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43"/>
      <c r="C407" s="3030" t="s">
        <v>373</v>
      </c>
      <c r="D407" s="3029"/>
      <c r="E407" s="985">
        <v>-0.67871037369843534</v>
      </c>
      <c r="F407" s="897"/>
      <c r="G407" s="897"/>
      <c r="H407" s="3029" t="s">
        <v>373</v>
      </c>
      <c r="I407" s="3029"/>
      <c r="J407" s="986">
        <v>-0.62552379954068005</v>
      </c>
      <c r="K407" s="897"/>
      <c r="L407" s="897"/>
      <c r="M407" s="3029" t="s">
        <v>374</v>
      </c>
      <c r="N407" s="3029"/>
      <c r="O407" s="987">
        <v>0.58523656373882915</v>
      </c>
      <c r="P407" s="897"/>
      <c r="Q407" s="897"/>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43"/>
      <c r="C408" s="3030" t="s">
        <v>374</v>
      </c>
      <c r="D408" s="3029"/>
      <c r="E408" s="985">
        <v>0.67383027194919853</v>
      </c>
      <c r="F408" s="897"/>
      <c r="G408" s="897"/>
      <c r="H408" s="3029" t="s">
        <v>374</v>
      </c>
      <c r="I408" s="3029"/>
      <c r="J408" s="986">
        <v>0.5933262295096694</v>
      </c>
      <c r="K408" s="897"/>
      <c r="L408" s="897"/>
      <c r="M408" s="3029" t="s">
        <v>375</v>
      </c>
      <c r="N408" s="3029"/>
      <c r="O408" s="987">
        <v>0.55536216012536788</v>
      </c>
      <c r="P408" s="897"/>
      <c r="Q408" s="897"/>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43"/>
      <c r="C409" s="3030" t="s">
        <v>372</v>
      </c>
      <c r="D409" s="3029"/>
      <c r="E409" s="985">
        <v>0.6544172321399242</v>
      </c>
      <c r="F409" s="897"/>
      <c r="G409" s="897"/>
      <c r="H409" s="3029" t="s">
        <v>376</v>
      </c>
      <c r="I409" s="3029"/>
      <c r="J409" s="986">
        <v>-0.5734307784766397</v>
      </c>
      <c r="K409" s="897"/>
      <c r="L409" s="897"/>
      <c r="M409" s="3029" t="s">
        <v>371</v>
      </c>
      <c r="N409" s="3029"/>
      <c r="O409" s="987">
        <v>0.51251937501896905</v>
      </c>
      <c r="P409" s="897"/>
      <c r="Q409" s="897"/>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43"/>
      <c r="C410" s="3030" t="s">
        <v>375</v>
      </c>
      <c r="D410" s="3029"/>
      <c r="E410" s="985">
        <v>0.5911244475918811</v>
      </c>
      <c r="F410" s="897"/>
      <c r="G410" s="897"/>
      <c r="H410" s="3029" t="s">
        <v>375</v>
      </c>
      <c r="I410" s="3029"/>
      <c r="J410" s="986">
        <v>0.51493936887639957</v>
      </c>
      <c r="K410" s="897"/>
      <c r="L410" s="897"/>
      <c r="M410" s="3029" t="s">
        <v>369</v>
      </c>
      <c r="N410" s="3029"/>
      <c r="O410" s="987">
        <v>-0.51183383001137073</v>
      </c>
      <c r="P410" s="897"/>
      <c r="Q410" s="897"/>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43"/>
      <c r="C411" s="3030" t="s">
        <v>377</v>
      </c>
      <c r="D411" s="3029"/>
      <c r="E411" s="985">
        <v>0.50696212388131012</v>
      </c>
      <c r="F411" s="897"/>
      <c r="G411" s="897"/>
      <c r="H411" s="3029" t="s">
        <v>372</v>
      </c>
      <c r="I411" s="3029"/>
      <c r="J411" s="986">
        <v>0.51100514978070366</v>
      </c>
      <c r="K411" s="897"/>
      <c r="L411" s="897"/>
      <c r="M411" s="3029" t="s">
        <v>377</v>
      </c>
      <c r="N411" s="3029"/>
      <c r="O411" s="987">
        <v>0.49020460235179475</v>
      </c>
      <c r="P411" s="897"/>
      <c r="Q411" s="897"/>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43"/>
      <c r="C412" s="3030" t="s">
        <v>378</v>
      </c>
      <c r="D412" s="3029"/>
      <c r="E412" s="985">
        <v>0.50270531636948468</v>
      </c>
      <c r="F412" s="897"/>
      <c r="G412" s="897"/>
      <c r="H412" s="3029" t="s">
        <v>378</v>
      </c>
      <c r="I412" s="3029"/>
      <c r="J412" s="986">
        <v>0.45726162487193683</v>
      </c>
      <c r="K412" s="897"/>
      <c r="L412" s="897"/>
      <c r="M412" s="3029" t="s">
        <v>378</v>
      </c>
      <c r="N412" s="3029"/>
      <c r="O412" s="987">
        <v>0.42349290656202498</v>
      </c>
      <c r="P412" s="897"/>
      <c r="Q412" s="897"/>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43"/>
      <c r="C413" s="3030" t="s">
        <v>376</v>
      </c>
      <c r="D413" s="3029"/>
      <c r="E413" s="985">
        <v>-0.50233489351364025</v>
      </c>
      <c r="F413" s="897"/>
      <c r="G413" s="897"/>
      <c r="H413" s="3029" t="s">
        <v>377</v>
      </c>
      <c r="I413" s="3029"/>
      <c r="J413" s="986">
        <v>0.42990804205133604</v>
      </c>
      <c r="K413" s="897"/>
      <c r="L413" s="897"/>
      <c r="M413" s="3029" t="s">
        <v>379</v>
      </c>
      <c r="N413" s="3029"/>
      <c r="O413" s="987">
        <v>0.38302315922919694</v>
      </c>
      <c r="P413" s="897"/>
      <c r="Q413" s="897"/>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43"/>
      <c r="C414" s="3030" t="s">
        <v>380</v>
      </c>
      <c r="D414" s="3029"/>
      <c r="E414" s="985">
        <v>0.49807235772622804</v>
      </c>
      <c r="F414" s="897"/>
      <c r="G414" s="897"/>
      <c r="H414" s="3029" t="s">
        <v>380</v>
      </c>
      <c r="I414" s="3029"/>
      <c r="J414" s="986">
        <v>0.39234127378101097</v>
      </c>
      <c r="K414" s="897"/>
      <c r="L414" s="897"/>
      <c r="M414" s="3029" t="s">
        <v>380</v>
      </c>
      <c r="N414" s="3029"/>
      <c r="O414" s="987">
        <v>0.38004439496981779</v>
      </c>
      <c r="P414" s="897"/>
      <c r="Q414" s="897"/>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43"/>
      <c r="C415" s="3030" t="s">
        <v>381</v>
      </c>
      <c r="D415" s="3029"/>
      <c r="E415" s="985">
        <v>-0.48212506968085156</v>
      </c>
      <c r="F415" s="897"/>
      <c r="G415" s="897"/>
      <c r="H415" s="3029" t="s">
        <v>301</v>
      </c>
      <c r="I415" s="3029"/>
      <c r="J415" s="986">
        <v>-0.36883668545457299</v>
      </c>
      <c r="K415" s="897"/>
      <c r="L415" s="897"/>
      <c r="M415" s="3029" t="s">
        <v>376</v>
      </c>
      <c r="N415" s="3029"/>
      <c r="O415" s="987">
        <v>-0.37485808316545938</v>
      </c>
      <c r="P415" s="897"/>
      <c r="Q415" s="897"/>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43"/>
      <c r="C416" s="3030" t="s">
        <v>379</v>
      </c>
      <c r="D416" s="3029"/>
      <c r="E416" s="985">
        <v>0.45888421089908488</v>
      </c>
      <c r="F416" s="897"/>
      <c r="G416" s="897"/>
      <c r="H416" s="3029" t="s">
        <v>382</v>
      </c>
      <c r="I416" s="3029"/>
      <c r="J416" s="986">
        <v>0.32827198916097128</v>
      </c>
      <c r="K416" s="897"/>
      <c r="L416" s="897"/>
      <c r="M416" s="3029" t="s">
        <v>383</v>
      </c>
      <c r="N416" s="3029"/>
      <c r="O416" s="987">
        <v>0.37113747426742172</v>
      </c>
      <c r="P416" s="897"/>
      <c r="Q416" s="897"/>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43"/>
      <c r="C417" s="3030" t="s">
        <v>384</v>
      </c>
      <c r="D417" s="3029"/>
      <c r="E417" s="985">
        <v>0.42497168322802964</v>
      </c>
      <c r="F417" s="897"/>
      <c r="G417" s="897"/>
      <c r="H417" s="3029" t="s">
        <v>385</v>
      </c>
      <c r="I417" s="3029"/>
      <c r="J417" s="986">
        <v>0.31697263069488874</v>
      </c>
      <c r="K417" s="897"/>
      <c r="L417" s="897"/>
      <c r="M417" s="3029" t="s">
        <v>386</v>
      </c>
      <c r="N417" s="3029"/>
      <c r="O417" s="987">
        <v>0.3652741635843777</v>
      </c>
      <c r="P417" s="897"/>
      <c r="Q417" s="897"/>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43"/>
      <c r="C418" s="3030" t="s">
        <v>382</v>
      </c>
      <c r="D418" s="3029"/>
      <c r="E418" s="985">
        <v>0.37749245535630549</v>
      </c>
      <c r="F418" s="897"/>
      <c r="G418" s="897"/>
      <c r="H418" s="3029" t="s">
        <v>379</v>
      </c>
      <c r="I418" s="3029"/>
      <c r="J418" s="986">
        <v>0.29967303084969499</v>
      </c>
      <c r="K418" s="897"/>
      <c r="L418" s="897"/>
      <c r="M418" s="3029" t="s">
        <v>382</v>
      </c>
      <c r="N418" s="3029"/>
      <c r="O418" s="987">
        <v>0.35130987418663095</v>
      </c>
      <c r="P418" s="897"/>
      <c r="Q418" s="897"/>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43"/>
      <c r="C419" s="3030" t="s">
        <v>383</v>
      </c>
      <c r="D419" s="3029"/>
      <c r="E419" s="985">
        <v>0.37134979226985843</v>
      </c>
      <c r="F419" s="897"/>
      <c r="G419" s="897"/>
      <c r="H419" s="3029" t="s">
        <v>381</v>
      </c>
      <c r="I419" s="3029"/>
      <c r="J419" s="986">
        <v>-0.29738218928897669</v>
      </c>
      <c r="K419" s="897"/>
      <c r="L419" s="897"/>
      <c r="M419" s="3029" t="s">
        <v>381</v>
      </c>
      <c r="N419" s="3029"/>
      <c r="O419" s="987">
        <v>-0.29369548073766233</v>
      </c>
      <c r="P419" s="897"/>
      <c r="Q419" s="897"/>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43"/>
      <c r="C420" s="3030" t="s">
        <v>387</v>
      </c>
      <c r="D420" s="3029"/>
      <c r="E420" s="985">
        <v>0.35426198070221721</v>
      </c>
      <c r="F420" s="897"/>
      <c r="G420" s="897"/>
      <c r="H420" s="3029" t="s">
        <v>383</v>
      </c>
      <c r="I420" s="3029"/>
      <c r="J420" s="986">
        <v>0.27108919849424196</v>
      </c>
      <c r="K420" s="897"/>
      <c r="L420" s="897"/>
      <c r="M420" s="3029" t="s">
        <v>388</v>
      </c>
      <c r="N420" s="3029"/>
      <c r="O420" s="987">
        <v>0.28028862646004604</v>
      </c>
      <c r="P420" s="897"/>
      <c r="Q420" s="897"/>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43"/>
      <c r="C421" s="3030" t="s">
        <v>389</v>
      </c>
      <c r="D421" s="3029"/>
      <c r="E421" s="985">
        <v>0.29584886554047213</v>
      </c>
      <c r="F421" s="897"/>
      <c r="G421" s="897"/>
      <c r="H421" s="3029" t="s">
        <v>384</v>
      </c>
      <c r="I421" s="3029"/>
      <c r="J421" s="986">
        <v>0.26550392187305677</v>
      </c>
      <c r="K421" s="897"/>
      <c r="L421" s="897"/>
      <c r="M421" s="3029" t="s">
        <v>389</v>
      </c>
      <c r="N421" s="3029"/>
      <c r="O421" s="987">
        <v>0.27184553527982935</v>
      </c>
      <c r="P421" s="897"/>
      <c r="Q421" s="897"/>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43"/>
      <c r="C422" s="3030" t="s">
        <v>388</v>
      </c>
      <c r="D422" s="3029"/>
      <c r="E422" s="985">
        <v>0.29068812520176984</v>
      </c>
      <c r="F422" s="897"/>
      <c r="G422" s="897"/>
      <c r="H422" s="3029" t="s">
        <v>389</v>
      </c>
      <c r="I422" s="3029"/>
      <c r="J422" s="986">
        <v>0.25730518295559662</v>
      </c>
      <c r="K422" s="897"/>
      <c r="L422" s="897"/>
      <c r="M422" s="3029" t="s">
        <v>390</v>
      </c>
      <c r="N422" s="3029"/>
      <c r="O422" s="987">
        <v>0.26973491391684634</v>
      </c>
      <c r="P422" s="897"/>
      <c r="Q422" s="897"/>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43"/>
      <c r="C423" s="3030" t="s">
        <v>385</v>
      </c>
      <c r="D423" s="3029"/>
      <c r="E423" s="985">
        <v>0.2688266515182679</v>
      </c>
      <c r="F423" s="897"/>
      <c r="G423" s="897"/>
      <c r="H423" s="3029" t="s">
        <v>387</v>
      </c>
      <c r="I423" s="3029"/>
      <c r="J423" s="986">
        <v>0.23909769627931038</v>
      </c>
      <c r="K423" s="897"/>
      <c r="L423" s="897"/>
      <c r="M423" s="3029" t="s">
        <v>384</v>
      </c>
      <c r="N423" s="3029"/>
      <c r="O423" s="987">
        <v>0.2592442187512079</v>
      </c>
      <c r="P423" s="897"/>
      <c r="Q423" s="897"/>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43"/>
      <c r="C424" s="3030" t="s">
        <v>386</v>
      </c>
      <c r="D424" s="3029"/>
      <c r="E424" s="985">
        <v>0.22993973516516952</v>
      </c>
      <c r="F424" s="897"/>
      <c r="G424" s="897"/>
      <c r="H424" s="3029" t="s">
        <v>388</v>
      </c>
      <c r="I424" s="3029"/>
      <c r="J424" s="986">
        <v>0.23420266439172227</v>
      </c>
      <c r="K424" s="897"/>
      <c r="L424" s="897"/>
      <c r="M424" s="3029" t="s">
        <v>387</v>
      </c>
      <c r="N424" s="3029"/>
      <c r="O424" s="987">
        <v>0.25666081094867743</v>
      </c>
      <c r="P424" s="897"/>
      <c r="Q424" s="897"/>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43"/>
      <c r="C425" s="3030" t="s">
        <v>391</v>
      </c>
      <c r="D425" s="3029"/>
      <c r="E425" s="985">
        <v>0.1947086034492311</v>
      </c>
      <c r="F425" s="897"/>
      <c r="G425" s="897"/>
      <c r="H425" s="3029" t="s">
        <v>294</v>
      </c>
      <c r="I425" s="3029"/>
      <c r="J425" s="986">
        <v>-0.21371951560670699</v>
      </c>
      <c r="K425" s="897"/>
      <c r="L425" s="897"/>
      <c r="M425" s="3029" t="s">
        <v>392</v>
      </c>
      <c r="N425" s="3029"/>
      <c r="O425" s="987">
        <v>-0.24445653812051002</v>
      </c>
      <c r="P425" s="897"/>
      <c r="Q425" s="897"/>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43"/>
      <c r="C426" s="3030" t="s">
        <v>393</v>
      </c>
      <c r="D426" s="3029"/>
      <c r="E426" s="985">
        <v>0.18698356875557995</v>
      </c>
      <c r="F426" s="897"/>
      <c r="G426" s="897"/>
      <c r="H426" s="3029" t="s">
        <v>306</v>
      </c>
      <c r="I426" s="3029"/>
      <c r="J426" s="986">
        <v>-0.19957424043645686</v>
      </c>
      <c r="K426" s="897"/>
      <c r="L426" s="897"/>
      <c r="M426" s="3029" t="s">
        <v>394</v>
      </c>
      <c r="N426" s="3029"/>
      <c r="O426" s="987">
        <v>0.23635695174112092</v>
      </c>
      <c r="P426" s="897"/>
      <c r="Q426" s="897"/>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43"/>
      <c r="C427" s="3030" t="s">
        <v>395</v>
      </c>
      <c r="D427" s="3029"/>
      <c r="E427" s="985">
        <v>0.17378840952105706</v>
      </c>
      <c r="F427" s="897"/>
      <c r="G427" s="897"/>
      <c r="H427" s="3029" t="s">
        <v>286</v>
      </c>
      <c r="I427" s="3029"/>
      <c r="J427" s="986">
        <v>-0.18949537542737427</v>
      </c>
      <c r="K427" s="897"/>
      <c r="L427" s="897"/>
      <c r="M427" s="3029" t="s">
        <v>396</v>
      </c>
      <c r="N427" s="3029"/>
      <c r="O427" s="987">
        <v>0.22740893585893296</v>
      </c>
      <c r="P427" s="897"/>
      <c r="Q427" s="897"/>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43"/>
      <c r="C428" s="3030" t="s">
        <v>394</v>
      </c>
      <c r="D428" s="3029"/>
      <c r="E428" s="985">
        <v>0.17156622464899385</v>
      </c>
      <c r="F428" s="897"/>
      <c r="G428" s="897"/>
      <c r="H428" s="3029" t="s">
        <v>315</v>
      </c>
      <c r="I428" s="3029"/>
      <c r="J428" s="986">
        <v>-0.18600574891946658</v>
      </c>
      <c r="K428" s="897"/>
      <c r="L428" s="897"/>
      <c r="M428" s="3029" t="s">
        <v>397</v>
      </c>
      <c r="N428" s="3029"/>
      <c r="O428" s="987">
        <v>0.21255880967584431</v>
      </c>
      <c r="P428" s="897"/>
      <c r="Q428" s="897"/>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43"/>
      <c r="C429" s="3030" t="s">
        <v>397</v>
      </c>
      <c r="D429" s="3029"/>
      <c r="E429" s="985">
        <v>0.16474997168410918</v>
      </c>
      <c r="F429" s="897"/>
      <c r="G429" s="897"/>
      <c r="H429" s="3029" t="s">
        <v>393</v>
      </c>
      <c r="I429" s="3029"/>
      <c r="J429" s="986">
        <v>0.17692057036648071</v>
      </c>
      <c r="K429" s="897"/>
      <c r="L429" s="897"/>
      <c r="M429" s="3029" t="s">
        <v>398</v>
      </c>
      <c r="N429" s="3029"/>
      <c r="O429" s="987">
        <v>0.19100353482179405</v>
      </c>
      <c r="P429" s="897"/>
      <c r="Q429" s="897"/>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43"/>
      <c r="C430" s="3030" t="s">
        <v>399</v>
      </c>
      <c r="D430" s="3029"/>
      <c r="E430" s="985">
        <v>0.15183916935674785</v>
      </c>
      <c r="F430" s="897"/>
      <c r="G430" s="897"/>
      <c r="H430" s="3029" t="s">
        <v>395</v>
      </c>
      <c r="I430" s="3029"/>
      <c r="J430" s="986">
        <v>0.17207843232815573</v>
      </c>
      <c r="K430" s="897"/>
      <c r="L430" s="897"/>
      <c r="M430" s="3029" t="s">
        <v>315</v>
      </c>
      <c r="N430" s="3029"/>
      <c r="O430" s="987">
        <v>-0.17575132980661423</v>
      </c>
      <c r="P430" s="897"/>
      <c r="Q430" s="897"/>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43"/>
      <c r="C431" s="3030" t="s">
        <v>232</v>
      </c>
      <c r="D431" s="3029"/>
      <c r="E431" s="985">
        <v>0.15145007542964467</v>
      </c>
      <c r="F431" s="897"/>
      <c r="G431" s="897"/>
      <c r="H431" s="3029" t="s">
        <v>391</v>
      </c>
      <c r="I431" s="3029"/>
      <c r="J431" s="986">
        <v>0.16415788685073326</v>
      </c>
      <c r="K431" s="897"/>
      <c r="L431" s="897"/>
      <c r="M431" s="3029" t="s">
        <v>302</v>
      </c>
      <c r="N431" s="3029"/>
      <c r="O431" s="987">
        <v>0.15977710858188379</v>
      </c>
      <c r="P431" s="897"/>
      <c r="Q431" s="897"/>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43"/>
      <c r="C432" s="3030" t="s">
        <v>400</v>
      </c>
      <c r="D432" s="3029"/>
      <c r="E432" s="985">
        <v>-0.13396484059784572</v>
      </c>
      <c r="F432" s="897"/>
      <c r="G432" s="897"/>
      <c r="H432" s="3029" t="s">
        <v>330</v>
      </c>
      <c r="I432" s="3029"/>
      <c r="J432" s="986">
        <v>-0.14748488213855471</v>
      </c>
      <c r="K432" s="897"/>
      <c r="L432" s="897"/>
      <c r="M432" s="3029" t="s">
        <v>393</v>
      </c>
      <c r="N432" s="3029"/>
      <c r="O432" s="987">
        <v>0.14064439629927328</v>
      </c>
      <c r="P432" s="897"/>
      <c r="Q432" s="897"/>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43"/>
      <c r="C433" s="3030" t="s">
        <v>401</v>
      </c>
      <c r="D433" s="3029"/>
      <c r="E433" s="985">
        <v>-0.10563285931791762</v>
      </c>
      <c r="F433" s="897"/>
      <c r="G433" s="897"/>
      <c r="H433" s="3029" t="s">
        <v>386</v>
      </c>
      <c r="I433" s="3029"/>
      <c r="J433" s="986">
        <v>0.14046900076294136</v>
      </c>
      <c r="K433" s="897"/>
      <c r="L433" s="897"/>
      <c r="M433" s="3029" t="s">
        <v>402</v>
      </c>
      <c r="N433" s="3029"/>
      <c r="O433" s="987">
        <v>0.12901463568036561</v>
      </c>
      <c r="P433" s="897"/>
      <c r="Q433" s="897"/>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43"/>
      <c r="C434" s="3030" t="s">
        <v>392</v>
      </c>
      <c r="D434" s="3029"/>
      <c r="E434" s="985">
        <v>-0.10163021504938655</v>
      </c>
      <c r="F434" s="897"/>
      <c r="G434" s="897"/>
      <c r="H434" s="3029" t="s">
        <v>397</v>
      </c>
      <c r="I434" s="3029"/>
      <c r="J434" s="986">
        <v>0.14030634981660642</v>
      </c>
      <c r="K434" s="897"/>
      <c r="L434" s="897"/>
      <c r="M434" s="3029" t="s">
        <v>399</v>
      </c>
      <c r="N434" s="3029"/>
      <c r="O434" s="987">
        <v>0.12528415318467362</v>
      </c>
      <c r="P434" s="897"/>
      <c r="Q434" s="897"/>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43"/>
      <c r="C435" s="3030" t="s">
        <v>403</v>
      </c>
      <c r="D435" s="3029"/>
      <c r="E435" s="985">
        <v>9.5996245624004828E-2</v>
      </c>
      <c r="F435" s="897"/>
      <c r="G435" s="897"/>
      <c r="H435" s="3029" t="s">
        <v>396</v>
      </c>
      <c r="I435" s="3029"/>
      <c r="J435" s="986">
        <v>-0.13236811362630141</v>
      </c>
      <c r="K435" s="897"/>
      <c r="L435" s="897"/>
      <c r="M435" s="3029" t="s">
        <v>391</v>
      </c>
      <c r="N435" s="3029"/>
      <c r="O435" s="987">
        <v>0.11236659536881756</v>
      </c>
      <c r="P435" s="897"/>
      <c r="Q435" s="897"/>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43"/>
      <c r="C436" s="3030" t="s">
        <v>404</v>
      </c>
      <c r="D436" s="3029"/>
      <c r="E436" s="985">
        <v>7.9227698190670562E-2</v>
      </c>
      <c r="F436" s="897"/>
      <c r="G436" s="897"/>
      <c r="H436" s="3029" t="s">
        <v>405</v>
      </c>
      <c r="I436" s="3029"/>
      <c r="J436" s="986">
        <v>-0.12998878641678702</v>
      </c>
      <c r="K436" s="897"/>
      <c r="L436" s="897"/>
      <c r="M436" s="3029" t="s">
        <v>404</v>
      </c>
      <c r="N436" s="3029"/>
      <c r="O436" s="987">
        <v>0.10362352248817069</v>
      </c>
      <c r="P436" s="897"/>
      <c r="Q436" s="897"/>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43"/>
      <c r="C437" s="3030" t="s">
        <v>406</v>
      </c>
      <c r="D437" s="3029"/>
      <c r="E437" s="985">
        <v>-7.8396758287897009E-2</v>
      </c>
      <c r="F437" s="897"/>
      <c r="G437" s="897"/>
      <c r="H437" s="3029" t="s">
        <v>232</v>
      </c>
      <c r="I437" s="3029"/>
      <c r="J437" s="986">
        <v>0.12945867322881133</v>
      </c>
      <c r="K437" s="897"/>
      <c r="L437" s="897"/>
      <c r="M437" s="3029" t="s">
        <v>295</v>
      </c>
      <c r="N437" s="3029"/>
      <c r="O437" s="987">
        <v>0.10226845734026015</v>
      </c>
      <c r="P437" s="897"/>
      <c r="Q437" s="897"/>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43"/>
      <c r="C438" s="3030" t="s">
        <v>405</v>
      </c>
      <c r="D438" s="3029"/>
      <c r="E438" s="985">
        <v>-7.1432383664559188E-2</v>
      </c>
      <c r="F438" s="897"/>
      <c r="G438" s="897"/>
      <c r="H438" s="3029" t="s">
        <v>400</v>
      </c>
      <c r="I438" s="3029"/>
      <c r="J438" s="986">
        <v>-0.12010168740341198</v>
      </c>
      <c r="K438" s="897"/>
      <c r="L438" s="897"/>
      <c r="M438" s="3029" t="s">
        <v>301</v>
      </c>
      <c r="N438" s="3029"/>
      <c r="O438" s="987">
        <v>-9.6115367070736188E-2</v>
      </c>
      <c r="P438" s="897"/>
      <c r="Q438" s="897"/>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43"/>
      <c r="C439" s="3030" t="s">
        <v>407</v>
      </c>
      <c r="D439" s="3029"/>
      <c r="E439" s="985">
        <v>-7.0905499397676194E-2</v>
      </c>
      <c r="F439" s="897"/>
      <c r="G439" s="897"/>
      <c r="H439" s="3029" t="s">
        <v>392</v>
      </c>
      <c r="I439" s="3029"/>
      <c r="J439" s="986">
        <v>-0.11440378805919396</v>
      </c>
      <c r="K439" s="897"/>
      <c r="L439" s="897"/>
      <c r="M439" s="3029" t="s">
        <v>323</v>
      </c>
      <c r="N439" s="3029"/>
      <c r="O439" s="987">
        <v>9.3435744157243331E-2</v>
      </c>
      <c r="P439" s="897"/>
      <c r="Q439" s="897"/>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43"/>
      <c r="C440" s="3030" t="s">
        <v>390</v>
      </c>
      <c r="D440" s="3029"/>
      <c r="E440" s="985">
        <v>-7.085986127396704E-2</v>
      </c>
      <c r="F440" s="897"/>
      <c r="G440" s="897"/>
      <c r="H440" s="3029" t="s">
        <v>321</v>
      </c>
      <c r="I440" s="3029"/>
      <c r="J440" s="986">
        <v>-0.10503467695338654</v>
      </c>
      <c r="K440" s="897"/>
      <c r="L440" s="897"/>
      <c r="M440" s="3029" t="s">
        <v>321</v>
      </c>
      <c r="N440" s="3029"/>
      <c r="O440" s="987">
        <v>-8.769207226114803E-2</v>
      </c>
      <c r="P440" s="897"/>
      <c r="Q440" s="897"/>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43"/>
      <c r="C441" s="3030" t="s">
        <v>408</v>
      </c>
      <c r="D441" s="3029"/>
      <c r="E441" s="985">
        <v>5.9861901667341899E-2</v>
      </c>
      <c r="F441" s="897"/>
      <c r="G441" s="897"/>
      <c r="H441" s="3029" t="s">
        <v>394</v>
      </c>
      <c r="I441" s="3029"/>
      <c r="J441" s="986">
        <v>9.8599536103439231E-2</v>
      </c>
      <c r="K441" s="897"/>
      <c r="L441" s="897"/>
      <c r="M441" s="3029" t="s">
        <v>292</v>
      </c>
      <c r="N441" s="3029"/>
      <c r="O441" s="987">
        <v>8.148637868042935E-2</v>
      </c>
      <c r="P441" s="897"/>
      <c r="Q441" s="897"/>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43"/>
      <c r="C442" s="3030" t="s">
        <v>409</v>
      </c>
      <c r="D442" s="3029"/>
      <c r="E442" s="985">
        <v>5.8766602180683691E-2</v>
      </c>
      <c r="F442" s="897"/>
      <c r="G442" s="897"/>
      <c r="H442" s="3029" t="s">
        <v>318</v>
      </c>
      <c r="I442" s="3029"/>
      <c r="J442" s="986">
        <v>-9.8593260207721842E-2</v>
      </c>
      <c r="K442" s="897"/>
      <c r="L442" s="897"/>
      <c r="M442" s="3029" t="s">
        <v>408</v>
      </c>
      <c r="N442" s="3029"/>
      <c r="O442" s="987">
        <v>8.0747954389554941E-2</v>
      </c>
      <c r="P442" s="897"/>
      <c r="Q442" s="897"/>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43"/>
      <c r="C443" s="3030" t="s">
        <v>410</v>
      </c>
      <c r="D443" s="3029"/>
      <c r="E443" s="985">
        <v>-5.6767309944883868E-2</v>
      </c>
      <c r="F443" s="897"/>
      <c r="G443" s="897"/>
      <c r="H443" s="3029" t="s">
        <v>390</v>
      </c>
      <c r="I443" s="3029"/>
      <c r="J443" s="986">
        <v>-9.754242145141441E-2</v>
      </c>
      <c r="K443" s="897"/>
      <c r="L443" s="897"/>
      <c r="M443" s="3029" t="s">
        <v>407</v>
      </c>
      <c r="N443" s="3029"/>
      <c r="O443" s="987">
        <v>7.2955502784829721E-2</v>
      </c>
      <c r="P443" s="897"/>
      <c r="Q443" s="897"/>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43"/>
      <c r="C444" s="3030" t="s">
        <v>396</v>
      </c>
      <c r="D444" s="3029"/>
      <c r="E444" s="985">
        <v>-4.7382206025957073E-2</v>
      </c>
      <c r="F444" s="897"/>
      <c r="G444" s="897"/>
      <c r="H444" s="3029" t="s">
        <v>401</v>
      </c>
      <c r="I444" s="3029"/>
      <c r="J444" s="986">
        <v>-7.9558388126496848E-2</v>
      </c>
      <c r="K444" s="897"/>
      <c r="L444" s="897"/>
      <c r="M444" s="3029" t="s">
        <v>338</v>
      </c>
      <c r="N444" s="3029"/>
      <c r="O444" s="987">
        <v>7.0284180888960587E-2</v>
      </c>
      <c r="P444" s="897"/>
      <c r="Q444" s="897"/>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43"/>
      <c r="C445" s="3030" t="s">
        <v>398</v>
      </c>
      <c r="D445" s="3029"/>
      <c r="E445" s="985">
        <v>-4.3263967018240097E-2</v>
      </c>
      <c r="F445" s="897"/>
      <c r="G445" s="897"/>
      <c r="H445" s="3029" t="s">
        <v>403</v>
      </c>
      <c r="I445" s="3029"/>
      <c r="J445" s="986">
        <v>7.491190867672326E-2</v>
      </c>
      <c r="K445" s="897"/>
      <c r="L445" s="897"/>
      <c r="M445" s="3029" t="s">
        <v>401</v>
      </c>
      <c r="N445" s="3029"/>
      <c r="O445" s="987">
        <v>-7.0141549826808508E-2</v>
      </c>
      <c r="P445" s="897"/>
      <c r="Q445" s="897"/>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030" t="s">
        <v>411</v>
      </c>
      <c r="D446" s="3029"/>
      <c r="E446" s="985">
        <v>-4.2995535145274932E-2</v>
      </c>
      <c r="F446" s="897"/>
      <c r="G446" s="897"/>
      <c r="H446" s="3029" t="s">
        <v>412</v>
      </c>
      <c r="I446" s="3029"/>
      <c r="J446" s="986">
        <v>-6.0688021692787177E-2</v>
      </c>
      <c r="K446" s="897"/>
      <c r="L446" s="897"/>
      <c r="M446" s="3029" t="s">
        <v>385</v>
      </c>
      <c r="N446" s="3029"/>
      <c r="O446" s="987">
        <v>6.9008117669060703E-2</v>
      </c>
      <c r="P446" s="897"/>
      <c r="Q446" s="897"/>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030" t="s">
        <v>413</v>
      </c>
      <c r="D447" s="3029"/>
      <c r="E447" s="985">
        <v>3.6522575794506712E-2</v>
      </c>
      <c r="F447" s="897"/>
      <c r="G447" s="897"/>
      <c r="H447" s="3029" t="s">
        <v>303</v>
      </c>
      <c r="I447" s="3029"/>
      <c r="J447" s="986">
        <v>-5.8832774754664724E-2</v>
      </c>
      <c r="K447" s="897"/>
      <c r="L447" s="897"/>
      <c r="M447" s="3029" t="s">
        <v>414</v>
      </c>
      <c r="N447" s="3029"/>
      <c r="O447" s="987">
        <v>6.8385036846274103E-2</v>
      </c>
      <c r="P447" s="897"/>
      <c r="Q447" s="897"/>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030" t="s">
        <v>402</v>
      </c>
      <c r="D448" s="3029"/>
      <c r="E448" s="985">
        <v>3.4324651157215606E-2</v>
      </c>
      <c r="F448" s="897"/>
      <c r="G448" s="897"/>
      <c r="H448" s="3029" t="s">
        <v>406</v>
      </c>
      <c r="I448" s="3029"/>
      <c r="J448" s="986">
        <v>-5.2108347915124385E-2</v>
      </c>
      <c r="K448" s="897"/>
      <c r="L448" s="897"/>
      <c r="M448" s="3029" t="s">
        <v>336</v>
      </c>
      <c r="N448" s="3029"/>
      <c r="O448" s="987">
        <v>6.5072588564104111E-2</v>
      </c>
      <c r="P448" s="897"/>
      <c r="Q448" s="897"/>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030" t="s">
        <v>415</v>
      </c>
      <c r="D449" s="3029"/>
      <c r="E449" s="985">
        <v>3.183159268598057E-2</v>
      </c>
      <c r="F449" s="897"/>
      <c r="G449" s="897"/>
      <c r="H449" s="3029" t="s">
        <v>398</v>
      </c>
      <c r="I449" s="3029"/>
      <c r="J449" s="986">
        <v>5.110448510641772E-2</v>
      </c>
      <c r="K449" s="897"/>
      <c r="L449" s="897"/>
      <c r="M449" s="3029" t="s">
        <v>395</v>
      </c>
      <c r="N449" s="3029"/>
      <c r="O449" s="987">
        <v>6.3158449187769181E-2</v>
      </c>
      <c r="P449" s="897"/>
      <c r="Q449" s="897"/>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030" t="s">
        <v>416</v>
      </c>
      <c r="D450" s="3029"/>
      <c r="E450" s="985">
        <v>-3.1218098068217091E-2</v>
      </c>
      <c r="F450" s="897"/>
      <c r="G450" s="897"/>
      <c r="H450" s="3029" t="s">
        <v>404</v>
      </c>
      <c r="I450" s="3029"/>
      <c r="J450" s="986">
        <v>4.8909097749793434E-2</v>
      </c>
      <c r="K450" s="897"/>
      <c r="L450" s="897"/>
      <c r="M450" s="3029" t="s">
        <v>286</v>
      </c>
      <c r="N450" s="3029"/>
      <c r="O450" s="987">
        <v>-5.8201047261520956E-2</v>
      </c>
      <c r="P450" s="897"/>
      <c r="Q450" s="897"/>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030" t="s">
        <v>414</v>
      </c>
      <c r="D451" s="3029"/>
      <c r="E451" s="985">
        <v>2.9722440267298429E-2</v>
      </c>
      <c r="F451" s="897"/>
      <c r="G451" s="897"/>
      <c r="H451" s="3029" t="s">
        <v>408</v>
      </c>
      <c r="I451" s="3029"/>
      <c r="J451" s="986">
        <v>4.5079926243034162E-2</v>
      </c>
      <c r="K451" s="897"/>
      <c r="L451" s="897"/>
      <c r="M451" s="3029" t="s">
        <v>413</v>
      </c>
      <c r="N451" s="3029"/>
      <c r="O451" s="987">
        <v>5.4158180680593478E-2</v>
      </c>
      <c r="P451" s="897"/>
      <c r="Q451" s="897"/>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30" t="s">
        <v>412</v>
      </c>
      <c r="D452" s="3029"/>
      <c r="E452" s="985">
        <v>2.7758265553941373E-2</v>
      </c>
      <c r="F452" s="897"/>
      <c r="G452" s="897"/>
      <c r="H452" s="3029" t="s">
        <v>417</v>
      </c>
      <c r="I452" s="3029"/>
      <c r="J452" s="986">
        <v>-4.5033594761363031E-2</v>
      </c>
      <c r="K452" s="897"/>
      <c r="L452" s="897"/>
      <c r="M452" s="3029" t="s">
        <v>306</v>
      </c>
      <c r="N452" s="3029"/>
      <c r="O452" s="987">
        <v>-5.2430936370884446E-2</v>
      </c>
      <c r="P452" s="897"/>
      <c r="Q452" s="897"/>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30" t="s">
        <v>418</v>
      </c>
      <c r="D453" s="3029"/>
      <c r="E453" s="985">
        <v>-2.1911102415016714E-2</v>
      </c>
      <c r="F453" s="897"/>
      <c r="G453" s="897"/>
      <c r="H453" s="3029" t="s">
        <v>399</v>
      </c>
      <c r="I453" s="3029"/>
      <c r="J453" s="986">
        <v>4.400021458092946E-2</v>
      </c>
      <c r="K453" s="897"/>
      <c r="L453" s="897"/>
      <c r="M453" s="3029" t="s">
        <v>307</v>
      </c>
      <c r="N453" s="3029"/>
      <c r="O453" s="987">
        <v>5.0597072784328435E-2</v>
      </c>
      <c r="P453" s="897"/>
      <c r="Q453" s="897"/>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030" t="s">
        <v>419</v>
      </c>
      <c r="D454" s="3029"/>
      <c r="E454" s="985">
        <v>-2.1139865104064053E-2</v>
      </c>
      <c r="F454" s="897"/>
      <c r="G454" s="897"/>
      <c r="H454" s="3029" t="s">
        <v>420</v>
      </c>
      <c r="I454" s="3029"/>
      <c r="J454" s="986">
        <v>-4.0043646033467807E-2</v>
      </c>
      <c r="K454" s="897"/>
      <c r="L454" s="897"/>
      <c r="M454" s="3029" t="s">
        <v>410</v>
      </c>
      <c r="N454" s="3029"/>
      <c r="O454" s="987">
        <v>-4.8056275892622208E-2</v>
      </c>
      <c r="P454" s="897"/>
      <c r="Q454" s="897"/>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30" t="s">
        <v>421</v>
      </c>
      <c r="D455" s="3029"/>
      <c r="E455" s="985">
        <v>-2.0244558516100596E-2</v>
      </c>
      <c r="F455" s="897"/>
      <c r="G455" s="897"/>
      <c r="H455" s="3029" t="s">
        <v>407</v>
      </c>
      <c r="I455" s="3029"/>
      <c r="J455" s="986">
        <v>-3.8819152524683931E-2</v>
      </c>
      <c r="K455" s="897"/>
      <c r="L455" s="897"/>
      <c r="M455" s="3029" t="s">
        <v>406</v>
      </c>
      <c r="N455" s="3029"/>
      <c r="O455" s="987">
        <v>-4.7087524983905733E-2</v>
      </c>
      <c r="P455" s="897"/>
      <c r="Q455" s="897"/>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30" t="s">
        <v>422</v>
      </c>
      <c r="D456" s="3029"/>
      <c r="E456" s="985">
        <v>-1.4500642424362832E-2</v>
      </c>
      <c r="F456" s="897"/>
      <c r="G456" s="897"/>
      <c r="H456" s="3029" t="s">
        <v>295</v>
      </c>
      <c r="I456" s="3029"/>
      <c r="J456" s="986">
        <v>-3.7391969976614627E-2</v>
      </c>
      <c r="K456" s="897"/>
      <c r="L456" s="897"/>
      <c r="M456" s="3029" t="s">
        <v>232</v>
      </c>
      <c r="N456" s="3029"/>
      <c r="O456" s="987">
        <v>4.5519873336047449E-2</v>
      </c>
      <c r="P456" s="897"/>
      <c r="Q456" s="897"/>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30" t="s">
        <v>423</v>
      </c>
      <c r="D457" s="3029"/>
      <c r="E457" s="985">
        <v>1.4332029768646113E-2</v>
      </c>
      <c r="F457" s="897"/>
      <c r="G457" s="897"/>
      <c r="H457" s="3029" t="s">
        <v>302</v>
      </c>
      <c r="I457" s="3029"/>
      <c r="J457" s="986">
        <v>-3.3589496168667167E-2</v>
      </c>
      <c r="K457" s="897"/>
      <c r="L457" s="897"/>
      <c r="M457" s="3029" t="s">
        <v>409</v>
      </c>
      <c r="N457" s="3029"/>
      <c r="O457" s="987">
        <v>4.4394457801478687E-2</v>
      </c>
      <c r="P457" s="897"/>
      <c r="Q457" s="897"/>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30" t="s">
        <v>424</v>
      </c>
      <c r="D458" s="3029"/>
      <c r="E458" s="985">
        <v>1.3999003953012599E-2</v>
      </c>
      <c r="F458" s="897"/>
      <c r="G458" s="897"/>
      <c r="H458" s="3029" t="s">
        <v>292</v>
      </c>
      <c r="I458" s="3029"/>
      <c r="J458" s="986">
        <v>3.2569483614891641E-2</v>
      </c>
      <c r="K458" s="897"/>
      <c r="L458" s="897"/>
      <c r="M458" s="3029" t="s">
        <v>303</v>
      </c>
      <c r="N458" s="3029"/>
      <c r="O458" s="987">
        <v>-3.7296064132571721E-2</v>
      </c>
      <c r="P458" s="897"/>
      <c r="Q458" s="897"/>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030" t="s">
        <v>425</v>
      </c>
      <c r="D459" s="3029"/>
      <c r="E459" s="985">
        <v>-1.0597735732884037E-2</v>
      </c>
      <c r="F459" s="897"/>
      <c r="G459" s="897"/>
      <c r="H459" s="3029" t="s">
        <v>415</v>
      </c>
      <c r="I459" s="3029"/>
      <c r="J459" s="986">
        <v>-3.2062554122053916E-2</v>
      </c>
      <c r="K459" s="897"/>
      <c r="L459" s="897"/>
      <c r="M459" s="3029" t="s">
        <v>294</v>
      </c>
      <c r="N459" s="3029"/>
      <c r="O459" s="987">
        <v>-3.6321813080174813E-2</v>
      </c>
      <c r="P459" s="897"/>
      <c r="Q459" s="897"/>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30" t="s">
        <v>420</v>
      </c>
      <c r="D460" s="3029"/>
      <c r="E460" s="985">
        <v>-1.0001774622467844E-2</v>
      </c>
      <c r="F460" s="897"/>
      <c r="G460" s="897"/>
      <c r="H460" s="3029" t="s">
        <v>317</v>
      </c>
      <c r="I460" s="3029"/>
      <c r="J460" s="986">
        <v>-2.7227132725858985E-2</v>
      </c>
      <c r="K460" s="897"/>
      <c r="L460" s="897"/>
      <c r="M460" s="3029" t="s">
        <v>411</v>
      </c>
      <c r="N460" s="3029"/>
      <c r="O460" s="987">
        <v>-3.1609617817336191E-2</v>
      </c>
      <c r="P460" s="897"/>
      <c r="Q460" s="897"/>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030" t="s">
        <v>426</v>
      </c>
      <c r="D461" s="3029"/>
      <c r="E461" s="985">
        <v>-8.3881910381016309E-3</v>
      </c>
      <c r="F461" s="897"/>
      <c r="G461" s="897"/>
      <c r="H461" s="3029" t="s">
        <v>409</v>
      </c>
      <c r="I461" s="3029"/>
      <c r="J461" s="986">
        <v>2.5023610363175082E-2</v>
      </c>
      <c r="K461" s="897"/>
      <c r="L461" s="897"/>
      <c r="M461" s="3029" t="s">
        <v>415</v>
      </c>
      <c r="N461" s="3029"/>
      <c r="O461" s="987">
        <v>3.1544185059704473E-2</v>
      </c>
      <c r="P461" s="897"/>
      <c r="Q461" s="897"/>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030" t="s">
        <v>417</v>
      </c>
      <c r="D462" s="3029"/>
      <c r="E462" s="988">
        <v>-4.8220633068913688E-3</v>
      </c>
      <c r="F462" s="897"/>
      <c r="G462" s="897"/>
      <c r="H462" s="3029" t="s">
        <v>424</v>
      </c>
      <c r="I462" s="3029"/>
      <c r="J462" s="986">
        <v>2.2721902815180953E-2</v>
      </c>
      <c r="K462" s="897"/>
      <c r="L462" s="897"/>
      <c r="M462" s="3029" t="s">
        <v>405</v>
      </c>
      <c r="N462" s="3029"/>
      <c r="O462" s="987">
        <v>2.8505016696561945E-2</v>
      </c>
      <c r="P462" s="897"/>
      <c r="Q462" s="897"/>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030"/>
      <c r="D463" s="3029"/>
      <c r="E463" s="897"/>
      <c r="F463" s="897"/>
      <c r="G463" s="897"/>
      <c r="H463" s="3029" t="s">
        <v>305</v>
      </c>
      <c r="I463" s="3029"/>
      <c r="J463" s="986">
        <v>2.1339828343736513E-2</v>
      </c>
      <c r="K463" s="897"/>
      <c r="L463" s="897"/>
      <c r="M463" s="3029" t="s">
        <v>400</v>
      </c>
      <c r="N463" s="3029"/>
      <c r="O463" s="987">
        <v>2.6479974267385641E-2</v>
      </c>
      <c r="P463" s="897"/>
      <c r="Q463" s="897"/>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030"/>
      <c r="D464" s="3029"/>
      <c r="E464" s="897"/>
      <c r="F464" s="897"/>
      <c r="G464" s="897"/>
      <c r="H464" s="3029" t="s">
        <v>323</v>
      </c>
      <c r="I464" s="3029"/>
      <c r="J464" s="986">
        <v>-1.8791301201372932E-2</v>
      </c>
      <c r="K464" s="897"/>
      <c r="L464" s="897"/>
      <c r="M464" s="3029" t="s">
        <v>318</v>
      </c>
      <c r="N464" s="3029"/>
      <c r="O464" s="987">
        <v>2.4869635057585559E-2</v>
      </c>
      <c r="P464" s="897"/>
      <c r="Q464" s="897"/>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030"/>
      <c r="D465" s="3029"/>
      <c r="E465" s="897"/>
      <c r="F465" s="897"/>
      <c r="G465" s="897"/>
      <c r="H465" s="3029" t="s">
        <v>338</v>
      </c>
      <c r="I465" s="3029"/>
      <c r="J465" s="986">
        <v>-1.7536649851778767E-2</v>
      </c>
      <c r="K465" s="897"/>
      <c r="L465" s="897"/>
      <c r="M465" s="3029" t="s">
        <v>416</v>
      </c>
      <c r="N465" s="3029"/>
      <c r="O465" s="987">
        <v>-2.3631251570244455E-2</v>
      </c>
      <c r="P465" s="897"/>
      <c r="Q465" s="897"/>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030" t="s">
        <v>241</v>
      </c>
      <c r="D466" s="3029"/>
      <c r="E466" s="3029"/>
      <c r="F466" s="897"/>
      <c r="G466" s="897"/>
      <c r="H466" s="3029" t="s">
        <v>309</v>
      </c>
      <c r="I466" s="3029"/>
      <c r="J466" s="986">
        <v>1.3692797350537663E-2</v>
      </c>
      <c r="K466" s="897"/>
      <c r="L466" s="897"/>
      <c r="M466" s="3029" t="s">
        <v>330</v>
      </c>
      <c r="N466" s="3029"/>
      <c r="O466" s="987">
        <v>-2.1887448038877232E-2</v>
      </c>
      <c r="P466" s="897"/>
      <c r="Q466" s="897"/>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030"/>
      <c r="D467" s="3029"/>
      <c r="E467" s="967" t="s">
        <v>242</v>
      </c>
      <c r="F467" s="897"/>
      <c r="G467" s="897"/>
      <c r="H467" s="3029" t="s">
        <v>413</v>
      </c>
      <c r="I467" s="3029"/>
      <c r="J467" s="986">
        <v>-1.2748216531149116E-2</v>
      </c>
      <c r="K467" s="897"/>
      <c r="L467" s="897"/>
      <c r="M467" s="3029" t="s">
        <v>427</v>
      </c>
      <c r="N467" s="3029"/>
      <c r="O467" s="987">
        <v>1.9211766799682162E-2</v>
      </c>
      <c r="P467" s="897"/>
      <c r="Q467" s="897"/>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030" t="s">
        <v>232</v>
      </c>
      <c r="D468" s="3029"/>
      <c r="E468" s="982">
        <v>2.2937125347645061E-2</v>
      </c>
      <c r="F468" s="897"/>
      <c r="G468" s="897"/>
      <c r="H468" s="3029" t="s">
        <v>414</v>
      </c>
      <c r="I468" s="3029"/>
      <c r="J468" s="986">
        <v>1.1701010847717724E-2</v>
      </c>
      <c r="K468" s="897"/>
      <c r="L468" s="897"/>
      <c r="M468" s="3029" t="s">
        <v>425</v>
      </c>
      <c r="N468" s="3029"/>
      <c r="O468" s="987">
        <v>-1.8034395351495775E-2</v>
      </c>
      <c r="P468" s="897"/>
      <c r="Q468" s="897"/>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030" t="s">
        <v>368</v>
      </c>
      <c r="D469" s="3029"/>
      <c r="E469" s="985">
        <v>0.66334778841717634</v>
      </c>
      <c r="F469" s="897"/>
      <c r="G469" s="897"/>
      <c r="H469" s="3029" t="s">
        <v>325</v>
      </c>
      <c r="I469" s="3029"/>
      <c r="J469" s="986">
        <v>-9.6705280620650296E-3</v>
      </c>
      <c r="K469" s="897"/>
      <c r="L469" s="897"/>
      <c r="M469" s="3029" t="s">
        <v>412</v>
      </c>
      <c r="N469" s="3029"/>
      <c r="O469" s="987">
        <v>1.671406138019068E-2</v>
      </c>
      <c r="P469" s="897"/>
      <c r="Q469" s="897"/>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030" t="s">
        <v>407</v>
      </c>
      <c r="D470" s="3029"/>
      <c r="E470" s="985">
        <v>5.027589844833859E-3</v>
      </c>
      <c r="F470" s="897"/>
      <c r="G470" s="897"/>
      <c r="H470" s="3029" t="s">
        <v>423</v>
      </c>
      <c r="I470" s="3029"/>
      <c r="J470" s="986">
        <v>-8.5832059388420839E-3</v>
      </c>
      <c r="K470" s="897"/>
      <c r="L470" s="897"/>
      <c r="M470" s="3029" t="s">
        <v>422</v>
      </c>
      <c r="N470" s="3029"/>
      <c r="O470" s="987">
        <v>-1.5119948736015101E-2</v>
      </c>
      <c r="P470" s="897"/>
      <c r="Q470" s="897"/>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030" t="s">
        <v>420</v>
      </c>
      <c r="D471" s="3029"/>
      <c r="E471" s="985">
        <v>1.000354955986418E-4</v>
      </c>
      <c r="F471" s="897"/>
      <c r="G471" s="897"/>
      <c r="H471" s="3029" t="s">
        <v>402</v>
      </c>
      <c r="I471" s="3029"/>
      <c r="J471" s="986">
        <v>7.5407860279184825E-3</v>
      </c>
      <c r="K471" s="897"/>
      <c r="L471" s="897"/>
      <c r="M471" s="3029" t="s">
        <v>418</v>
      </c>
      <c r="N471" s="3029"/>
      <c r="O471" s="987">
        <v>-1.3008434446969596E-2</v>
      </c>
      <c r="P471" s="897"/>
      <c r="Q471" s="897"/>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030" t="s">
        <v>389</v>
      </c>
      <c r="D472" s="3029"/>
      <c r="E472" s="985">
        <v>8.7526551241584358E-2</v>
      </c>
      <c r="F472" s="897"/>
      <c r="G472" s="897"/>
      <c r="H472" s="3029" t="s">
        <v>336</v>
      </c>
      <c r="I472" s="3029"/>
      <c r="J472" s="986">
        <v>-6.010886262131151E-3</v>
      </c>
      <c r="K472" s="897"/>
      <c r="L472" s="897"/>
      <c r="M472" s="3029" t="s">
        <v>421</v>
      </c>
      <c r="N472" s="3029"/>
      <c r="O472" s="987">
        <v>-1.1196384757448764E-2</v>
      </c>
      <c r="P472" s="897"/>
      <c r="Q472" s="897"/>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030" t="s">
        <v>370</v>
      </c>
      <c r="D473" s="3029"/>
      <c r="E473" s="985">
        <v>0.59168051871404781</v>
      </c>
      <c r="F473" s="897"/>
      <c r="G473" s="897"/>
      <c r="H473" s="3029" t="s">
        <v>419</v>
      </c>
      <c r="I473" s="3029"/>
      <c r="J473" s="986">
        <v>1.9193055919779867E-3</v>
      </c>
      <c r="K473" s="897"/>
      <c r="L473" s="897"/>
      <c r="M473" s="3029" t="s">
        <v>325</v>
      </c>
      <c r="N473" s="3029"/>
      <c r="O473" s="987">
        <v>8.5561032737435233E-3</v>
      </c>
      <c r="P473" s="897"/>
      <c r="Q473" s="897"/>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030" t="s">
        <v>423</v>
      </c>
      <c r="D474" s="3029"/>
      <c r="E474" s="985">
        <v>2.0540707728935838E-4</v>
      </c>
      <c r="F474" s="897"/>
      <c r="G474" s="897"/>
      <c r="H474" s="3029" t="s">
        <v>425</v>
      </c>
      <c r="I474" s="3029"/>
      <c r="J474" s="989">
        <v>1.1774729066691069E-3</v>
      </c>
      <c r="K474" s="897"/>
      <c r="L474" s="897"/>
      <c r="M474" s="3029" t="s">
        <v>424</v>
      </c>
      <c r="N474" s="3029"/>
      <c r="O474" s="987">
        <v>-8.1385607565764018E-3</v>
      </c>
      <c r="P474" s="897"/>
      <c r="Q474" s="897"/>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030" t="s">
        <v>425</v>
      </c>
      <c r="D475" s="3029"/>
      <c r="E475" s="985">
        <v>1.1231200266404716E-4</v>
      </c>
      <c r="F475" s="897"/>
      <c r="G475" s="897"/>
      <c r="H475" s="3029"/>
      <c r="I475" s="3029"/>
      <c r="J475" s="897"/>
      <c r="K475" s="897"/>
      <c r="L475" s="897"/>
      <c r="M475" s="3029" t="s">
        <v>309</v>
      </c>
      <c r="N475" s="3029"/>
      <c r="O475" s="987">
        <v>-7.9153457339304414E-3</v>
      </c>
      <c r="P475" s="897"/>
      <c r="Q475" s="897"/>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030" t="s">
        <v>373</v>
      </c>
      <c r="D476" s="3029"/>
      <c r="E476" s="985">
        <v>0.46064777136586976</v>
      </c>
      <c r="F476" s="897"/>
      <c r="G476" s="897"/>
      <c r="H476" s="3029"/>
      <c r="I476" s="3029"/>
      <c r="J476" s="897"/>
      <c r="K476" s="897"/>
      <c r="L476" s="897"/>
      <c r="M476" s="3029" t="s">
        <v>419</v>
      </c>
      <c r="N476" s="3029"/>
      <c r="O476" s="987">
        <v>-6.4988701158595723E-3</v>
      </c>
      <c r="P476" s="897"/>
      <c r="Q476" s="897"/>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030" t="s">
        <v>401</v>
      </c>
      <c r="D477" s="3029"/>
      <c r="E477" s="985">
        <v>1.1158300967678975E-2</v>
      </c>
      <c r="F477" s="897"/>
      <c r="G477" s="897"/>
      <c r="H477" s="3029"/>
      <c r="I477" s="3029"/>
      <c r="J477" s="897"/>
      <c r="K477" s="897"/>
      <c r="L477" s="897"/>
      <c r="M477" s="3029" t="s">
        <v>426</v>
      </c>
      <c r="N477" s="3029"/>
      <c r="O477" s="987">
        <v>-3.9858236050359132E-3</v>
      </c>
      <c r="P477" s="897"/>
      <c r="Q477" s="897"/>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030" t="s">
        <v>426</v>
      </c>
      <c r="D478" s="3029"/>
      <c r="E478" s="985">
        <v>7.0361748891688516E-5</v>
      </c>
      <c r="F478" s="897"/>
      <c r="G478" s="897"/>
      <c r="H478" s="3029" t="s">
        <v>241</v>
      </c>
      <c r="I478" s="3029"/>
      <c r="J478" s="3029"/>
      <c r="K478" s="897"/>
      <c r="L478" s="897"/>
      <c r="M478" s="3029" t="s">
        <v>305</v>
      </c>
      <c r="N478" s="3029"/>
      <c r="O478" s="987">
        <v>2.9910207990574336E-3</v>
      </c>
      <c r="P478" s="897"/>
      <c r="Q478" s="897"/>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030" t="s">
        <v>418</v>
      </c>
      <c r="D479" s="3029"/>
      <c r="E479" s="985">
        <v>4.8009640904135125E-4</v>
      </c>
      <c r="F479" s="897"/>
      <c r="G479" s="897"/>
      <c r="H479" s="3029"/>
      <c r="I479" s="3029"/>
      <c r="J479" s="968" t="s">
        <v>242</v>
      </c>
      <c r="K479" s="897"/>
      <c r="L479" s="897"/>
      <c r="M479" s="3029" t="s">
        <v>317</v>
      </c>
      <c r="N479" s="3029"/>
      <c r="O479" s="990">
        <v>6.8238079655826651E-4</v>
      </c>
      <c r="P479" s="897"/>
      <c r="Q479" s="897"/>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030" t="s">
        <v>417</v>
      </c>
      <c r="D480" s="3029"/>
      <c r="E480" s="985">
        <v>2.3252294535668123E-5</v>
      </c>
      <c r="F480" s="897"/>
      <c r="G480" s="897"/>
      <c r="H480" s="3029" t="s">
        <v>232</v>
      </c>
      <c r="I480" s="3029"/>
      <c r="J480" s="983">
        <v>1.675954807416415E-2</v>
      </c>
      <c r="K480" s="897"/>
      <c r="L480" s="897"/>
      <c r="M480" s="3029"/>
      <c r="N480" s="3029"/>
      <c r="O480" s="897"/>
      <c r="P480" s="897"/>
      <c r="Q480" s="897"/>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030" t="s">
        <v>424</v>
      </c>
      <c r="D481" s="3029"/>
      <c r="E481" s="985">
        <v>1.9597211167646236E-4</v>
      </c>
      <c r="F481" s="897"/>
      <c r="G481" s="897"/>
      <c r="H481" s="3029" t="s">
        <v>368</v>
      </c>
      <c r="I481" s="3029"/>
      <c r="J481" s="986">
        <v>0.6014918795335934</v>
      </c>
      <c r="K481" s="897"/>
      <c r="L481" s="897"/>
      <c r="M481" s="3029"/>
      <c r="N481" s="3029"/>
      <c r="O481" s="897"/>
      <c r="P481" s="897"/>
      <c r="Q481" s="897"/>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030" t="s">
        <v>372</v>
      </c>
      <c r="D482" s="3029"/>
      <c r="E482" s="985">
        <v>0.42826191372167943</v>
      </c>
      <c r="F482" s="897"/>
      <c r="G482" s="897"/>
      <c r="H482" s="3029" t="s">
        <v>407</v>
      </c>
      <c r="I482" s="3029"/>
      <c r="J482" s="986">
        <v>1.5069266027346749E-3</v>
      </c>
      <c r="K482" s="897"/>
      <c r="L482" s="897"/>
      <c r="M482" s="3029"/>
      <c r="N482" s="3029"/>
      <c r="O482" s="897"/>
      <c r="P482" s="897"/>
      <c r="Q482" s="897"/>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030" t="s">
        <v>404</v>
      </c>
      <c r="D483" s="3029"/>
      <c r="E483" s="985">
        <v>6.2770281605919838E-3</v>
      </c>
      <c r="F483" s="897"/>
      <c r="G483" s="897"/>
      <c r="H483" s="3029" t="s">
        <v>420</v>
      </c>
      <c r="I483" s="3029"/>
      <c r="J483" s="986">
        <v>1.6034935876536619E-3</v>
      </c>
      <c r="K483" s="897"/>
      <c r="L483" s="897"/>
      <c r="M483" s="3029" t="s">
        <v>241</v>
      </c>
      <c r="N483" s="3029"/>
      <c r="O483" s="3029"/>
      <c r="P483" s="897"/>
      <c r="Q483" s="897"/>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030" t="s">
        <v>391</v>
      </c>
      <c r="D484" s="3029"/>
      <c r="E484" s="985">
        <v>3.7911440257149931E-2</v>
      </c>
      <c r="F484" s="897"/>
      <c r="G484" s="897"/>
      <c r="H484" s="3029" t="s">
        <v>389</v>
      </c>
      <c r="I484" s="3029"/>
      <c r="J484" s="986">
        <v>6.6205957175813054E-2</v>
      </c>
      <c r="K484" s="897"/>
      <c r="L484" s="897"/>
      <c r="M484" s="3029"/>
      <c r="N484" s="3029"/>
      <c r="O484" s="969" t="s">
        <v>242</v>
      </c>
      <c r="P484" s="897"/>
      <c r="Q484" s="897"/>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030" t="s">
        <v>409</v>
      </c>
      <c r="D485" s="3029"/>
      <c r="E485" s="985">
        <v>3.4535135318627371E-3</v>
      </c>
      <c r="F485" s="897"/>
      <c r="G485" s="897"/>
      <c r="H485" s="3029" t="s">
        <v>370</v>
      </c>
      <c r="I485" s="3029"/>
      <c r="J485" s="986">
        <v>0.40154950403782014</v>
      </c>
      <c r="K485" s="897"/>
      <c r="L485" s="897"/>
      <c r="M485" s="3029" t="s">
        <v>232</v>
      </c>
      <c r="N485" s="3029"/>
      <c r="O485" s="984">
        <v>2.0720588685298035E-3</v>
      </c>
      <c r="P485" s="897"/>
      <c r="Q485" s="897"/>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030" t="s">
        <v>421</v>
      </c>
      <c r="D486" s="3029"/>
      <c r="E486" s="985">
        <v>4.0984214951182116E-4</v>
      </c>
      <c r="F486" s="897"/>
      <c r="G486" s="897"/>
      <c r="H486" s="3029" t="s">
        <v>423</v>
      </c>
      <c r="I486" s="3029"/>
      <c r="J486" s="986">
        <v>7.3671424188574016E-5</v>
      </c>
      <c r="K486" s="897"/>
      <c r="L486" s="897"/>
      <c r="M486" s="3029" t="s">
        <v>368</v>
      </c>
      <c r="N486" s="3029"/>
      <c r="O486" s="987">
        <v>0.48280558889442421</v>
      </c>
      <c r="P486" s="897"/>
      <c r="Q486" s="897"/>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030" t="s">
        <v>411</v>
      </c>
      <c r="D487" s="3029"/>
      <c r="E487" s="985">
        <v>1.8486160424285719E-3</v>
      </c>
      <c r="F487" s="897"/>
      <c r="G487" s="897"/>
      <c r="H487" s="3029" t="s">
        <v>425</v>
      </c>
      <c r="I487" s="3029"/>
      <c r="J487" s="986">
        <v>1.3864424459397954E-6</v>
      </c>
      <c r="K487" s="897"/>
      <c r="L487" s="897"/>
      <c r="M487" s="3029" t="s">
        <v>407</v>
      </c>
      <c r="N487" s="3029"/>
      <c r="O487" s="987">
        <v>5.3225053865872968E-3</v>
      </c>
      <c r="P487" s="897"/>
      <c r="Q487" s="897"/>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030" t="s">
        <v>416</v>
      </c>
      <c r="D488" s="3029"/>
      <c r="E488" s="985">
        <v>9.7456964699681973E-4</v>
      </c>
      <c r="F488" s="897"/>
      <c r="G488" s="897"/>
      <c r="H488" s="3029" t="s">
        <v>373</v>
      </c>
      <c r="I488" s="3029"/>
      <c r="J488" s="986">
        <v>0.39128002379180887</v>
      </c>
      <c r="K488" s="897"/>
      <c r="L488" s="897"/>
      <c r="M488" s="3029" t="s">
        <v>389</v>
      </c>
      <c r="N488" s="3029"/>
      <c r="O488" s="987">
        <v>7.3899995051576947E-2</v>
      </c>
      <c r="P488" s="897"/>
      <c r="Q488" s="897"/>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030" t="s">
        <v>406</v>
      </c>
      <c r="D489" s="3029"/>
      <c r="E489" s="985">
        <v>6.1460517100509482E-3</v>
      </c>
      <c r="F489" s="897"/>
      <c r="G489" s="897"/>
      <c r="H489" s="3029" t="s">
        <v>401</v>
      </c>
      <c r="I489" s="3029"/>
      <c r="J489" s="986">
        <v>6.3295371212863149E-3</v>
      </c>
      <c r="K489" s="897"/>
      <c r="L489" s="897"/>
      <c r="M489" s="3029" t="s">
        <v>370</v>
      </c>
      <c r="N489" s="3029"/>
      <c r="O489" s="987">
        <v>0.46534630052960119</v>
      </c>
      <c r="P489" s="897"/>
      <c r="Q489" s="897"/>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030" t="s">
        <v>410</v>
      </c>
      <c r="D490" s="3029"/>
      <c r="E490" s="985">
        <v>3.2225274783785111E-3</v>
      </c>
      <c r="F490" s="897"/>
      <c r="G490" s="897"/>
      <c r="H490" s="3029" t="s">
        <v>417</v>
      </c>
      <c r="I490" s="3029"/>
      <c r="J490" s="986">
        <v>2.0280246571306639E-3</v>
      </c>
      <c r="K490" s="897"/>
      <c r="L490" s="897"/>
      <c r="M490" s="3029" t="s">
        <v>425</v>
      </c>
      <c r="N490" s="3029"/>
      <c r="O490" s="987">
        <v>3.2523941569405243E-4</v>
      </c>
      <c r="P490" s="897"/>
      <c r="Q490" s="897"/>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030" t="s">
        <v>376</v>
      </c>
      <c r="D491" s="3029"/>
      <c r="E491" s="985">
        <v>0.25234034524136029</v>
      </c>
      <c r="F491" s="897"/>
      <c r="G491" s="897"/>
      <c r="H491" s="3029" t="s">
        <v>424</v>
      </c>
      <c r="I491" s="3029"/>
      <c r="J491" s="986">
        <v>5.1628486754252815E-4</v>
      </c>
      <c r="K491" s="897"/>
      <c r="L491" s="897"/>
      <c r="M491" s="3029" t="s">
        <v>373</v>
      </c>
      <c r="N491" s="3029"/>
      <c r="O491" s="987">
        <v>0.38039815409595046</v>
      </c>
      <c r="P491" s="897"/>
      <c r="Q491" s="897"/>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030" t="s">
        <v>422</v>
      </c>
      <c r="D492" s="3029"/>
      <c r="E492" s="985">
        <v>2.1026863071923121E-4</v>
      </c>
      <c r="F492" s="897"/>
      <c r="G492" s="897"/>
      <c r="H492" s="3029" t="s">
        <v>372</v>
      </c>
      <c r="I492" s="3029"/>
      <c r="J492" s="986">
        <v>0.26112626310239939</v>
      </c>
      <c r="K492" s="897"/>
      <c r="L492" s="897"/>
      <c r="M492" s="3029" t="s">
        <v>401</v>
      </c>
      <c r="N492" s="3029"/>
      <c r="O492" s="987">
        <v>4.919837012106661E-3</v>
      </c>
      <c r="P492" s="897"/>
      <c r="Q492" s="897"/>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030" t="s">
        <v>400</v>
      </c>
      <c r="D493" s="3029"/>
      <c r="E493" s="985">
        <v>1.7946578516406214E-2</v>
      </c>
      <c r="F493" s="897"/>
      <c r="G493" s="897"/>
      <c r="H493" s="3029" t="s">
        <v>404</v>
      </c>
      <c r="I493" s="3029"/>
      <c r="J493" s="986">
        <v>2.392099842698849E-3</v>
      </c>
      <c r="K493" s="897"/>
      <c r="L493" s="897"/>
      <c r="M493" s="3029" t="s">
        <v>426</v>
      </c>
      <c r="N493" s="3029"/>
      <c r="O493" s="987">
        <v>1.5886789810461485E-5</v>
      </c>
      <c r="P493" s="897"/>
      <c r="Q493" s="897"/>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030" t="s">
        <v>414</v>
      </c>
      <c r="D494" s="3029"/>
      <c r="E494" s="985">
        <v>8.8342345544312314E-4</v>
      </c>
      <c r="F494" s="897"/>
      <c r="G494" s="897"/>
      <c r="H494" s="3029" t="s">
        <v>391</v>
      </c>
      <c r="I494" s="3029"/>
      <c r="J494" s="986">
        <v>2.6947811815298144E-2</v>
      </c>
      <c r="K494" s="897"/>
      <c r="L494" s="897"/>
      <c r="M494" s="3029" t="s">
        <v>418</v>
      </c>
      <c r="N494" s="3029"/>
      <c r="O494" s="987">
        <v>1.6921936676110518E-4</v>
      </c>
      <c r="P494" s="897"/>
      <c r="Q494" s="897"/>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030" t="s">
        <v>403</v>
      </c>
      <c r="D495" s="3029"/>
      <c r="E495" s="985">
        <v>9.2152791739042658E-3</v>
      </c>
      <c r="F495" s="897"/>
      <c r="G495" s="897"/>
      <c r="H495" s="3029" t="s">
        <v>409</v>
      </c>
      <c r="I495" s="3029"/>
      <c r="J495" s="986">
        <v>6.2618107560800332E-4</v>
      </c>
      <c r="K495" s="897"/>
      <c r="L495" s="897"/>
      <c r="M495" s="3029" t="s">
        <v>424</v>
      </c>
      <c r="N495" s="3029"/>
      <c r="O495" s="987">
        <v>6.623617118848546E-5</v>
      </c>
      <c r="P495" s="897"/>
      <c r="Q495" s="897"/>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030" t="s">
        <v>408</v>
      </c>
      <c r="D496" s="3029"/>
      <c r="E496" s="985">
        <v>3.5834472712305107E-3</v>
      </c>
      <c r="F496" s="897"/>
      <c r="G496" s="897"/>
      <c r="H496" s="3029" t="s">
        <v>406</v>
      </c>
      <c r="I496" s="3029"/>
      <c r="J496" s="986">
        <v>2.7152799224436481E-3</v>
      </c>
      <c r="K496" s="897"/>
      <c r="L496" s="897"/>
      <c r="M496" s="3029" t="s">
        <v>372</v>
      </c>
      <c r="N496" s="3029"/>
      <c r="O496" s="987">
        <v>0.40362530911332151</v>
      </c>
      <c r="P496" s="897"/>
      <c r="Q496" s="897"/>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030" t="s">
        <v>413</v>
      </c>
      <c r="D497" s="3029"/>
      <c r="E497" s="985">
        <v>1.3338985426654877E-3</v>
      </c>
      <c r="F497" s="897"/>
      <c r="G497" s="897"/>
      <c r="H497" s="3029" t="s">
        <v>376</v>
      </c>
      <c r="I497" s="3029"/>
      <c r="J497" s="986">
        <v>0.32882285770432501</v>
      </c>
      <c r="K497" s="897"/>
      <c r="L497" s="897"/>
      <c r="M497" s="3029" t="s">
        <v>404</v>
      </c>
      <c r="N497" s="3029"/>
      <c r="O497" s="987">
        <v>1.0737834412856417E-2</v>
      </c>
      <c r="P497" s="897"/>
      <c r="Q497" s="897"/>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030" t="s">
        <v>393</v>
      </c>
      <c r="D498" s="3029"/>
      <c r="E498" s="985">
        <v>3.4962854984572696E-2</v>
      </c>
      <c r="F498" s="897"/>
      <c r="G498" s="897"/>
      <c r="H498" s="3029" t="s">
        <v>400</v>
      </c>
      <c r="I498" s="3029"/>
      <c r="J498" s="986">
        <v>1.4424415317146888E-2</v>
      </c>
      <c r="K498" s="897"/>
      <c r="L498" s="897"/>
      <c r="M498" s="3029" t="s">
        <v>391</v>
      </c>
      <c r="N498" s="3029"/>
      <c r="O498" s="987">
        <v>1.2626251754779572E-2</v>
      </c>
      <c r="P498" s="897"/>
      <c r="Q498" s="897"/>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030" t="s">
        <v>402</v>
      </c>
      <c r="D499" s="3029"/>
      <c r="E499" s="985">
        <v>1.1781816770645426E-3</v>
      </c>
      <c r="F499" s="897"/>
      <c r="G499" s="897"/>
      <c r="H499" s="3029" t="s">
        <v>414</v>
      </c>
      <c r="I499" s="3029"/>
      <c r="J499" s="986">
        <v>1.3691365485840785E-4</v>
      </c>
      <c r="K499" s="897"/>
      <c r="L499" s="897"/>
      <c r="M499" s="3029" t="s">
        <v>409</v>
      </c>
      <c r="N499" s="3029"/>
      <c r="O499" s="987">
        <v>1.9708678834872719E-3</v>
      </c>
      <c r="P499" s="897"/>
      <c r="Q499" s="897"/>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030" t="s">
        <v>371</v>
      </c>
      <c r="D500" s="3029"/>
      <c r="E500" s="985">
        <v>0.5799617523104118</v>
      </c>
      <c r="F500" s="897"/>
      <c r="G500" s="897"/>
      <c r="H500" s="3029" t="s">
        <v>403</v>
      </c>
      <c r="I500" s="3029"/>
      <c r="J500" s="986">
        <v>5.6117940615897253E-3</v>
      </c>
      <c r="K500" s="897"/>
      <c r="L500" s="897"/>
      <c r="M500" s="3029" t="s">
        <v>421</v>
      </c>
      <c r="N500" s="3029"/>
      <c r="O500" s="987">
        <v>1.25359031636831E-4</v>
      </c>
      <c r="P500" s="897"/>
      <c r="Q500" s="897"/>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030" t="s">
        <v>415</v>
      </c>
      <c r="D501" s="3029"/>
      <c r="E501" s="985">
        <v>1.0132502929261716E-3</v>
      </c>
      <c r="F501" s="897"/>
      <c r="G501" s="897"/>
      <c r="H501" s="3029" t="s">
        <v>408</v>
      </c>
      <c r="I501" s="3029"/>
      <c r="J501" s="986">
        <v>2.0321997500774001E-3</v>
      </c>
      <c r="K501" s="897"/>
      <c r="L501" s="897"/>
      <c r="M501" s="3029" t="s">
        <v>411</v>
      </c>
      <c r="N501" s="3029"/>
      <c r="O501" s="987">
        <v>9.9916793855805769E-4</v>
      </c>
      <c r="P501" s="897"/>
      <c r="Q501" s="897"/>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030" t="s">
        <v>369</v>
      </c>
      <c r="D502" s="3029"/>
      <c r="E502" s="985">
        <v>0.61817928326728788</v>
      </c>
      <c r="F502" s="897"/>
      <c r="G502" s="897"/>
      <c r="H502" s="3029" t="s">
        <v>413</v>
      </c>
      <c r="I502" s="3029"/>
      <c r="J502" s="986">
        <v>1.6251702472506359E-4</v>
      </c>
      <c r="K502" s="897"/>
      <c r="L502" s="897"/>
      <c r="M502" s="3029" t="s">
        <v>416</v>
      </c>
      <c r="N502" s="3029"/>
      <c r="O502" s="987">
        <v>5.5843605077618105E-4</v>
      </c>
      <c r="P502" s="897"/>
      <c r="Q502" s="897"/>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030" t="s">
        <v>419</v>
      </c>
      <c r="D503" s="3029"/>
      <c r="E503" s="985">
        <v>4.4689389661802507E-4</v>
      </c>
      <c r="F503" s="897"/>
      <c r="G503" s="897"/>
      <c r="H503" s="3029" t="s">
        <v>393</v>
      </c>
      <c r="I503" s="3029"/>
      <c r="J503" s="986">
        <v>3.1300888218800851E-2</v>
      </c>
      <c r="K503" s="897"/>
      <c r="L503" s="897"/>
      <c r="M503" s="3029" t="s">
        <v>406</v>
      </c>
      <c r="N503" s="3029"/>
      <c r="O503" s="987">
        <v>2.2172350091099464E-3</v>
      </c>
      <c r="P503" s="897"/>
      <c r="Q503" s="897"/>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030" t="s">
        <v>412</v>
      </c>
      <c r="D504" s="3029"/>
      <c r="E504" s="985">
        <v>7.705213065631281E-4</v>
      </c>
      <c r="F504" s="897"/>
      <c r="G504" s="897"/>
      <c r="H504" s="3029" t="s">
        <v>402</v>
      </c>
      <c r="I504" s="3029"/>
      <c r="J504" s="986">
        <v>5.6863453918850608E-5</v>
      </c>
      <c r="K504" s="897"/>
      <c r="L504" s="897"/>
      <c r="M504" s="3029" t="s">
        <v>410</v>
      </c>
      <c r="N504" s="3029"/>
      <c r="O504" s="987">
        <v>2.3094056526678222E-3</v>
      </c>
      <c r="P504" s="897"/>
      <c r="Q504" s="897"/>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030" t="s">
        <v>385</v>
      </c>
      <c r="D505" s="3029"/>
      <c r="E505" s="985">
        <v>7.2267768566524254E-2</v>
      </c>
      <c r="F505" s="897"/>
      <c r="G505" s="897"/>
      <c r="H505" s="3029" t="s">
        <v>371</v>
      </c>
      <c r="I505" s="3029"/>
      <c r="J505" s="986">
        <v>0.46176572987495418</v>
      </c>
      <c r="K505" s="897"/>
      <c r="L505" s="897"/>
      <c r="M505" s="3029" t="s">
        <v>376</v>
      </c>
      <c r="N505" s="3029"/>
      <c r="O505" s="987">
        <v>0.14051858251448246</v>
      </c>
      <c r="P505" s="897"/>
      <c r="Q505" s="897"/>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030" t="s">
        <v>396</v>
      </c>
      <c r="D506" s="3029"/>
      <c r="E506" s="985">
        <v>2.2450734478862426E-3</v>
      </c>
      <c r="F506" s="897"/>
      <c r="G506" s="897"/>
      <c r="H506" s="3029" t="s">
        <v>415</v>
      </c>
      <c r="I506" s="3029"/>
      <c r="J506" s="986">
        <v>1.0280073768296366E-3</v>
      </c>
      <c r="K506" s="897"/>
      <c r="L506" s="897"/>
      <c r="M506" s="3029" t="s">
        <v>422</v>
      </c>
      <c r="N506" s="3029"/>
      <c r="O506" s="987">
        <v>2.2861284977972464E-4</v>
      </c>
      <c r="P506" s="897"/>
      <c r="Q506" s="897"/>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030" t="s">
        <v>392</v>
      </c>
      <c r="D507" s="3029"/>
      <c r="E507" s="985">
        <v>1.0328700610984556E-2</v>
      </c>
      <c r="F507" s="897"/>
      <c r="G507" s="897"/>
      <c r="H507" s="3029" t="s">
        <v>369</v>
      </c>
      <c r="I507" s="3029"/>
      <c r="J507" s="986">
        <v>0.51276685029093205</v>
      </c>
      <c r="K507" s="897"/>
      <c r="L507" s="897"/>
      <c r="M507" s="3029" t="s">
        <v>400</v>
      </c>
      <c r="N507" s="3029"/>
      <c r="O507" s="987">
        <v>7.0118903720140576E-4</v>
      </c>
      <c r="P507" s="897"/>
      <c r="Q507" s="897"/>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030" t="s">
        <v>377</v>
      </c>
      <c r="D508" s="3029"/>
      <c r="E508" s="985">
        <v>0.25701059505024881</v>
      </c>
      <c r="F508" s="897"/>
      <c r="G508" s="897"/>
      <c r="H508" s="3029" t="s">
        <v>419</v>
      </c>
      <c r="I508" s="3029"/>
      <c r="J508" s="986">
        <v>3.68373395539797E-6</v>
      </c>
      <c r="K508" s="897"/>
      <c r="L508" s="897"/>
      <c r="M508" s="3029" t="s">
        <v>414</v>
      </c>
      <c r="N508" s="3029"/>
      <c r="O508" s="987">
        <v>4.6765132644662668E-3</v>
      </c>
      <c r="P508" s="897"/>
      <c r="Q508" s="897"/>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030" t="s">
        <v>388</v>
      </c>
      <c r="D509" s="3029"/>
      <c r="E509" s="985">
        <v>8.4499586133319815E-2</v>
      </c>
      <c r="F509" s="897"/>
      <c r="G509" s="897"/>
      <c r="H509" s="3029" t="s">
        <v>412</v>
      </c>
      <c r="I509" s="3029"/>
      <c r="J509" s="986">
        <v>3.6830359769842069E-3</v>
      </c>
      <c r="K509" s="897"/>
      <c r="L509" s="897"/>
      <c r="M509" s="3029" t="s">
        <v>408</v>
      </c>
      <c r="N509" s="3029"/>
      <c r="O509" s="987">
        <v>6.5202321380976452E-3</v>
      </c>
      <c r="P509" s="897"/>
      <c r="Q509" s="897"/>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030" t="s">
        <v>374</v>
      </c>
      <c r="D510" s="3029"/>
      <c r="E510" s="985">
        <v>0.45404723539513087</v>
      </c>
      <c r="F510" s="897"/>
      <c r="G510" s="897"/>
      <c r="H510" s="3029" t="s">
        <v>385</v>
      </c>
      <c r="I510" s="3029"/>
      <c r="J510" s="986">
        <v>0.10047164860963832</v>
      </c>
      <c r="K510" s="897"/>
      <c r="L510" s="897"/>
      <c r="M510" s="3029" t="s">
        <v>413</v>
      </c>
      <c r="N510" s="3029"/>
      <c r="O510" s="987">
        <v>2.9331085346318087E-3</v>
      </c>
      <c r="P510" s="897"/>
      <c r="Q510" s="897"/>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030" t="s">
        <v>378</v>
      </c>
      <c r="D511" s="3029"/>
      <c r="E511" s="985">
        <v>0.25271263510614367</v>
      </c>
      <c r="F511" s="897"/>
      <c r="G511" s="897"/>
      <c r="H511" s="3029" t="s">
        <v>396</v>
      </c>
      <c r="I511" s="3029"/>
      <c r="J511" s="986">
        <v>1.752131750498544E-2</v>
      </c>
      <c r="K511" s="897"/>
      <c r="L511" s="897"/>
      <c r="M511" s="3029" t="s">
        <v>393</v>
      </c>
      <c r="N511" s="3029"/>
      <c r="O511" s="987">
        <v>1.9780846210387035E-2</v>
      </c>
      <c r="P511" s="897"/>
      <c r="Q511" s="897"/>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030" t="s">
        <v>397</v>
      </c>
      <c r="D512" s="3029"/>
      <c r="E512" s="985">
        <v>2.7142553169914777E-2</v>
      </c>
      <c r="F512" s="897"/>
      <c r="G512" s="897"/>
      <c r="H512" s="3029" t="s">
        <v>392</v>
      </c>
      <c r="I512" s="3029"/>
      <c r="J512" s="986">
        <v>1.3088226722292972E-2</v>
      </c>
      <c r="K512" s="897"/>
      <c r="L512" s="897"/>
      <c r="M512" s="3029" t="s">
        <v>402</v>
      </c>
      <c r="N512" s="3029"/>
      <c r="O512" s="987">
        <v>1.6644776219737468E-2</v>
      </c>
      <c r="P512" s="897"/>
      <c r="Q512" s="897"/>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030" t="s">
        <v>375</v>
      </c>
      <c r="D513" s="3029"/>
      <c r="E513" s="985">
        <v>0.34942811254080658</v>
      </c>
      <c r="F513" s="897"/>
      <c r="G513" s="897"/>
      <c r="H513" s="3029" t="s">
        <v>377</v>
      </c>
      <c r="I513" s="3029"/>
      <c r="J513" s="986">
        <v>0.1848209246204133</v>
      </c>
      <c r="K513" s="897"/>
      <c r="L513" s="897"/>
      <c r="M513" s="3029" t="s">
        <v>371</v>
      </c>
      <c r="N513" s="3029"/>
      <c r="O513" s="987">
        <v>0.26267610976983463</v>
      </c>
      <c r="P513" s="897"/>
      <c r="Q513" s="897"/>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30" t="s">
        <v>380</v>
      </c>
      <c r="D514" s="3029"/>
      <c r="E514" s="985">
        <v>0.24807607353096367</v>
      </c>
      <c r="F514" s="897"/>
      <c r="G514" s="897"/>
      <c r="H514" s="3029" t="s">
        <v>388</v>
      </c>
      <c r="I514" s="3029"/>
      <c r="J514" s="986">
        <v>5.4850888008181692E-2</v>
      </c>
      <c r="K514" s="897"/>
      <c r="L514" s="897"/>
      <c r="M514" s="3029" t="s">
        <v>415</v>
      </c>
      <c r="N514" s="3029"/>
      <c r="O514" s="987">
        <v>9.9503561108088296E-4</v>
      </c>
      <c r="P514" s="897"/>
      <c r="Q514" s="897"/>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030" t="s">
        <v>395</v>
      </c>
      <c r="D515" s="3029"/>
      <c r="E515" s="985">
        <v>3.0202411283858636E-2</v>
      </c>
      <c r="F515" s="897"/>
      <c r="G515" s="897"/>
      <c r="H515" s="3029" t="s">
        <v>374</v>
      </c>
      <c r="I515" s="3029"/>
      <c r="J515" s="986">
        <v>0.3520360146241609</v>
      </c>
      <c r="K515" s="897"/>
      <c r="L515" s="897"/>
      <c r="M515" s="3029" t="s">
        <v>369</v>
      </c>
      <c r="N515" s="3029"/>
      <c r="O515" s="987">
        <v>0.26197386954410873</v>
      </c>
      <c r="P515" s="897"/>
      <c r="Q515" s="897"/>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030" t="s">
        <v>379</v>
      </c>
      <c r="D516" s="3029"/>
      <c r="E516" s="985">
        <v>0.21057471901247582</v>
      </c>
      <c r="F516" s="897"/>
      <c r="G516" s="897"/>
      <c r="H516" s="3029" t="s">
        <v>378</v>
      </c>
      <c r="I516" s="3029"/>
      <c r="J516" s="986">
        <v>0.20908819358052388</v>
      </c>
      <c r="K516" s="897"/>
      <c r="L516" s="897"/>
      <c r="M516" s="3029" t="s">
        <v>419</v>
      </c>
      <c r="N516" s="3029"/>
      <c r="O516" s="987">
        <v>4.2235312782812608E-5</v>
      </c>
      <c r="P516" s="897"/>
      <c r="Q516" s="897"/>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030" t="s">
        <v>382</v>
      </c>
      <c r="D517" s="3029"/>
      <c r="E517" s="985">
        <v>0.1425005538509323</v>
      </c>
      <c r="F517" s="897"/>
      <c r="G517" s="897"/>
      <c r="H517" s="3029" t="s">
        <v>397</v>
      </c>
      <c r="I517" s="3029"/>
      <c r="J517" s="986">
        <v>1.968587179885993E-2</v>
      </c>
      <c r="K517" s="897"/>
      <c r="L517" s="897"/>
      <c r="M517" s="3029" t="s">
        <v>412</v>
      </c>
      <c r="N517" s="3029"/>
      <c r="O517" s="987">
        <v>2.7935984782078159E-4</v>
      </c>
      <c r="P517" s="897"/>
      <c r="Q517" s="897"/>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030" t="s">
        <v>390</v>
      </c>
      <c r="D518" s="3029"/>
      <c r="E518" s="985">
        <v>5.0211199397658538E-3</v>
      </c>
      <c r="F518" s="897"/>
      <c r="G518" s="897"/>
      <c r="H518" s="3029" t="s">
        <v>375</v>
      </c>
      <c r="I518" s="3029"/>
      <c r="J518" s="986">
        <v>0.26516255361882468</v>
      </c>
      <c r="K518" s="897"/>
      <c r="L518" s="897"/>
      <c r="M518" s="3029" t="s">
        <v>385</v>
      </c>
      <c r="N518" s="3029"/>
      <c r="O518" s="987">
        <v>4.7621203042269283E-3</v>
      </c>
      <c r="P518" s="897"/>
      <c r="Q518" s="897"/>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030" t="s">
        <v>386</v>
      </c>
      <c r="D519" s="3029"/>
      <c r="E519" s="985">
        <v>5.2872281807828297E-2</v>
      </c>
      <c r="F519" s="897"/>
      <c r="G519" s="897"/>
      <c r="H519" s="3029" t="s">
        <v>380</v>
      </c>
      <c r="I519" s="3029"/>
      <c r="J519" s="986">
        <v>0.1539316751121062</v>
      </c>
      <c r="K519" s="897"/>
      <c r="L519" s="897"/>
      <c r="M519" s="3029" t="s">
        <v>396</v>
      </c>
      <c r="N519" s="3029"/>
      <c r="O519" s="987">
        <v>5.1714824108492284E-2</v>
      </c>
      <c r="P519" s="897"/>
      <c r="Q519" s="897"/>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030" t="s">
        <v>405</v>
      </c>
      <c r="D520" s="3029"/>
      <c r="E520" s="985">
        <v>5.1025854360007821E-3</v>
      </c>
      <c r="F520" s="897"/>
      <c r="G520" s="897"/>
      <c r="H520" s="3029" t="s">
        <v>395</v>
      </c>
      <c r="I520" s="3029"/>
      <c r="J520" s="986">
        <v>2.961098687251567E-2</v>
      </c>
      <c r="K520" s="897"/>
      <c r="L520" s="897"/>
      <c r="M520" s="3029" t="s">
        <v>392</v>
      </c>
      <c r="N520" s="3029"/>
      <c r="O520" s="987">
        <v>5.9758999029864368E-2</v>
      </c>
      <c r="P520" s="897"/>
      <c r="Q520" s="897"/>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030" t="s">
        <v>398</v>
      </c>
      <c r="D521" s="3029"/>
      <c r="E521" s="985">
        <v>1.871770842155367E-3</v>
      </c>
      <c r="F521" s="897"/>
      <c r="G521" s="897"/>
      <c r="H521" s="3029" t="s">
        <v>379</v>
      </c>
      <c r="I521" s="3029"/>
      <c r="J521" s="986">
        <v>8.9803925418642239E-2</v>
      </c>
      <c r="K521" s="897"/>
      <c r="L521" s="897"/>
      <c r="M521" s="3029" t="s">
        <v>377</v>
      </c>
      <c r="N521" s="3029"/>
      <c r="O521" s="987">
        <v>0.2403005521668812</v>
      </c>
      <c r="P521" s="897"/>
      <c r="Q521" s="897"/>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030" t="s">
        <v>383</v>
      </c>
      <c r="D522" s="3029"/>
      <c r="E522" s="985">
        <v>0.13790066821886701</v>
      </c>
      <c r="F522" s="897"/>
      <c r="G522" s="897"/>
      <c r="H522" s="3029" t="s">
        <v>382</v>
      </c>
      <c r="I522" s="3029"/>
      <c r="J522" s="986">
        <v>0.10776249886770084</v>
      </c>
      <c r="K522" s="897"/>
      <c r="L522" s="897"/>
      <c r="M522" s="3029" t="s">
        <v>388</v>
      </c>
      <c r="N522" s="3029"/>
      <c r="O522" s="987">
        <v>7.8561714122859228E-2</v>
      </c>
      <c r="P522" s="897"/>
      <c r="Q522" s="897"/>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030" t="s">
        <v>381</v>
      </c>
      <c r="D523" s="3029"/>
      <c r="E523" s="985">
        <v>0.23244458281476596</v>
      </c>
      <c r="F523" s="897"/>
      <c r="G523" s="897"/>
      <c r="H523" s="3029" t="s">
        <v>390</v>
      </c>
      <c r="I523" s="3029"/>
      <c r="J523" s="986">
        <v>9.5145239826053499E-3</v>
      </c>
      <c r="K523" s="897"/>
      <c r="L523" s="897"/>
      <c r="M523" s="3029" t="s">
        <v>374</v>
      </c>
      <c r="N523" s="3029"/>
      <c r="O523" s="987">
        <v>0.34250183553683261</v>
      </c>
      <c r="P523" s="897"/>
      <c r="Q523" s="897"/>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030" t="s">
        <v>394</v>
      </c>
      <c r="D524" s="3029"/>
      <c r="E524" s="985">
        <v>2.9434969440309024E-2</v>
      </c>
      <c r="F524" s="897"/>
      <c r="G524" s="897"/>
      <c r="H524" s="3029" t="s">
        <v>386</v>
      </c>
      <c r="I524" s="3029"/>
      <c r="J524" s="986">
        <v>1.9731540175339221E-2</v>
      </c>
      <c r="K524" s="897"/>
      <c r="L524" s="897"/>
      <c r="M524" s="3029" t="s">
        <v>378</v>
      </c>
      <c r="N524" s="3029"/>
      <c r="O524" s="987">
        <v>0.17934624190835202</v>
      </c>
      <c r="P524" s="897"/>
      <c r="Q524" s="897"/>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030" t="s">
        <v>384</v>
      </c>
      <c r="D525" s="3029"/>
      <c r="E525" s="985">
        <v>0.18060093154566476</v>
      </c>
      <c r="F525" s="897"/>
      <c r="G525" s="897"/>
      <c r="H525" s="3029" t="s">
        <v>405</v>
      </c>
      <c r="I525" s="3029"/>
      <c r="J525" s="986">
        <v>1.6897084594109074E-2</v>
      </c>
      <c r="K525" s="897"/>
      <c r="L525" s="897"/>
      <c r="M525" s="3029" t="s">
        <v>397</v>
      </c>
      <c r="N525" s="3029"/>
      <c r="O525" s="987">
        <v>4.5181247570811808E-2</v>
      </c>
      <c r="P525" s="897"/>
      <c r="Q525" s="897"/>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030" t="s">
        <v>399</v>
      </c>
      <c r="D526" s="3029"/>
      <c r="E526" s="985">
        <v>2.3055133350947155E-2</v>
      </c>
      <c r="F526" s="897"/>
      <c r="G526" s="897"/>
      <c r="H526" s="3029" t="s">
        <v>398</v>
      </c>
      <c r="I526" s="3029"/>
      <c r="J526" s="986">
        <v>2.6116683979920704E-3</v>
      </c>
      <c r="K526" s="897"/>
      <c r="L526" s="897"/>
      <c r="M526" s="3029" t="s">
        <v>375</v>
      </c>
      <c r="N526" s="3029"/>
      <c r="O526" s="987">
        <v>0.30842712889911472</v>
      </c>
      <c r="P526" s="897"/>
      <c r="Q526" s="897"/>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030" t="s">
        <v>387</v>
      </c>
      <c r="D527" s="3029"/>
      <c r="E527" s="988">
        <v>0.12550155097105811</v>
      </c>
      <c r="F527" s="897"/>
      <c r="G527" s="897"/>
      <c r="H527" s="3029" t="s">
        <v>383</v>
      </c>
      <c r="I527" s="3029"/>
      <c r="J527" s="986">
        <v>7.3489353540250518E-2</v>
      </c>
      <c r="K527" s="897"/>
      <c r="L527" s="897"/>
      <c r="M527" s="3029" t="s">
        <v>380</v>
      </c>
      <c r="N527" s="3029"/>
      <c r="O527" s="987">
        <v>0.14443374214797486</v>
      </c>
      <c r="P527" s="897"/>
      <c r="Q527" s="897"/>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030"/>
      <c r="D528" s="3029"/>
      <c r="E528" s="897"/>
      <c r="F528" s="897"/>
      <c r="G528" s="897"/>
      <c r="H528" s="3029" t="s">
        <v>381</v>
      </c>
      <c r="I528" s="3029"/>
      <c r="J528" s="986">
        <v>8.8436166506304759E-2</v>
      </c>
      <c r="K528" s="897"/>
      <c r="L528" s="897"/>
      <c r="M528" s="3029" t="s">
        <v>395</v>
      </c>
      <c r="N528" s="3029"/>
      <c r="O528" s="987">
        <v>3.9889897038040212E-3</v>
      </c>
      <c r="P528" s="897"/>
      <c r="Q528" s="897"/>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030"/>
      <c r="D529" s="3029"/>
      <c r="E529" s="897"/>
      <c r="F529" s="897"/>
      <c r="G529" s="897"/>
      <c r="H529" s="3029" t="s">
        <v>394</v>
      </c>
      <c r="I529" s="3029"/>
      <c r="J529" s="986">
        <v>9.7218685198134161E-3</v>
      </c>
      <c r="K529" s="897"/>
      <c r="L529" s="897"/>
      <c r="M529" s="3029" t="s">
        <v>379</v>
      </c>
      <c r="N529" s="3029"/>
      <c r="O529" s="987">
        <v>0.14670674050591476</v>
      </c>
      <c r="P529" s="897"/>
      <c r="Q529" s="897"/>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030" t="s">
        <v>243</v>
      </c>
      <c r="D530" s="3029"/>
      <c r="E530" s="3029"/>
      <c r="F530" s="3029"/>
      <c r="G530" s="3029"/>
      <c r="H530" s="3029" t="s">
        <v>384</v>
      </c>
      <c r="I530" s="3029"/>
      <c r="J530" s="986">
        <v>7.0492332529974236E-2</v>
      </c>
      <c r="K530" s="897"/>
      <c r="L530" s="897"/>
      <c r="M530" s="3029" t="s">
        <v>382</v>
      </c>
      <c r="N530" s="3029"/>
      <c r="O530" s="987">
        <v>0.12341862770102648</v>
      </c>
      <c r="P530" s="897"/>
      <c r="Q530" s="897"/>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030" t="s">
        <v>209</v>
      </c>
      <c r="D531" s="3029"/>
      <c r="E531" s="3205" t="s">
        <v>244</v>
      </c>
      <c r="F531" s="3206"/>
      <c r="G531" s="3207"/>
      <c r="H531" s="3029" t="s">
        <v>399</v>
      </c>
      <c r="I531" s="3029"/>
      <c r="J531" s="986">
        <v>1.9360188831678375E-3</v>
      </c>
      <c r="K531" s="897"/>
      <c r="L531" s="897"/>
      <c r="M531" s="3029" t="s">
        <v>390</v>
      </c>
      <c r="N531" s="3029"/>
      <c r="O531" s="987">
        <v>7.2756923785728511E-2</v>
      </c>
      <c r="P531" s="897"/>
      <c r="Q531" s="897"/>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029"/>
      <c r="D532" s="3029"/>
      <c r="E532" s="970" t="s">
        <v>193</v>
      </c>
      <c r="F532" s="971" t="s">
        <v>245</v>
      </c>
      <c r="G532" s="972" t="s">
        <v>246</v>
      </c>
      <c r="H532" s="3029" t="s">
        <v>387</v>
      </c>
      <c r="I532" s="3029"/>
      <c r="J532" s="986">
        <v>5.716770836607335E-2</v>
      </c>
      <c r="K532" s="897"/>
      <c r="L532" s="897"/>
      <c r="M532" s="3029" t="s">
        <v>386</v>
      </c>
      <c r="N532" s="3029"/>
      <c r="O532" s="987">
        <v>0.13342521458226672</v>
      </c>
      <c r="P532" s="897"/>
      <c r="Q532" s="897"/>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030" t="s">
        <v>210</v>
      </c>
      <c r="D533" s="3029"/>
      <c r="E533" s="991">
        <v>6.7888861763709096</v>
      </c>
      <c r="F533" s="992">
        <v>11.314810293951517</v>
      </c>
      <c r="G533" s="993">
        <v>11.314810293951517</v>
      </c>
      <c r="H533" s="3029" t="s">
        <v>301</v>
      </c>
      <c r="I533" s="3029"/>
      <c r="J533" s="986">
        <v>0.13604050053711561</v>
      </c>
      <c r="K533" s="897"/>
      <c r="L533" s="897"/>
      <c r="M533" s="3029" t="s">
        <v>405</v>
      </c>
      <c r="N533" s="3029"/>
      <c r="O533" s="987">
        <v>8.1253597687127525E-4</v>
      </c>
      <c r="P533" s="897"/>
      <c r="Q533" s="897"/>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030"/>
      <c r="D534" s="3029"/>
      <c r="E534" s="897"/>
      <c r="F534" s="897"/>
      <c r="G534" s="897"/>
      <c r="H534" s="3029" t="s">
        <v>330</v>
      </c>
      <c r="I534" s="3029"/>
      <c r="J534" s="986">
        <v>2.1751790459423374E-2</v>
      </c>
      <c r="K534" s="897"/>
      <c r="L534" s="897"/>
      <c r="M534" s="3029" t="s">
        <v>398</v>
      </c>
      <c r="N534" s="3029"/>
      <c r="O534" s="987">
        <v>3.6482350314420292E-2</v>
      </c>
      <c r="P534" s="897"/>
      <c r="Q534" s="897"/>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030"/>
      <c r="D535" s="3029"/>
      <c r="E535" s="897"/>
      <c r="F535" s="897"/>
      <c r="G535" s="897"/>
      <c r="H535" s="3029" t="s">
        <v>292</v>
      </c>
      <c r="I535" s="3029"/>
      <c r="J535" s="986">
        <v>1.0607712629406951E-3</v>
      </c>
      <c r="K535" s="897"/>
      <c r="L535" s="897"/>
      <c r="M535" s="3029" t="s">
        <v>383</v>
      </c>
      <c r="N535" s="3029"/>
      <c r="O535" s="987">
        <v>0.13774302480560111</v>
      </c>
      <c r="P535" s="897"/>
      <c r="Q535" s="897"/>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030" t="s">
        <v>247</v>
      </c>
      <c r="D536" s="3029"/>
      <c r="E536" s="3029"/>
      <c r="F536" s="897"/>
      <c r="G536" s="897"/>
      <c r="H536" s="3029" t="s">
        <v>309</v>
      </c>
      <c r="I536" s="3029"/>
      <c r="J536" s="986">
        <v>1.8749269928289124E-4</v>
      </c>
      <c r="K536" s="897"/>
      <c r="L536" s="897"/>
      <c r="M536" s="3029" t="s">
        <v>381</v>
      </c>
      <c r="N536" s="3029"/>
      <c r="O536" s="987">
        <v>8.6257035405726587E-2</v>
      </c>
      <c r="P536" s="897"/>
      <c r="Q536" s="897"/>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030"/>
      <c r="D537" s="3029"/>
      <c r="E537" s="973" t="s">
        <v>209</v>
      </c>
      <c r="F537" s="897"/>
      <c r="G537" s="897"/>
      <c r="H537" s="3029" t="s">
        <v>325</v>
      </c>
      <c r="I537" s="3029"/>
      <c r="J537" s="986">
        <v>9.351911299918722E-5</v>
      </c>
      <c r="K537" s="897"/>
      <c r="L537" s="897"/>
      <c r="M537" s="3029" t="s">
        <v>394</v>
      </c>
      <c r="N537" s="3029"/>
      <c r="O537" s="987">
        <v>5.5864608636354562E-2</v>
      </c>
      <c r="P537" s="897"/>
      <c r="Q537" s="897"/>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029"/>
      <c r="D538" s="3029"/>
      <c r="E538" s="994" t="s">
        <v>210</v>
      </c>
      <c r="F538" s="897"/>
      <c r="G538" s="897"/>
      <c r="H538" s="3029" t="s">
        <v>305</v>
      </c>
      <c r="I538" s="3029"/>
      <c r="J538" s="986">
        <v>4.5538827374014024E-4</v>
      </c>
      <c r="K538" s="897"/>
      <c r="L538" s="897"/>
      <c r="M538" s="3029" t="s">
        <v>384</v>
      </c>
      <c r="N538" s="3029"/>
      <c r="O538" s="987">
        <v>6.7207564955924129E-2</v>
      </c>
      <c r="P538" s="897"/>
      <c r="Q538" s="897"/>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030" t="s">
        <v>232</v>
      </c>
      <c r="D539" s="3029"/>
      <c r="E539" s="982">
        <v>2.230853066247818E-2</v>
      </c>
      <c r="F539" s="897"/>
      <c r="G539" s="897"/>
      <c r="H539" s="3029" t="s">
        <v>302</v>
      </c>
      <c r="I539" s="3029"/>
      <c r="J539" s="986">
        <v>1.1282542528649063E-3</v>
      </c>
      <c r="K539" s="897"/>
      <c r="L539" s="897"/>
      <c r="M539" s="3029" t="s">
        <v>399</v>
      </c>
      <c r="N539" s="3029"/>
      <c r="O539" s="987">
        <v>1.5696119039200766E-2</v>
      </c>
      <c r="P539" s="897"/>
      <c r="Q539" s="897"/>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030" t="s">
        <v>368</v>
      </c>
      <c r="D540" s="3029"/>
      <c r="E540" s="985">
        <v>-0.11996984990249414</v>
      </c>
      <c r="F540" s="897"/>
      <c r="G540" s="897"/>
      <c r="H540" s="3029" t="s">
        <v>317</v>
      </c>
      <c r="I540" s="3029"/>
      <c r="J540" s="986">
        <v>7.4131675647154133E-4</v>
      </c>
      <c r="K540" s="897"/>
      <c r="L540" s="897"/>
      <c r="M540" s="3029" t="s">
        <v>387</v>
      </c>
      <c r="N540" s="3029"/>
      <c r="O540" s="987">
        <v>6.587477187683273E-2</v>
      </c>
      <c r="P540" s="897"/>
      <c r="Q540" s="897"/>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030" t="s">
        <v>407</v>
      </c>
      <c r="D541" s="3029"/>
      <c r="E541" s="985">
        <v>-1.0444349419860164E-2</v>
      </c>
      <c r="F541" s="897"/>
      <c r="G541" s="897"/>
      <c r="H541" s="3029" t="s">
        <v>294</v>
      </c>
      <c r="I541" s="3029"/>
      <c r="J541" s="986">
        <v>4.5676031351165471E-2</v>
      </c>
      <c r="K541" s="897"/>
      <c r="L541" s="897"/>
      <c r="M541" s="3029" t="s">
        <v>301</v>
      </c>
      <c r="N541" s="3029"/>
      <c r="O541" s="987">
        <v>9.2381637871423589E-3</v>
      </c>
      <c r="P541" s="897"/>
      <c r="Q541" s="897"/>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030" t="s">
        <v>420</v>
      </c>
      <c r="D542" s="3029"/>
      <c r="E542" s="985">
        <v>-1.4732570796781909E-3</v>
      </c>
      <c r="F542" s="897"/>
      <c r="G542" s="897"/>
      <c r="H542" s="3029" t="s">
        <v>338</v>
      </c>
      <c r="I542" s="3029"/>
      <c r="J542" s="986">
        <v>3.0753408802389225E-4</v>
      </c>
      <c r="K542" s="897"/>
      <c r="L542" s="897"/>
      <c r="M542" s="3029" t="s">
        <v>330</v>
      </c>
      <c r="N542" s="3029"/>
      <c r="O542" s="987">
        <v>4.7906038165455075E-4</v>
      </c>
      <c r="P542" s="897"/>
      <c r="Q542" s="897"/>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030" t="s">
        <v>389</v>
      </c>
      <c r="D543" s="3029"/>
      <c r="E543" s="985">
        <v>4.357841004466835E-2</v>
      </c>
      <c r="F543" s="897"/>
      <c r="G543" s="897"/>
      <c r="H543" s="3029" t="s">
        <v>295</v>
      </c>
      <c r="I543" s="3029"/>
      <c r="J543" s="986">
        <v>1.3981594187320496E-3</v>
      </c>
      <c r="K543" s="897"/>
      <c r="L543" s="897"/>
      <c r="M543" s="3029" t="s">
        <v>292</v>
      </c>
      <c r="N543" s="3029"/>
      <c r="O543" s="987">
        <v>6.640029910450331E-3</v>
      </c>
      <c r="P543" s="897"/>
      <c r="Q543" s="897"/>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030" t="s">
        <v>370</v>
      </c>
      <c r="D544" s="3029"/>
      <c r="E544" s="985">
        <v>0.11330396495842054</v>
      </c>
      <c r="F544" s="897"/>
      <c r="G544" s="897"/>
      <c r="H544" s="3029" t="s">
        <v>323</v>
      </c>
      <c r="I544" s="3029"/>
      <c r="J544" s="986">
        <v>3.5311300084071981E-4</v>
      </c>
      <c r="K544" s="897"/>
      <c r="L544" s="897"/>
      <c r="M544" s="3029" t="s">
        <v>309</v>
      </c>
      <c r="N544" s="3029"/>
      <c r="O544" s="987">
        <v>6.2652698087650832E-5</v>
      </c>
      <c r="P544" s="897"/>
      <c r="Q544" s="897"/>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030" t="s">
        <v>423</v>
      </c>
      <c r="D545" s="3029"/>
      <c r="E545" s="985">
        <v>2.1111017914145522E-3</v>
      </c>
      <c r="F545" s="897"/>
      <c r="G545" s="897"/>
      <c r="H545" s="3029" t="s">
        <v>336</v>
      </c>
      <c r="I545" s="3029"/>
      <c r="J545" s="986">
        <v>3.6130753656277002E-5</v>
      </c>
      <c r="K545" s="897"/>
      <c r="L545" s="897"/>
      <c r="M545" s="3029" t="s">
        <v>325</v>
      </c>
      <c r="N545" s="3029"/>
      <c r="O545" s="987">
        <v>7.3206903230964635E-5</v>
      </c>
      <c r="P545" s="897"/>
      <c r="Q545" s="897"/>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030" t="s">
        <v>425</v>
      </c>
      <c r="D546" s="3029"/>
      <c r="E546" s="985">
        <v>-1.5610418937012139E-3</v>
      </c>
      <c r="F546" s="897"/>
      <c r="G546" s="897"/>
      <c r="H546" s="3029" t="s">
        <v>306</v>
      </c>
      <c r="I546" s="3029"/>
      <c r="J546" s="986">
        <v>3.982987744578869E-2</v>
      </c>
      <c r="K546" s="897"/>
      <c r="L546" s="897"/>
      <c r="M546" s="3029" t="s">
        <v>305</v>
      </c>
      <c r="N546" s="3029"/>
      <c r="O546" s="987">
        <v>8.9462054203941691E-6</v>
      </c>
      <c r="P546" s="897"/>
      <c r="Q546" s="897"/>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030" t="s">
        <v>373</v>
      </c>
      <c r="D547" s="3029"/>
      <c r="E547" s="985">
        <v>-9.9973744744863174E-2</v>
      </c>
      <c r="F547" s="897"/>
      <c r="G547" s="897"/>
      <c r="H547" s="3029" t="s">
        <v>286</v>
      </c>
      <c r="I547" s="3029"/>
      <c r="J547" s="986">
        <v>3.5908497308361521E-2</v>
      </c>
      <c r="K547" s="897"/>
      <c r="L547" s="897"/>
      <c r="M547" s="3029" t="s">
        <v>302</v>
      </c>
      <c r="N547" s="3029"/>
      <c r="O547" s="987">
        <v>2.5528724426787084E-2</v>
      </c>
      <c r="P547" s="897"/>
      <c r="Q547" s="897"/>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030" t="s">
        <v>401</v>
      </c>
      <c r="D548" s="3029"/>
      <c r="E548" s="985">
        <v>-1.5559674528876119E-2</v>
      </c>
      <c r="F548" s="897"/>
      <c r="G548" s="897"/>
      <c r="H548" s="3029" t="s">
        <v>318</v>
      </c>
      <c r="I548" s="3029"/>
      <c r="J548" s="986">
        <v>9.7206309583875473E-3</v>
      </c>
      <c r="K548" s="897"/>
      <c r="L548" s="897"/>
      <c r="M548" s="3029" t="s">
        <v>307</v>
      </c>
      <c r="N548" s="3029"/>
      <c r="O548" s="987">
        <v>2.5600637743426291E-3</v>
      </c>
      <c r="P548" s="897"/>
      <c r="Q548" s="897"/>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030" t="s">
        <v>426</v>
      </c>
      <c r="D549" s="3029"/>
      <c r="E549" s="985">
        <v>-1.2355769150022267E-3</v>
      </c>
      <c r="F549" s="897"/>
      <c r="G549" s="897"/>
      <c r="H549" s="3029" t="s">
        <v>315</v>
      </c>
      <c r="I549" s="3029"/>
      <c r="J549" s="986">
        <v>3.4598138631091645E-2</v>
      </c>
      <c r="K549" s="897"/>
      <c r="L549" s="897"/>
      <c r="M549" s="3029" t="s">
        <v>317</v>
      </c>
      <c r="N549" s="3029"/>
      <c r="O549" s="987">
        <v>4.6564355151149429E-7</v>
      </c>
      <c r="P549" s="897"/>
      <c r="Q549" s="897"/>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030" t="s">
        <v>418</v>
      </c>
      <c r="D550" s="3029"/>
      <c r="E550" s="985">
        <v>-3.2274959169708147E-3</v>
      </c>
      <c r="F550" s="897"/>
      <c r="G550" s="897"/>
      <c r="H550" s="3029" t="s">
        <v>321</v>
      </c>
      <c r="I550" s="3029"/>
      <c r="J550" s="986">
        <v>1.103228336270227E-2</v>
      </c>
      <c r="K550" s="897"/>
      <c r="L550" s="897"/>
      <c r="M550" s="3029" t="s">
        <v>294</v>
      </c>
      <c r="N550" s="3029"/>
      <c r="O550" s="987">
        <v>1.3192741054311582E-3</v>
      </c>
      <c r="P550" s="897"/>
      <c r="Q550" s="897"/>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030" t="s">
        <v>417</v>
      </c>
      <c r="D551" s="3029"/>
      <c r="E551" s="985">
        <v>-7.1028784127723709E-4</v>
      </c>
      <c r="F551" s="897"/>
      <c r="G551" s="897"/>
      <c r="H551" s="3029" t="s">
        <v>303</v>
      </c>
      <c r="I551" s="3029"/>
      <c r="J551" s="989">
        <v>3.4612953853331149E-3</v>
      </c>
      <c r="K551" s="897"/>
      <c r="L551" s="897"/>
      <c r="M551" s="3029" t="s">
        <v>338</v>
      </c>
      <c r="N551" s="3029"/>
      <c r="O551" s="987">
        <v>4.9398660832321323E-3</v>
      </c>
      <c r="P551" s="897"/>
      <c r="Q551" s="897"/>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030" t="s">
        <v>424</v>
      </c>
      <c r="D552" s="3029"/>
      <c r="E552" s="985">
        <v>2.0620472326869908E-3</v>
      </c>
      <c r="F552" s="897"/>
      <c r="G552" s="897"/>
      <c r="H552" s="3029"/>
      <c r="I552" s="3029"/>
      <c r="J552" s="897"/>
      <c r="K552" s="897"/>
      <c r="L552" s="897"/>
      <c r="M552" s="3029" t="s">
        <v>427</v>
      </c>
      <c r="N552" s="3029"/>
      <c r="O552" s="987">
        <v>3.6909198356536982E-4</v>
      </c>
      <c r="P552" s="897"/>
      <c r="Q552" s="897"/>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030" t="s">
        <v>372</v>
      </c>
      <c r="D553" s="3029"/>
      <c r="E553" s="985">
        <v>9.6395375491440602E-2</v>
      </c>
      <c r="F553" s="897"/>
      <c r="G553" s="897"/>
      <c r="H553" s="3029"/>
      <c r="I553" s="3029"/>
      <c r="J553" s="897"/>
      <c r="K553" s="897"/>
      <c r="L553" s="897"/>
      <c r="M553" s="3029" t="s">
        <v>295</v>
      </c>
      <c r="N553" s="3029"/>
      <c r="O553" s="987">
        <v>1.045883736675661E-2</v>
      </c>
      <c r="P553" s="897"/>
      <c r="Q553" s="897"/>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030" t="s">
        <v>404</v>
      </c>
      <c r="D554" s="3029"/>
      <c r="E554" s="985">
        <v>1.1670205705676274E-2</v>
      </c>
      <c r="F554" s="897"/>
      <c r="G554" s="897"/>
      <c r="H554" s="3029" t="s">
        <v>243</v>
      </c>
      <c r="I554" s="3029"/>
      <c r="J554" s="3029"/>
      <c r="K554" s="3029"/>
      <c r="L554" s="3029"/>
      <c r="M554" s="3029" t="s">
        <v>323</v>
      </c>
      <c r="N554" s="3029"/>
      <c r="O554" s="987">
        <v>8.730238286217832E-3</v>
      </c>
      <c r="P554" s="897"/>
      <c r="Q554" s="897"/>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030" t="s">
        <v>391</v>
      </c>
      <c r="D555" s="3029"/>
      <c r="E555" s="985">
        <v>2.8680493145830769E-2</v>
      </c>
      <c r="F555" s="897"/>
      <c r="G555" s="897"/>
      <c r="H555" s="3029" t="s">
        <v>209</v>
      </c>
      <c r="I555" s="3029"/>
      <c r="J555" s="3202" t="s">
        <v>244</v>
      </c>
      <c r="K555" s="3203"/>
      <c r="L555" s="3204"/>
      <c r="M555" s="3029" t="s">
        <v>336</v>
      </c>
      <c r="N555" s="3029"/>
      <c r="O555" s="987">
        <v>4.2344417824331732E-3</v>
      </c>
      <c r="P555" s="897"/>
      <c r="Q555" s="897"/>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030" t="s">
        <v>409</v>
      </c>
      <c r="D556" s="3029"/>
      <c r="E556" s="985">
        <v>8.6562951055541449E-3</v>
      </c>
      <c r="F556" s="897"/>
      <c r="G556" s="897"/>
      <c r="H556" s="3029"/>
      <c r="I556" s="3029"/>
      <c r="J556" s="974" t="s">
        <v>193</v>
      </c>
      <c r="K556" s="975" t="s">
        <v>245</v>
      </c>
      <c r="L556" s="976" t="s">
        <v>246</v>
      </c>
      <c r="M556" s="3029" t="s">
        <v>306</v>
      </c>
      <c r="N556" s="3029"/>
      <c r="O556" s="987">
        <v>2.7490030887277334E-3</v>
      </c>
      <c r="P556" s="897"/>
      <c r="Q556" s="897"/>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030" t="s">
        <v>421</v>
      </c>
      <c r="D557" s="3029"/>
      <c r="E557" s="985">
        <v>-2.9820147208481553E-3</v>
      </c>
      <c r="F557" s="897"/>
      <c r="G557" s="897"/>
      <c r="H557" s="3029" t="s">
        <v>210</v>
      </c>
      <c r="I557" s="3029"/>
      <c r="J557" s="995">
        <v>5.4365633454271256</v>
      </c>
      <c r="K557" s="996">
        <v>7.5507824242043418</v>
      </c>
      <c r="L557" s="997">
        <v>7.5507824242043418</v>
      </c>
      <c r="M557" s="3029" t="s">
        <v>286</v>
      </c>
      <c r="N557" s="3029"/>
      <c r="O557" s="987">
        <v>3.3873619023377958E-3</v>
      </c>
      <c r="P557" s="897"/>
      <c r="Q557" s="897"/>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030" t="s">
        <v>411</v>
      </c>
      <c r="D558" s="3029"/>
      <c r="E558" s="985">
        <v>-6.3332237466174135E-3</v>
      </c>
      <c r="F558" s="897"/>
      <c r="G558" s="897"/>
      <c r="H558" s="3029"/>
      <c r="I558" s="3029"/>
      <c r="J558" s="897"/>
      <c r="K558" s="897"/>
      <c r="L558" s="897"/>
      <c r="M558" s="3029" t="s">
        <v>318</v>
      </c>
      <c r="N558" s="3029"/>
      <c r="O558" s="987">
        <v>6.1849874789748872E-4</v>
      </c>
      <c r="P558" s="897"/>
      <c r="Q558" s="897"/>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030" t="s">
        <v>416</v>
      </c>
      <c r="D559" s="3029"/>
      <c r="E559" s="985">
        <v>-4.5984123547207784E-3</v>
      </c>
      <c r="F559" s="897"/>
      <c r="G559" s="897"/>
      <c r="H559" s="3029"/>
      <c r="I559" s="3029"/>
      <c r="J559" s="897"/>
      <c r="K559" s="897"/>
      <c r="L559" s="897"/>
      <c r="M559" s="3029" t="s">
        <v>315</v>
      </c>
      <c r="N559" s="3029"/>
      <c r="O559" s="987">
        <v>3.0888529928793287E-2</v>
      </c>
      <c r="P559" s="897"/>
      <c r="Q559" s="897"/>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030" t="s">
        <v>406</v>
      </c>
      <c r="D560" s="3029"/>
      <c r="E560" s="985">
        <v>-1.1547808617083792E-2</v>
      </c>
      <c r="F560" s="897"/>
      <c r="G560" s="897"/>
      <c r="H560" s="3029" t="s">
        <v>247</v>
      </c>
      <c r="I560" s="3029"/>
      <c r="J560" s="3029"/>
      <c r="K560" s="897"/>
      <c r="L560" s="897"/>
      <c r="M560" s="3029" t="s">
        <v>321</v>
      </c>
      <c r="N560" s="3029"/>
      <c r="O560" s="987">
        <v>7.6898995374544074E-3</v>
      </c>
      <c r="P560" s="897"/>
      <c r="Q560" s="897"/>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030" t="s">
        <v>410</v>
      </c>
      <c r="D561" s="3029"/>
      <c r="E561" s="985">
        <v>-8.3618002232038607E-3</v>
      </c>
      <c r="F561" s="897"/>
      <c r="G561" s="897"/>
      <c r="H561" s="3029"/>
      <c r="I561" s="3029"/>
      <c r="J561" s="977" t="s">
        <v>209</v>
      </c>
      <c r="K561" s="897"/>
      <c r="L561" s="897"/>
      <c r="M561" s="3029" t="s">
        <v>303</v>
      </c>
      <c r="N561" s="3029"/>
      <c r="O561" s="990">
        <v>1.3909963997809029E-3</v>
      </c>
      <c r="P561" s="897"/>
      <c r="Q561" s="897"/>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030" t="s">
        <v>376</v>
      </c>
      <c r="D562" s="3029"/>
      <c r="E562" s="985">
        <v>-7.3993712733326486E-2</v>
      </c>
      <c r="F562" s="897"/>
      <c r="G562" s="897"/>
      <c r="H562" s="3029"/>
      <c r="I562" s="3029"/>
      <c r="J562" s="998" t="s">
        <v>210</v>
      </c>
      <c r="K562" s="897"/>
      <c r="L562" s="897"/>
      <c r="M562" s="3029"/>
      <c r="N562" s="3029"/>
      <c r="O562" s="897"/>
      <c r="P562" s="897"/>
      <c r="Q562" s="897"/>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030" t="s">
        <v>422</v>
      </c>
      <c r="D563" s="3029"/>
      <c r="E563" s="985">
        <v>-2.1359383627366025E-3</v>
      </c>
      <c r="F563" s="897"/>
      <c r="G563" s="897"/>
      <c r="H563" s="3029" t="s">
        <v>232</v>
      </c>
      <c r="I563" s="3029"/>
      <c r="J563" s="983">
        <v>2.3812593545461651E-2</v>
      </c>
      <c r="K563" s="897"/>
      <c r="L563" s="897"/>
      <c r="M563" s="3029"/>
      <c r="N563" s="3029"/>
      <c r="O563" s="897"/>
      <c r="P563" s="897"/>
      <c r="Q563" s="897"/>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030" t="s">
        <v>400</v>
      </c>
      <c r="D564" s="3029"/>
      <c r="E564" s="985">
        <v>-1.9732963127901262E-2</v>
      </c>
      <c r="F564" s="897"/>
      <c r="G564" s="897"/>
      <c r="H564" s="3029" t="s">
        <v>368</v>
      </c>
      <c r="I564" s="3029"/>
      <c r="J564" s="986">
        <v>-0.14265612781201498</v>
      </c>
      <c r="K564" s="897"/>
      <c r="L564" s="897"/>
      <c r="M564" s="3029" t="s">
        <v>243</v>
      </c>
      <c r="N564" s="3029"/>
      <c r="O564" s="3029"/>
      <c r="P564" s="3029"/>
      <c r="Q564" s="3029"/>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030" t="s">
        <v>414</v>
      </c>
      <c r="D565" s="3029"/>
      <c r="E565" s="985">
        <v>4.3781026069856666E-3</v>
      </c>
      <c r="F565" s="897"/>
      <c r="G565" s="897"/>
      <c r="H565" s="3029" t="s">
        <v>407</v>
      </c>
      <c r="I565" s="3029"/>
      <c r="J565" s="986">
        <v>-7.1403844778771914E-3</v>
      </c>
      <c r="K565" s="897"/>
      <c r="L565" s="897"/>
      <c r="M565" s="3029" t="s">
        <v>209</v>
      </c>
      <c r="N565" s="3029"/>
      <c r="O565" s="3199" t="s">
        <v>244</v>
      </c>
      <c r="P565" s="3200"/>
      <c r="Q565" s="3201"/>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030" t="s">
        <v>403</v>
      </c>
      <c r="D566" s="3029"/>
      <c r="E566" s="985">
        <v>1.4140205496171822E-2</v>
      </c>
      <c r="F566" s="897"/>
      <c r="G566" s="897"/>
      <c r="H566" s="3029" t="s">
        <v>420</v>
      </c>
      <c r="I566" s="3029"/>
      <c r="J566" s="986">
        <v>-7.3656174846467781E-3</v>
      </c>
      <c r="K566" s="897"/>
      <c r="L566" s="897"/>
      <c r="M566" s="3029"/>
      <c r="N566" s="3029"/>
      <c r="O566" s="978" t="s">
        <v>193</v>
      </c>
      <c r="P566" s="979" t="s">
        <v>245</v>
      </c>
      <c r="Q566" s="980" t="s">
        <v>246</v>
      </c>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030" t="s">
        <v>408</v>
      </c>
      <c r="D567" s="3029"/>
      <c r="E567" s="985">
        <v>8.8176322466113118E-3</v>
      </c>
      <c r="F567" s="897"/>
      <c r="G567" s="897"/>
      <c r="H567" s="3029" t="s">
        <v>389</v>
      </c>
      <c r="I567" s="3029"/>
      <c r="J567" s="986">
        <v>4.7328646169831658E-2</v>
      </c>
      <c r="K567" s="897"/>
      <c r="L567" s="897"/>
      <c r="M567" s="3029" t="s">
        <v>210</v>
      </c>
      <c r="N567" s="3029"/>
      <c r="O567" s="999">
        <v>5.091071625312213</v>
      </c>
      <c r="P567" s="1000">
        <v>6.6117813315743028</v>
      </c>
      <c r="Q567" s="1001">
        <v>6.6117813315743028</v>
      </c>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030" t="s">
        <v>413</v>
      </c>
      <c r="D568" s="3029"/>
      <c r="E568" s="985">
        <v>5.3797596315026674E-3</v>
      </c>
      <c r="F568" s="897"/>
      <c r="G568" s="897"/>
      <c r="H568" s="3029" t="s">
        <v>370</v>
      </c>
      <c r="I568" s="3029"/>
      <c r="J568" s="986">
        <v>0.11655880714235964</v>
      </c>
      <c r="K568" s="897"/>
      <c r="L568" s="897"/>
      <c r="M568" s="3029"/>
      <c r="N568" s="3029"/>
      <c r="O568" s="897"/>
      <c r="P568" s="897"/>
      <c r="Q568" s="897"/>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030" t="s">
        <v>393</v>
      </c>
      <c r="D569" s="3029"/>
      <c r="E569" s="985">
        <v>2.7542598873786767E-2</v>
      </c>
      <c r="F569" s="897"/>
      <c r="G569" s="897"/>
      <c r="H569" s="3029" t="s">
        <v>423</v>
      </c>
      <c r="I569" s="3029"/>
      <c r="J569" s="986">
        <v>-1.5787925925781232E-3</v>
      </c>
      <c r="K569" s="897"/>
      <c r="L569" s="897"/>
      <c r="M569" s="3029"/>
      <c r="N569" s="3029"/>
      <c r="O569" s="897"/>
      <c r="P569" s="897"/>
      <c r="Q569" s="897"/>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030" t="s">
        <v>402</v>
      </c>
      <c r="D570" s="3029"/>
      <c r="E570" s="985">
        <v>5.0560062822506057E-3</v>
      </c>
      <c r="F570" s="897"/>
      <c r="G570" s="897"/>
      <c r="H570" s="3029" t="s">
        <v>425</v>
      </c>
      <c r="I570" s="3029"/>
      <c r="J570" s="986">
        <v>2.1658404985927719E-4</v>
      </c>
      <c r="K570" s="897"/>
      <c r="L570" s="897"/>
      <c r="M570" s="3029" t="s">
        <v>247</v>
      </c>
      <c r="N570" s="3029"/>
      <c r="O570" s="3029"/>
      <c r="P570" s="897"/>
      <c r="Q570" s="897"/>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030" t="s">
        <v>371</v>
      </c>
      <c r="D571" s="3029"/>
      <c r="E571" s="985">
        <v>0.11217630986134332</v>
      </c>
      <c r="F571" s="897"/>
      <c r="G571" s="897"/>
      <c r="H571" s="3029" t="s">
        <v>373</v>
      </c>
      <c r="I571" s="3029"/>
      <c r="J571" s="986">
        <v>-0.11505867949958297</v>
      </c>
      <c r="K571" s="897"/>
      <c r="L571" s="897"/>
      <c r="M571" s="3029"/>
      <c r="N571" s="3029"/>
      <c r="O571" s="981" t="s">
        <v>209</v>
      </c>
      <c r="P571" s="897"/>
      <c r="Q571" s="897"/>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030" t="s">
        <v>415</v>
      </c>
      <c r="D572" s="3029"/>
      <c r="E572" s="985">
        <v>4.688779846799049E-3</v>
      </c>
      <c r="F572" s="897"/>
      <c r="G572" s="897"/>
      <c r="H572" s="3029" t="s">
        <v>401</v>
      </c>
      <c r="I572" s="3029"/>
      <c r="J572" s="986">
        <v>-1.4633948520698482E-2</v>
      </c>
      <c r="K572" s="897"/>
      <c r="L572" s="897"/>
      <c r="M572" s="3029"/>
      <c r="N572" s="3029"/>
      <c r="O572" s="1002" t="s">
        <v>210</v>
      </c>
      <c r="P572" s="897"/>
      <c r="Q572" s="897"/>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030" t="s">
        <v>369</v>
      </c>
      <c r="D573" s="3029"/>
      <c r="E573" s="985">
        <v>-0.11581336918035906</v>
      </c>
      <c r="F573" s="897"/>
      <c r="G573" s="897"/>
      <c r="H573" s="3029" t="s">
        <v>417</v>
      </c>
      <c r="I573" s="3029"/>
      <c r="J573" s="986">
        <v>-8.283467311981622E-3</v>
      </c>
      <c r="K573" s="897"/>
      <c r="L573" s="897"/>
      <c r="M573" s="3029" t="s">
        <v>232</v>
      </c>
      <c r="N573" s="3029"/>
      <c r="O573" s="984">
        <v>8.9411182332866743E-3</v>
      </c>
      <c r="P573" s="897"/>
      <c r="Q573" s="897"/>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030" t="s">
        <v>419</v>
      </c>
      <c r="D574" s="3029"/>
      <c r="E574" s="985">
        <v>-3.1138929943534057E-3</v>
      </c>
      <c r="F574" s="897"/>
      <c r="G574" s="897"/>
      <c r="H574" s="3029" t="s">
        <v>424</v>
      </c>
      <c r="I574" s="3029"/>
      <c r="J574" s="986">
        <v>4.1794606944648418E-3</v>
      </c>
      <c r="K574" s="897"/>
      <c r="L574" s="897"/>
      <c r="M574" s="3029" t="s">
        <v>368</v>
      </c>
      <c r="N574" s="3029"/>
      <c r="O574" s="987">
        <v>-0.13648249003204924</v>
      </c>
      <c r="P574" s="897"/>
      <c r="Q574" s="897"/>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030" t="s">
        <v>412</v>
      </c>
      <c r="D575" s="3029"/>
      <c r="E575" s="985">
        <v>4.0887805205153593E-3</v>
      </c>
      <c r="F575" s="897"/>
      <c r="G575" s="897"/>
      <c r="H575" s="3029" t="s">
        <v>372</v>
      </c>
      <c r="I575" s="3029"/>
      <c r="J575" s="986">
        <v>9.3994149853974807E-2</v>
      </c>
      <c r="K575" s="897"/>
      <c r="L575" s="897"/>
      <c r="M575" s="3029" t="s">
        <v>407</v>
      </c>
      <c r="N575" s="3029"/>
      <c r="O575" s="987">
        <v>1.4330087681757116E-2</v>
      </c>
      <c r="P575" s="897"/>
      <c r="Q575" s="897"/>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030" t="s">
        <v>385</v>
      </c>
      <c r="D576" s="3029"/>
      <c r="E576" s="985">
        <v>3.9598049596697292E-2</v>
      </c>
      <c r="F576" s="897"/>
      <c r="G576" s="897"/>
      <c r="H576" s="3029" t="s">
        <v>404</v>
      </c>
      <c r="I576" s="3029"/>
      <c r="J576" s="986">
        <v>8.996326289646292E-3</v>
      </c>
      <c r="K576" s="897"/>
      <c r="L576" s="897"/>
      <c r="M576" s="3029" t="s">
        <v>389</v>
      </c>
      <c r="N576" s="3029"/>
      <c r="O576" s="987">
        <v>5.3396525385391386E-2</v>
      </c>
      <c r="P576" s="897"/>
      <c r="Q576" s="897"/>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030" t="s">
        <v>396</v>
      </c>
      <c r="D577" s="3029"/>
      <c r="E577" s="985">
        <v>-6.9793784716664486E-3</v>
      </c>
      <c r="F577" s="897"/>
      <c r="G577" s="897"/>
      <c r="H577" s="3029" t="s">
        <v>391</v>
      </c>
      <c r="I577" s="3029"/>
      <c r="J577" s="986">
        <v>3.0195157569314811E-2</v>
      </c>
      <c r="K577" s="897"/>
      <c r="L577" s="897"/>
      <c r="M577" s="3029" t="s">
        <v>370</v>
      </c>
      <c r="N577" s="3029"/>
      <c r="O577" s="987">
        <v>0.13399201733239277</v>
      </c>
      <c r="P577" s="897"/>
      <c r="Q577" s="897"/>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30" t="s">
        <v>392</v>
      </c>
      <c r="D578" s="3029"/>
      <c r="E578" s="985">
        <v>-1.497008675784197E-2</v>
      </c>
      <c r="F578" s="897"/>
      <c r="G578" s="897"/>
      <c r="H578" s="3029" t="s">
        <v>409</v>
      </c>
      <c r="I578" s="3029"/>
      <c r="J578" s="986">
        <v>4.602836161970463E-3</v>
      </c>
      <c r="K578" s="897"/>
      <c r="L578" s="897"/>
      <c r="M578" s="3029" t="s">
        <v>425</v>
      </c>
      <c r="N578" s="3029"/>
      <c r="O578" s="987">
        <v>-3.5423574207502544E-3</v>
      </c>
      <c r="P578" s="897"/>
      <c r="Q578" s="897"/>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30" t="s">
        <v>377</v>
      </c>
      <c r="D579" s="3029"/>
      <c r="E579" s="985">
        <v>7.4675301766852359E-2</v>
      </c>
      <c r="F579" s="897"/>
      <c r="G579" s="897"/>
      <c r="H579" s="3029" t="s">
        <v>406</v>
      </c>
      <c r="I579" s="3029"/>
      <c r="J579" s="986">
        <v>-9.5847955048577634E-3</v>
      </c>
      <c r="K579" s="897"/>
      <c r="L579" s="897"/>
      <c r="M579" s="3029" t="s">
        <v>373</v>
      </c>
      <c r="N579" s="3029"/>
      <c r="O579" s="987">
        <v>-0.12114625500406966</v>
      </c>
      <c r="P579" s="897"/>
      <c r="Q579" s="897"/>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030" t="s">
        <v>388</v>
      </c>
      <c r="D580" s="3029"/>
      <c r="E580" s="985">
        <v>4.2818235222962762E-2</v>
      </c>
      <c r="F580" s="897"/>
      <c r="G580" s="897"/>
      <c r="H580" s="3029" t="s">
        <v>376</v>
      </c>
      <c r="I580" s="3029"/>
      <c r="J580" s="986">
        <v>-0.1054767032115926</v>
      </c>
      <c r="K580" s="897"/>
      <c r="L580" s="897"/>
      <c r="M580" s="3029" t="s">
        <v>401</v>
      </c>
      <c r="N580" s="3029"/>
      <c r="O580" s="987">
        <v>-1.3777364568605345E-2</v>
      </c>
      <c r="P580" s="897"/>
      <c r="Q580" s="897"/>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030" t="s">
        <v>374</v>
      </c>
      <c r="D581" s="3029"/>
      <c r="E581" s="985">
        <v>9.9254907866109437E-2</v>
      </c>
      <c r="F581" s="897"/>
      <c r="G581" s="897"/>
      <c r="H581" s="3029" t="s">
        <v>400</v>
      </c>
      <c r="I581" s="3029"/>
      <c r="J581" s="986">
        <v>-2.209147208860052E-2</v>
      </c>
      <c r="K581" s="897"/>
      <c r="L581" s="897"/>
      <c r="M581" s="3029" t="s">
        <v>426</v>
      </c>
      <c r="N581" s="3029"/>
      <c r="O581" s="987">
        <v>-7.8290464137626044E-4</v>
      </c>
      <c r="P581" s="897"/>
      <c r="Q581" s="897"/>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030" t="s">
        <v>378</v>
      </c>
      <c r="D582" s="3029"/>
      <c r="E582" s="985">
        <v>7.4048275859916191E-2</v>
      </c>
      <c r="F582" s="897"/>
      <c r="G582" s="897"/>
      <c r="H582" s="3029" t="s">
        <v>414</v>
      </c>
      <c r="I582" s="3029"/>
      <c r="J582" s="986">
        <v>2.1522807892158263E-3</v>
      </c>
      <c r="K582" s="897"/>
      <c r="L582" s="897"/>
      <c r="M582" s="3029" t="s">
        <v>418</v>
      </c>
      <c r="N582" s="3029"/>
      <c r="O582" s="987">
        <v>-2.5551466183058947E-3</v>
      </c>
      <c r="P582" s="897"/>
      <c r="Q582" s="897"/>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30" t="s">
        <v>397</v>
      </c>
      <c r="D583" s="3029"/>
      <c r="E583" s="985">
        <v>2.4267599633284544E-2</v>
      </c>
      <c r="F583" s="897"/>
      <c r="G583" s="897"/>
      <c r="H583" s="3029" t="s">
        <v>403</v>
      </c>
      <c r="I583" s="3029"/>
      <c r="J583" s="986">
        <v>1.377927634003091E-2</v>
      </c>
      <c r="K583" s="897"/>
      <c r="L583" s="897"/>
      <c r="M583" s="3029" t="s">
        <v>424</v>
      </c>
      <c r="N583" s="3029"/>
      <c r="O583" s="987">
        <v>-1.5985948255201182E-3</v>
      </c>
      <c r="P583" s="897"/>
      <c r="Q583" s="897"/>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30" t="s">
        <v>375</v>
      </c>
      <c r="D584" s="3029"/>
      <c r="E584" s="985">
        <v>8.7072375679138975E-2</v>
      </c>
      <c r="F584" s="897"/>
      <c r="G584" s="897"/>
      <c r="H584" s="3029" t="s">
        <v>408</v>
      </c>
      <c r="I584" s="3029"/>
      <c r="J584" s="986">
        <v>8.2919895122628168E-3</v>
      </c>
      <c r="K584" s="897"/>
      <c r="L584" s="897"/>
      <c r="M584" s="3029" t="s">
        <v>372</v>
      </c>
      <c r="N584" s="3029"/>
      <c r="O584" s="987">
        <v>0.12479005847711308</v>
      </c>
      <c r="P584" s="897"/>
      <c r="Q584" s="897"/>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30" t="s">
        <v>380</v>
      </c>
      <c r="D585" s="3029"/>
      <c r="E585" s="985">
        <v>7.3365843053871824E-2</v>
      </c>
      <c r="F585" s="897"/>
      <c r="G585" s="897"/>
      <c r="H585" s="3029" t="s">
        <v>413</v>
      </c>
      <c r="I585" s="3029"/>
      <c r="J585" s="986">
        <v>-2.3449035210584032E-3</v>
      </c>
      <c r="K585" s="897"/>
      <c r="L585" s="897"/>
      <c r="M585" s="3029" t="s">
        <v>404</v>
      </c>
      <c r="N585" s="3029"/>
      <c r="O585" s="987">
        <v>2.0353970659726463E-2</v>
      </c>
      <c r="P585" s="897"/>
      <c r="Q585" s="897"/>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30" t="s">
        <v>395</v>
      </c>
      <c r="D586" s="3029"/>
      <c r="E586" s="985">
        <v>2.5598957620756285E-2</v>
      </c>
      <c r="F586" s="897"/>
      <c r="G586" s="897"/>
      <c r="H586" s="3029" t="s">
        <v>393</v>
      </c>
      <c r="I586" s="3029"/>
      <c r="J586" s="986">
        <v>3.2542722143630416E-2</v>
      </c>
      <c r="K586" s="897"/>
      <c r="L586" s="897"/>
      <c r="M586" s="3029" t="s">
        <v>391</v>
      </c>
      <c r="N586" s="3029"/>
      <c r="O586" s="987">
        <v>2.2071305147258975E-2</v>
      </c>
      <c r="P586" s="897"/>
      <c r="Q586" s="897"/>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30" t="s">
        <v>379</v>
      </c>
      <c r="D587" s="3029"/>
      <c r="E587" s="985">
        <v>6.7593445961173504E-2</v>
      </c>
      <c r="F587" s="897"/>
      <c r="G587" s="897"/>
      <c r="H587" s="3029" t="s">
        <v>402</v>
      </c>
      <c r="I587" s="3029"/>
      <c r="J587" s="986">
        <v>1.387050154443853E-3</v>
      </c>
      <c r="K587" s="897"/>
      <c r="L587" s="897"/>
      <c r="M587" s="3029" t="s">
        <v>409</v>
      </c>
      <c r="N587" s="3029"/>
      <c r="O587" s="987">
        <v>8.7200615251128329E-3</v>
      </c>
      <c r="P587" s="897"/>
      <c r="Q587" s="897"/>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30" t="s">
        <v>382</v>
      </c>
      <c r="D588" s="3029"/>
      <c r="E588" s="985">
        <v>5.5604475542716962E-2</v>
      </c>
      <c r="F588" s="897"/>
      <c r="G588" s="897"/>
      <c r="H588" s="3029" t="s">
        <v>371</v>
      </c>
      <c r="I588" s="3029"/>
      <c r="J588" s="986">
        <v>0.12499320281794747</v>
      </c>
      <c r="K588" s="897"/>
      <c r="L588" s="897"/>
      <c r="M588" s="3029" t="s">
        <v>421</v>
      </c>
      <c r="N588" s="3029"/>
      <c r="O588" s="987">
        <v>-2.1992196499027133E-3</v>
      </c>
      <c r="P588" s="897"/>
      <c r="Q588" s="897"/>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30" t="s">
        <v>390</v>
      </c>
      <c r="D589" s="3029"/>
      <c r="E589" s="985">
        <v>-1.0437626943960068E-2</v>
      </c>
      <c r="F589" s="897"/>
      <c r="G589" s="897"/>
      <c r="H589" s="3029" t="s">
        <v>415</v>
      </c>
      <c r="I589" s="3029"/>
      <c r="J589" s="986">
        <v>-5.8975775843801781E-3</v>
      </c>
      <c r="K589" s="897"/>
      <c r="L589" s="897"/>
      <c r="M589" s="3029" t="s">
        <v>411</v>
      </c>
      <c r="N589" s="3029"/>
      <c r="O589" s="987">
        <v>-6.2088338455457718E-3</v>
      </c>
      <c r="P589" s="897"/>
      <c r="Q589" s="897"/>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30" t="s">
        <v>386</v>
      </c>
      <c r="D590" s="3029"/>
      <c r="E590" s="985">
        <v>3.3870023622650708E-2</v>
      </c>
      <c r="F590" s="897"/>
      <c r="G590" s="897"/>
      <c r="H590" s="3029" t="s">
        <v>369</v>
      </c>
      <c r="I590" s="3029"/>
      <c r="J590" s="986">
        <v>-0.13171508538372884</v>
      </c>
      <c r="K590" s="897"/>
      <c r="L590" s="897"/>
      <c r="M590" s="3029" t="s">
        <v>416</v>
      </c>
      <c r="N590" s="3029"/>
      <c r="O590" s="987">
        <v>-4.6417047940855195E-3</v>
      </c>
      <c r="P590" s="897"/>
      <c r="Q590" s="897"/>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30" t="s">
        <v>405</v>
      </c>
      <c r="D591" s="3029"/>
      <c r="E591" s="985">
        <v>-1.0521959244681921E-2</v>
      </c>
      <c r="F591" s="897"/>
      <c r="G591" s="897"/>
      <c r="H591" s="3029" t="s">
        <v>419</v>
      </c>
      <c r="I591" s="3029"/>
      <c r="J591" s="986">
        <v>3.5303655453447057E-4</v>
      </c>
      <c r="K591" s="897"/>
      <c r="L591" s="897"/>
      <c r="M591" s="3029" t="s">
        <v>406</v>
      </c>
      <c r="N591" s="3029"/>
      <c r="O591" s="987">
        <v>-9.2490399761402022E-3</v>
      </c>
      <c r="P591" s="897"/>
      <c r="Q591" s="897"/>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30" t="s">
        <v>398</v>
      </c>
      <c r="D592" s="3029"/>
      <c r="E592" s="985">
        <v>-6.3727636455038397E-3</v>
      </c>
      <c r="F592" s="897"/>
      <c r="G592" s="897"/>
      <c r="H592" s="3029" t="s">
        <v>412</v>
      </c>
      <c r="I592" s="3029"/>
      <c r="J592" s="986">
        <v>-1.116293839265828E-2</v>
      </c>
      <c r="K592" s="897"/>
      <c r="L592" s="897"/>
      <c r="M592" s="3029" t="s">
        <v>410</v>
      </c>
      <c r="N592" s="3029"/>
      <c r="O592" s="987">
        <v>-9.4393242581172938E-3</v>
      </c>
      <c r="P592" s="897"/>
      <c r="Q592" s="897"/>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30" t="s">
        <v>383</v>
      </c>
      <c r="D593" s="3029"/>
      <c r="E593" s="985">
        <v>5.469966392460103E-2</v>
      </c>
      <c r="F593" s="897"/>
      <c r="G593" s="897"/>
      <c r="H593" s="3029" t="s">
        <v>385</v>
      </c>
      <c r="I593" s="3029"/>
      <c r="J593" s="986">
        <v>5.830386046389123E-2</v>
      </c>
      <c r="K593" s="897"/>
      <c r="L593" s="897"/>
      <c r="M593" s="3029" t="s">
        <v>376</v>
      </c>
      <c r="N593" s="3029"/>
      <c r="O593" s="987">
        <v>-7.363048700821824E-2</v>
      </c>
      <c r="P593" s="897"/>
      <c r="Q593" s="897"/>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30" t="s">
        <v>381</v>
      </c>
      <c r="D594" s="3029"/>
      <c r="E594" s="985">
        <v>-7.1016814416319768E-2</v>
      </c>
      <c r="F594" s="897"/>
      <c r="G594" s="897"/>
      <c r="H594" s="3029" t="s">
        <v>396</v>
      </c>
      <c r="I594" s="3029"/>
      <c r="J594" s="986">
        <v>-2.4347755229899175E-2</v>
      </c>
      <c r="K594" s="897"/>
      <c r="L594" s="897"/>
      <c r="M594" s="3029" t="s">
        <v>422</v>
      </c>
      <c r="N594" s="3029"/>
      <c r="O594" s="987">
        <v>-2.9698951122275482E-3</v>
      </c>
      <c r="P594" s="897"/>
      <c r="Q594" s="897"/>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30" t="s">
        <v>394</v>
      </c>
      <c r="D595" s="3029"/>
      <c r="E595" s="985">
        <v>2.5271630749406217E-2</v>
      </c>
      <c r="F595" s="897"/>
      <c r="G595" s="897"/>
      <c r="H595" s="3029" t="s">
        <v>392</v>
      </c>
      <c r="I595" s="3029"/>
      <c r="J595" s="986">
        <v>-2.1043402015249731E-2</v>
      </c>
      <c r="K595" s="897"/>
      <c r="L595" s="897"/>
      <c r="M595" s="3029" t="s">
        <v>400</v>
      </c>
      <c r="N595" s="3029"/>
      <c r="O595" s="987">
        <v>5.2012574593785534E-3</v>
      </c>
      <c r="P595" s="897"/>
      <c r="Q595" s="897"/>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30" t="s">
        <v>384</v>
      </c>
      <c r="D596" s="3029"/>
      <c r="E596" s="985">
        <v>6.2598145290337456E-2</v>
      </c>
      <c r="F596" s="897"/>
      <c r="G596" s="897"/>
      <c r="H596" s="3029" t="s">
        <v>377</v>
      </c>
      <c r="I596" s="3029"/>
      <c r="J596" s="986">
        <v>7.9077169663248043E-2</v>
      </c>
      <c r="K596" s="897"/>
      <c r="L596" s="897"/>
      <c r="M596" s="3029" t="s">
        <v>414</v>
      </c>
      <c r="N596" s="3029"/>
      <c r="O596" s="987">
        <v>1.3432346248336341E-2</v>
      </c>
      <c r="P596" s="897"/>
      <c r="Q596" s="897"/>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30" t="s">
        <v>399</v>
      </c>
      <c r="D597" s="3029"/>
      <c r="E597" s="985">
        <v>2.23658440297957E-2</v>
      </c>
      <c r="F597" s="897"/>
      <c r="G597" s="897"/>
      <c r="H597" s="3029" t="s">
        <v>388</v>
      </c>
      <c r="I597" s="3029"/>
      <c r="J597" s="986">
        <v>4.3079175116890342E-2</v>
      </c>
      <c r="K597" s="897"/>
      <c r="L597" s="897"/>
      <c r="M597" s="3029" t="s">
        <v>408</v>
      </c>
      <c r="N597" s="3029"/>
      <c r="O597" s="987">
        <v>1.586069895149099E-2</v>
      </c>
      <c r="P597" s="897"/>
      <c r="Q597" s="897"/>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30" t="s">
        <v>387</v>
      </c>
      <c r="D598" s="3029"/>
      <c r="E598" s="988">
        <v>5.2182636665090293E-2</v>
      </c>
      <c r="F598" s="897"/>
      <c r="G598" s="897"/>
      <c r="H598" s="3029" t="s">
        <v>374</v>
      </c>
      <c r="I598" s="3029"/>
      <c r="J598" s="986">
        <v>0.10913626712521174</v>
      </c>
      <c r="K598" s="897"/>
      <c r="L598" s="897"/>
      <c r="M598" s="3029" t="s">
        <v>413</v>
      </c>
      <c r="N598" s="3029"/>
      <c r="O598" s="987">
        <v>1.0637874433218605E-2</v>
      </c>
      <c r="P598" s="897"/>
      <c r="Q598" s="897"/>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30"/>
      <c r="D599" s="3029"/>
      <c r="E599" s="897"/>
      <c r="F599" s="897"/>
      <c r="G599" s="897"/>
      <c r="H599" s="3029" t="s">
        <v>378</v>
      </c>
      <c r="I599" s="3029"/>
      <c r="J599" s="986">
        <v>8.4108580332565228E-2</v>
      </c>
      <c r="K599" s="897"/>
      <c r="L599" s="897"/>
      <c r="M599" s="3029" t="s">
        <v>393</v>
      </c>
      <c r="N599" s="3029"/>
      <c r="O599" s="987">
        <v>2.7625695855467008E-2</v>
      </c>
      <c r="P599" s="897"/>
      <c r="Q599" s="897"/>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30"/>
      <c r="D600" s="3029"/>
      <c r="E600" s="897"/>
      <c r="F600" s="897"/>
      <c r="G600" s="897"/>
      <c r="H600" s="3029" t="s">
        <v>397</v>
      </c>
      <c r="I600" s="3029"/>
      <c r="J600" s="986">
        <v>2.5807912260347853E-2</v>
      </c>
      <c r="K600" s="897"/>
      <c r="L600" s="897"/>
      <c r="M600" s="3029" t="s">
        <v>402</v>
      </c>
      <c r="N600" s="3029"/>
      <c r="O600" s="987">
        <v>2.5341351521931045E-2</v>
      </c>
      <c r="P600" s="897"/>
      <c r="Q600" s="897"/>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30" t="s">
        <v>248</v>
      </c>
      <c r="D601" s="3029"/>
      <c r="E601" s="3029"/>
      <c r="F601" s="897"/>
      <c r="G601" s="897"/>
      <c r="H601" s="3029" t="s">
        <v>375</v>
      </c>
      <c r="I601" s="3029"/>
      <c r="J601" s="986">
        <v>9.4717809056622582E-2</v>
      </c>
      <c r="K601" s="897"/>
      <c r="L601" s="897"/>
      <c r="M601" s="3029" t="s">
        <v>371</v>
      </c>
      <c r="N601" s="3029"/>
      <c r="O601" s="987">
        <v>0.10067023462619984</v>
      </c>
      <c r="P601" s="897"/>
      <c r="Q601" s="897"/>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30" t="s">
        <v>209</v>
      </c>
      <c r="D602" s="3029"/>
      <c r="E602" s="1003" t="s">
        <v>210</v>
      </c>
      <c r="F602" s="897"/>
      <c r="G602" s="897"/>
      <c r="H602" s="3029" t="s">
        <v>380</v>
      </c>
      <c r="I602" s="3029"/>
      <c r="J602" s="986">
        <v>7.216714840838237E-2</v>
      </c>
      <c r="K602" s="897"/>
      <c r="L602" s="897"/>
      <c r="M602" s="3029" t="s">
        <v>415</v>
      </c>
      <c r="N602" s="3029"/>
      <c r="O602" s="987">
        <v>6.1959813927720975E-3</v>
      </c>
      <c r="P602" s="897"/>
      <c r="Q602" s="897"/>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30" t="s">
        <v>210</v>
      </c>
      <c r="D603" s="3029"/>
      <c r="E603" s="1004">
        <v>1.0000000000000002</v>
      </c>
      <c r="F603" s="897"/>
      <c r="G603" s="897"/>
      <c r="H603" s="3029" t="s">
        <v>395</v>
      </c>
      <c r="I603" s="3029"/>
      <c r="J603" s="986">
        <v>3.1652060574792473E-2</v>
      </c>
      <c r="K603" s="897"/>
      <c r="L603" s="897"/>
      <c r="M603" s="3029" t="s">
        <v>369</v>
      </c>
      <c r="N603" s="3029"/>
      <c r="O603" s="987">
        <v>-0.10053557829879917</v>
      </c>
      <c r="P603" s="897"/>
      <c r="Q603" s="897"/>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30"/>
      <c r="D604" s="3029"/>
      <c r="E604" s="897"/>
      <c r="F604" s="897"/>
      <c r="G604" s="897"/>
      <c r="H604" s="3029" t="s">
        <v>379</v>
      </c>
      <c r="I604" s="3029"/>
      <c r="J604" s="986">
        <v>5.5121776719802236E-2</v>
      </c>
      <c r="K604" s="897"/>
      <c r="L604" s="897"/>
      <c r="M604" s="3029" t="s">
        <v>419</v>
      </c>
      <c r="N604" s="3029"/>
      <c r="O604" s="987">
        <v>-1.2765230179728664E-3</v>
      </c>
      <c r="P604" s="897"/>
      <c r="Q604" s="897"/>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30"/>
      <c r="D605" s="3029"/>
      <c r="E605" s="897"/>
      <c r="F605" s="897"/>
      <c r="G605" s="897"/>
      <c r="H605" s="3029" t="s">
        <v>382</v>
      </c>
      <c r="I605" s="3029"/>
      <c r="J605" s="986">
        <v>6.0382261422023506E-2</v>
      </c>
      <c r="K605" s="897"/>
      <c r="L605" s="897"/>
      <c r="M605" s="3029" t="s">
        <v>412</v>
      </c>
      <c r="N605" s="3029"/>
      <c r="O605" s="987">
        <v>3.2830143848478423E-3</v>
      </c>
      <c r="P605" s="897"/>
      <c r="Q605" s="897"/>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30"/>
      <c r="D606" s="3029"/>
      <c r="E606" s="897"/>
      <c r="F606" s="897"/>
      <c r="G606" s="897"/>
      <c r="H606" s="3029" t="s">
        <v>390</v>
      </c>
      <c r="I606" s="3029"/>
      <c r="J606" s="986">
        <v>-1.7941926775020586E-2</v>
      </c>
      <c r="K606" s="897"/>
      <c r="L606" s="897"/>
      <c r="M606" s="3029" t="s">
        <v>385</v>
      </c>
      <c r="N606" s="3029"/>
      <c r="O606" s="987">
        <v>1.3554733216865466E-2</v>
      </c>
      <c r="P606" s="897"/>
      <c r="Q606" s="897"/>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30"/>
      <c r="D607" s="3029"/>
      <c r="E607" s="897"/>
      <c r="F607" s="897"/>
      <c r="G607" s="897"/>
      <c r="H607" s="3029" t="s">
        <v>386</v>
      </c>
      <c r="I607" s="3029"/>
      <c r="J607" s="986">
        <v>2.5837830231683873E-2</v>
      </c>
      <c r="K607" s="897"/>
      <c r="L607" s="897"/>
      <c r="M607" s="3029" t="s">
        <v>396</v>
      </c>
      <c r="N607" s="3029"/>
      <c r="O607" s="987">
        <v>4.4668186306451148E-2</v>
      </c>
      <c r="P607" s="897"/>
      <c r="Q607" s="897"/>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30"/>
      <c r="D608" s="3029"/>
      <c r="E608" s="897"/>
      <c r="F608" s="897"/>
      <c r="G608" s="897"/>
      <c r="H608" s="3029" t="s">
        <v>405</v>
      </c>
      <c r="I608" s="3029"/>
      <c r="J608" s="986">
        <v>-2.3910102422723529E-2</v>
      </c>
      <c r="K608" s="897"/>
      <c r="L608" s="897"/>
      <c r="M608" s="3029" t="s">
        <v>392</v>
      </c>
      <c r="N608" s="3029"/>
      <c r="O608" s="987">
        <v>-4.8016715558488847E-2</v>
      </c>
      <c r="P608" s="897"/>
      <c r="Q608" s="897"/>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30"/>
      <c r="D609" s="3029"/>
      <c r="E609" s="897"/>
      <c r="F609" s="897"/>
      <c r="G609" s="897"/>
      <c r="H609" s="3029" t="s">
        <v>398</v>
      </c>
      <c r="I609" s="3029"/>
      <c r="J609" s="986">
        <v>9.4001452497382235E-3</v>
      </c>
      <c r="K609" s="897"/>
      <c r="L609" s="897"/>
      <c r="M609" s="3029" t="s">
        <v>377</v>
      </c>
      <c r="N609" s="3029"/>
      <c r="O609" s="987">
        <v>9.6287115646645938E-2</v>
      </c>
      <c r="P609" s="897"/>
      <c r="Q609" s="897"/>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30"/>
      <c r="D610" s="3029"/>
      <c r="E610" s="897"/>
      <c r="F610" s="897"/>
      <c r="G610" s="897"/>
      <c r="H610" s="3029" t="s">
        <v>383</v>
      </c>
      <c r="I610" s="3029"/>
      <c r="J610" s="986">
        <v>4.9864074281828097E-2</v>
      </c>
      <c r="K610" s="897"/>
      <c r="L610" s="897"/>
      <c r="M610" s="3029" t="s">
        <v>388</v>
      </c>
      <c r="N610" s="3029"/>
      <c r="O610" s="987">
        <v>5.5054936777256043E-2</v>
      </c>
      <c r="P610" s="897"/>
      <c r="Q610" s="897"/>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30"/>
      <c r="D611" s="3029"/>
      <c r="E611" s="897"/>
      <c r="F611" s="897"/>
      <c r="G611" s="897"/>
      <c r="H611" s="3029" t="s">
        <v>381</v>
      </c>
      <c r="I611" s="3029"/>
      <c r="J611" s="986">
        <v>-5.4700399939074537E-2</v>
      </c>
      <c r="K611" s="897"/>
      <c r="L611" s="897"/>
      <c r="M611" s="3029" t="s">
        <v>374</v>
      </c>
      <c r="N611" s="3029"/>
      <c r="O611" s="987">
        <v>0.11495351211110474</v>
      </c>
      <c r="P611" s="897"/>
      <c r="Q611" s="897"/>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30"/>
      <c r="D612" s="3029"/>
      <c r="E612" s="897"/>
      <c r="F612" s="897"/>
      <c r="G612" s="897"/>
      <c r="H612" s="3029" t="s">
        <v>394</v>
      </c>
      <c r="I612" s="3029"/>
      <c r="J612" s="986">
        <v>1.8136372159881963E-2</v>
      </c>
      <c r="K612" s="897"/>
      <c r="L612" s="897"/>
      <c r="M612" s="3029" t="s">
        <v>378</v>
      </c>
      <c r="N612" s="3029"/>
      <c r="O612" s="987">
        <v>8.3183450897934288E-2</v>
      </c>
      <c r="P612" s="897"/>
      <c r="Q612" s="897"/>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30"/>
      <c r="D613" s="3029"/>
      <c r="E613" s="897"/>
      <c r="F613" s="897"/>
      <c r="G613" s="897"/>
      <c r="H613" s="3029" t="s">
        <v>384</v>
      </c>
      <c r="I613" s="3029"/>
      <c r="J613" s="986">
        <v>4.883672000187049E-2</v>
      </c>
      <c r="K613" s="897"/>
      <c r="L613" s="897"/>
      <c r="M613" s="3029" t="s">
        <v>397</v>
      </c>
      <c r="N613" s="3029"/>
      <c r="O613" s="987">
        <v>4.1751290360761528E-2</v>
      </c>
      <c r="P613" s="897"/>
      <c r="Q613" s="897"/>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30"/>
      <c r="D614" s="3029"/>
      <c r="E614" s="897"/>
      <c r="F614" s="897"/>
      <c r="G614" s="897"/>
      <c r="H614" s="3029" t="s">
        <v>399</v>
      </c>
      <c r="I614" s="3029"/>
      <c r="J614" s="986">
        <v>8.0933876394431274E-3</v>
      </c>
      <c r="K614" s="897"/>
      <c r="L614" s="897"/>
      <c r="M614" s="3029" t="s">
        <v>375</v>
      </c>
      <c r="N614" s="3029"/>
      <c r="O614" s="987">
        <v>0.10908551303112142</v>
      </c>
      <c r="P614" s="897"/>
      <c r="Q614" s="897"/>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30"/>
      <c r="D615" s="3029"/>
      <c r="E615" s="897"/>
      <c r="F615" s="897"/>
      <c r="G615" s="897"/>
      <c r="H615" s="3029" t="s">
        <v>387</v>
      </c>
      <c r="I615" s="3029"/>
      <c r="J615" s="986">
        <v>4.3979565966139895E-2</v>
      </c>
      <c r="K615" s="897"/>
      <c r="L615" s="897"/>
      <c r="M615" s="3029" t="s">
        <v>380</v>
      </c>
      <c r="N615" s="3029"/>
      <c r="O615" s="987">
        <v>7.4649194303274283E-2</v>
      </c>
      <c r="P615" s="897"/>
      <c r="Q615" s="897"/>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30"/>
      <c r="D616" s="3029"/>
      <c r="E616" s="897"/>
      <c r="F616" s="897"/>
      <c r="G616" s="897"/>
      <c r="H616" s="3029" t="s">
        <v>301</v>
      </c>
      <c r="I616" s="3029"/>
      <c r="J616" s="986">
        <v>-6.7843720751421741E-2</v>
      </c>
      <c r="K616" s="897"/>
      <c r="L616" s="897"/>
      <c r="M616" s="3029" t="s">
        <v>395</v>
      </c>
      <c r="N616" s="3029"/>
      <c r="O616" s="987">
        <v>1.2405727877359406E-2</v>
      </c>
      <c r="P616" s="897"/>
      <c r="Q616" s="897"/>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30"/>
      <c r="D617" s="3029"/>
      <c r="E617" s="897"/>
      <c r="F617" s="897"/>
      <c r="G617" s="897"/>
      <c r="H617" s="3029" t="s">
        <v>330</v>
      </c>
      <c r="I617" s="3029"/>
      <c r="J617" s="986">
        <v>-2.712832956551664E-2</v>
      </c>
      <c r="K617" s="897"/>
      <c r="L617" s="897"/>
      <c r="M617" s="3029" t="s">
        <v>379</v>
      </c>
      <c r="N617" s="3029"/>
      <c r="O617" s="987">
        <v>7.5234290031366002E-2</v>
      </c>
      <c r="P617" s="897"/>
      <c r="Q617" s="897"/>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30"/>
      <c r="D618" s="3029"/>
      <c r="E618" s="897"/>
      <c r="F618" s="897"/>
      <c r="G618" s="897"/>
      <c r="H618" s="3029" t="s">
        <v>292</v>
      </c>
      <c r="I618" s="3029"/>
      <c r="J618" s="986">
        <v>5.9908220589919049E-3</v>
      </c>
      <c r="K618" s="897"/>
      <c r="L618" s="897"/>
      <c r="M618" s="3029" t="s">
        <v>382</v>
      </c>
      <c r="N618" s="3029"/>
      <c r="O618" s="987">
        <v>6.9005093630967462E-2</v>
      </c>
      <c r="P618" s="897"/>
      <c r="Q618" s="897"/>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30"/>
      <c r="D619" s="3029"/>
      <c r="E619" s="897"/>
      <c r="F619" s="897"/>
      <c r="G619" s="897"/>
      <c r="H619" s="3029" t="s">
        <v>309</v>
      </c>
      <c r="I619" s="3029"/>
      <c r="J619" s="986">
        <v>2.5186494630022355E-3</v>
      </c>
      <c r="K619" s="897"/>
      <c r="L619" s="897"/>
      <c r="M619" s="3029" t="s">
        <v>390</v>
      </c>
      <c r="N619" s="3029"/>
      <c r="O619" s="987">
        <v>5.2981952282060991E-2</v>
      </c>
      <c r="P619" s="897"/>
      <c r="Q619" s="897"/>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30"/>
      <c r="D620" s="3029"/>
      <c r="E620" s="897"/>
      <c r="F620" s="897"/>
      <c r="G620" s="897"/>
      <c r="H620" s="3029" t="s">
        <v>325</v>
      </c>
      <c r="I620" s="3029"/>
      <c r="J620" s="986">
        <v>-1.778794331569637E-3</v>
      </c>
      <c r="K620" s="897"/>
      <c r="L620" s="897"/>
      <c r="M620" s="3029" t="s">
        <v>386</v>
      </c>
      <c r="N620" s="3029"/>
      <c r="O620" s="987">
        <v>7.1747991477526515E-2</v>
      </c>
      <c r="P620" s="897"/>
      <c r="Q620" s="897"/>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30"/>
      <c r="D621" s="3029"/>
      <c r="E621" s="897"/>
      <c r="F621" s="897"/>
      <c r="G621" s="897"/>
      <c r="H621" s="3029" t="s">
        <v>305</v>
      </c>
      <c r="I621" s="3029"/>
      <c r="J621" s="986">
        <v>3.9252422877931077E-3</v>
      </c>
      <c r="K621" s="897"/>
      <c r="L621" s="897"/>
      <c r="M621" s="3029" t="s">
        <v>405</v>
      </c>
      <c r="N621" s="3029"/>
      <c r="O621" s="987">
        <v>5.5990209516672941E-3</v>
      </c>
      <c r="P621" s="897"/>
      <c r="Q621" s="897"/>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30"/>
      <c r="D622" s="3029"/>
      <c r="E622" s="897"/>
      <c r="F622" s="897"/>
      <c r="G622" s="897"/>
      <c r="H622" s="3029" t="s">
        <v>302</v>
      </c>
      <c r="I622" s="3029"/>
      <c r="J622" s="986">
        <v>-6.1784428938771443E-3</v>
      </c>
      <c r="K622" s="897"/>
      <c r="L622" s="897"/>
      <c r="M622" s="3029" t="s">
        <v>398</v>
      </c>
      <c r="N622" s="3029"/>
      <c r="O622" s="987">
        <v>3.7517353688788585E-2</v>
      </c>
      <c r="P622" s="897"/>
      <c r="Q622" s="897"/>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30"/>
      <c r="D623" s="3029"/>
      <c r="E623" s="897"/>
      <c r="F623" s="897"/>
      <c r="G623" s="897"/>
      <c r="H623" s="3029" t="s">
        <v>317</v>
      </c>
      <c r="I623" s="3029"/>
      <c r="J623" s="986">
        <v>-5.0081514728896959E-3</v>
      </c>
      <c r="K623" s="897"/>
      <c r="L623" s="897"/>
      <c r="M623" s="3029" t="s">
        <v>383</v>
      </c>
      <c r="N623" s="3029"/>
      <c r="O623" s="987">
        <v>7.2899676449682926E-2</v>
      </c>
      <c r="P623" s="897"/>
      <c r="Q623" s="897"/>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30"/>
      <c r="D624" s="3029"/>
      <c r="E624" s="897"/>
      <c r="F624" s="897"/>
      <c r="G624" s="897"/>
      <c r="H624" s="3029" t="s">
        <v>294</v>
      </c>
      <c r="I624" s="3029"/>
      <c r="J624" s="986">
        <v>-3.9311510236788402E-2</v>
      </c>
      <c r="K624" s="897"/>
      <c r="L624" s="897"/>
      <c r="M624" s="3029" t="s">
        <v>381</v>
      </c>
      <c r="N624" s="3029"/>
      <c r="O624" s="987">
        <v>-5.768834193521119E-2</v>
      </c>
      <c r="P624" s="897"/>
      <c r="Q624" s="897"/>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30"/>
      <c r="D625" s="3029"/>
      <c r="E625" s="897"/>
      <c r="F625" s="897"/>
      <c r="G625" s="897"/>
      <c r="H625" s="3029" t="s">
        <v>338</v>
      </c>
      <c r="I625" s="3029"/>
      <c r="J625" s="986">
        <v>-3.2256866585633425E-3</v>
      </c>
      <c r="K625" s="897"/>
      <c r="L625" s="897"/>
      <c r="M625" s="3029" t="s">
        <v>394</v>
      </c>
      <c r="N625" s="3029"/>
      <c r="O625" s="987">
        <v>4.6425776169791405E-2</v>
      </c>
      <c r="P625" s="897"/>
      <c r="Q625" s="897"/>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30"/>
      <c r="D626" s="3029"/>
      <c r="E626" s="897"/>
      <c r="F626" s="897"/>
      <c r="G626" s="897"/>
      <c r="H626" s="3029" t="s">
        <v>295</v>
      </c>
      <c r="I626" s="3029"/>
      <c r="J626" s="986">
        <v>-6.8778689037195286E-3</v>
      </c>
      <c r="K626" s="897"/>
      <c r="L626" s="897"/>
      <c r="M626" s="3029" t="s">
        <v>384</v>
      </c>
      <c r="N626" s="3029"/>
      <c r="O626" s="987">
        <v>5.09213458051299E-2</v>
      </c>
      <c r="P626" s="897"/>
      <c r="Q626" s="897"/>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30"/>
      <c r="D627" s="3029"/>
      <c r="E627" s="897"/>
      <c r="F627" s="897"/>
      <c r="G627" s="897"/>
      <c r="H627" s="3029" t="s">
        <v>323</v>
      </c>
      <c r="I627" s="3029"/>
      <c r="J627" s="986">
        <v>-3.4564668904628745E-3</v>
      </c>
      <c r="K627" s="897"/>
      <c r="L627" s="897"/>
      <c r="M627" s="3029" t="s">
        <v>399</v>
      </c>
      <c r="N627" s="3029"/>
      <c r="O627" s="987">
        <v>2.4608601568631535E-2</v>
      </c>
      <c r="P627" s="897"/>
      <c r="Q627" s="897"/>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30"/>
      <c r="D628" s="3029"/>
      <c r="E628" s="897"/>
      <c r="F628" s="897"/>
      <c r="G628" s="897"/>
      <c r="H628" s="3029" t="s">
        <v>336</v>
      </c>
      <c r="I628" s="3029"/>
      <c r="J628" s="986">
        <v>-1.1056408028772642E-3</v>
      </c>
      <c r="K628" s="897"/>
      <c r="L628" s="897"/>
      <c r="M628" s="3029" t="s">
        <v>387</v>
      </c>
      <c r="N628" s="3029"/>
      <c r="O628" s="987">
        <v>5.0413906901759127E-2</v>
      </c>
      <c r="P628" s="897"/>
      <c r="Q628" s="897"/>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30"/>
      <c r="D629" s="3029"/>
      <c r="E629" s="897"/>
      <c r="F629" s="897"/>
      <c r="G629" s="897"/>
      <c r="H629" s="3029" t="s">
        <v>306</v>
      </c>
      <c r="I629" s="3029"/>
      <c r="J629" s="986">
        <v>-3.670963212528839E-2</v>
      </c>
      <c r="K629" s="897"/>
      <c r="L629" s="897"/>
      <c r="M629" s="3029" t="s">
        <v>301</v>
      </c>
      <c r="N629" s="3029"/>
      <c r="O629" s="987">
        <v>-1.8879201501087083E-2</v>
      </c>
      <c r="P629" s="897"/>
      <c r="Q629" s="897"/>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30"/>
      <c r="D630" s="3029"/>
      <c r="E630" s="897"/>
      <c r="F630" s="897"/>
      <c r="G630" s="897"/>
      <c r="H630" s="3029" t="s">
        <v>286</v>
      </c>
      <c r="I630" s="3029"/>
      <c r="J630" s="986">
        <v>-3.4855728405476079E-2</v>
      </c>
      <c r="K630" s="897"/>
      <c r="L630" s="897"/>
      <c r="M630" s="3029" t="s">
        <v>330</v>
      </c>
      <c r="N630" s="3029"/>
      <c r="O630" s="987">
        <v>-4.2991828930583889E-3</v>
      </c>
      <c r="P630" s="897"/>
      <c r="Q630" s="897"/>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30"/>
      <c r="D631" s="3029"/>
      <c r="E631" s="897"/>
      <c r="F631" s="897"/>
      <c r="G631" s="897"/>
      <c r="H631" s="3029" t="s">
        <v>318</v>
      </c>
      <c r="I631" s="3029"/>
      <c r="J631" s="986">
        <v>-1.8135217773311139E-2</v>
      </c>
      <c r="K631" s="897"/>
      <c r="L631" s="897"/>
      <c r="M631" s="3029" t="s">
        <v>292</v>
      </c>
      <c r="N631" s="3029"/>
      <c r="O631" s="987">
        <v>1.6005741949354748E-2</v>
      </c>
      <c r="P631" s="897"/>
      <c r="Q631" s="897"/>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30"/>
      <c r="D632" s="3029"/>
      <c r="E632" s="897"/>
      <c r="F632" s="897"/>
      <c r="G632" s="897"/>
      <c r="H632" s="3029" t="s">
        <v>315</v>
      </c>
      <c r="I632" s="3029"/>
      <c r="J632" s="986">
        <v>-3.4213847443886086E-2</v>
      </c>
      <c r="K632" s="897"/>
      <c r="L632" s="897"/>
      <c r="M632" s="3029" t="s">
        <v>309</v>
      </c>
      <c r="N632" s="3029"/>
      <c r="O632" s="987">
        <v>-1.5547504172945177E-3</v>
      </c>
      <c r="P632" s="897"/>
      <c r="Q632" s="897"/>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30"/>
      <c r="D633" s="3029"/>
      <c r="E633" s="897"/>
      <c r="F633" s="897"/>
      <c r="G633" s="897"/>
      <c r="H633" s="3029" t="s">
        <v>321</v>
      </c>
      <c r="I633" s="3029"/>
      <c r="J633" s="986">
        <v>-1.9320050237570531E-2</v>
      </c>
      <c r="K633" s="897"/>
      <c r="L633" s="897"/>
      <c r="M633" s="3029" t="s">
        <v>325</v>
      </c>
      <c r="N633" s="3029"/>
      <c r="O633" s="987">
        <v>1.6806094872449993E-3</v>
      </c>
      <c r="P633" s="897"/>
      <c r="Q633" s="897"/>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30"/>
      <c r="D634" s="3029"/>
      <c r="E634" s="897"/>
      <c r="F634" s="897"/>
      <c r="G634" s="897"/>
      <c r="H634" s="3029" t="s">
        <v>303</v>
      </c>
      <c r="I634" s="3029"/>
      <c r="J634" s="989">
        <v>-1.0821684769690204E-2</v>
      </c>
      <c r="K634" s="897"/>
      <c r="L634" s="897"/>
      <c r="M634" s="3029" t="s">
        <v>305</v>
      </c>
      <c r="N634" s="3029"/>
      <c r="O634" s="987">
        <v>5.8750318580992416E-4</v>
      </c>
      <c r="P634" s="897"/>
      <c r="Q634" s="897"/>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30"/>
      <c r="D635" s="3029"/>
      <c r="E635" s="897"/>
      <c r="F635" s="897"/>
      <c r="G635" s="897"/>
      <c r="H635" s="3029"/>
      <c r="I635" s="3029"/>
      <c r="J635" s="897"/>
      <c r="K635" s="897"/>
      <c r="L635" s="897"/>
      <c r="M635" s="3029" t="s">
        <v>302</v>
      </c>
      <c r="N635" s="3029"/>
      <c r="O635" s="987">
        <v>3.1383787214363808E-2</v>
      </c>
      <c r="P635" s="897"/>
      <c r="Q635" s="897"/>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30"/>
      <c r="D636" s="3029"/>
      <c r="E636" s="897"/>
      <c r="F636" s="897"/>
      <c r="G636" s="897"/>
      <c r="H636" s="3029"/>
      <c r="I636" s="3029"/>
      <c r="J636" s="897"/>
      <c r="K636" s="897"/>
      <c r="L636" s="897"/>
      <c r="M636" s="3029" t="s">
        <v>307</v>
      </c>
      <c r="N636" s="3029"/>
      <c r="O636" s="987">
        <v>9.9383934283630397E-3</v>
      </c>
      <c r="P636" s="897"/>
      <c r="Q636" s="897"/>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30"/>
      <c r="D637" s="3029"/>
      <c r="E637" s="897"/>
      <c r="F637" s="897"/>
      <c r="G637" s="897"/>
      <c r="H637" s="3029" t="s">
        <v>248</v>
      </c>
      <c r="I637" s="3029"/>
      <c r="J637" s="3029"/>
      <c r="K637" s="897"/>
      <c r="L637" s="897"/>
      <c r="M637" s="3029" t="s">
        <v>317</v>
      </c>
      <c r="N637" s="3029"/>
      <c r="O637" s="987">
        <v>1.3403480578932518E-4</v>
      </c>
      <c r="P637" s="897"/>
      <c r="Q637" s="897"/>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30"/>
      <c r="D638" s="3029"/>
      <c r="E638" s="897"/>
      <c r="F638" s="897"/>
      <c r="G638" s="897"/>
      <c r="H638" s="3029" t="s">
        <v>209</v>
      </c>
      <c r="I638" s="3029"/>
      <c r="J638" s="1005" t="s">
        <v>210</v>
      </c>
      <c r="K638" s="897"/>
      <c r="L638" s="897"/>
      <c r="M638" s="3029" t="s">
        <v>294</v>
      </c>
      <c r="N638" s="3029"/>
      <c r="O638" s="987">
        <v>-7.1344140788723153E-3</v>
      </c>
      <c r="P638" s="897"/>
      <c r="Q638" s="897"/>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30"/>
      <c r="D639" s="3029"/>
      <c r="E639" s="897"/>
      <c r="F639" s="897"/>
      <c r="G639" s="897"/>
      <c r="H639" s="3029" t="s">
        <v>210</v>
      </c>
      <c r="I639" s="3029"/>
      <c r="J639" s="1006">
        <v>1</v>
      </c>
      <c r="K639" s="897"/>
      <c r="L639" s="897"/>
      <c r="M639" s="3029" t="s">
        <v>338</v>
      </c>
      <c r="N639" s="3029"/>
      <c r="O639" s="987">
        <v>1.380538048993769E-2</v>
      </c>
      <c r="P639" s="897"/>
      <c r="Q639" s="897"/>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30"/>
      <c r="D640" s="3029"/>
      <c r="E640" s="897"/>
      <c r="F640" s="897"/>
      <c r="G640" s="897"/>
      <c r="H640" s="3029"/>
      <c r="I640" s="3029"/>
      <c r="J640" s="897"/>
      <c r="K640" s="897"/>
      <c r="L640" s="897"/>
      <c r="M640" s="3029" t="s">
        <v>427</v>
      </c>
      <c r="N640" s="3029"/>
      <c r="O640" s="987">
        <v>3.7736194289947726E-3</v>
      </c>
      <c r="P640" s="897"/>
      <c r="Q640" s="897"/>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30"/>
      <c r="D641" s="3029"/>
      <c r="E641" s="897"/>
      <c r="F641" s="897"/>
      <c r="G641" s="897"/>
      <c r="H641" s="3029"/>
      <c r="I641" s="3029"/>
      <c r="J641" s="897"/>
      <c r="K641" s="897"/>
      <c r="L641" s="897"/>
      <c r="M641" s="3029" t="s">
        <v>295</v>
      </c>
      <c r="N641" s="3029"/>
      <c r="O641" s="987">
        <v>2.0087805646220598E-2</v>
      </c>
      <c r="P641" s="897"/>
      <c r="Q641" s="897"/>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30"/>
      <c r="D642" s="3029"/>
      <c r="E642" s="897"/>
      <c r="F642" s="897"/>
      <c r="G642" s="897"/>
      <c r="H642" s="3029"/>
      <c r="I642" s="3029"/>
      <c r="J642" s="897"/>
      <c r="K642" s="897"/>
      <c r="L642" s="897"/>
      <c r="M642" s="3029" t="s">
        <v>323</v>
      </c>
      <c r="N642" s="3029"/>
      <c r="O642" s="987">
        <v>1.8352863804290583E-2</v>
      </c>
      <c r="P642" s="897"/>
      <c r="Q642" s="897"/>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30"/>
      <c r="D643" s="3029"/>
      <c r="E643" s="897"/>
      <c r="F643" s="897"/>
      <c r="G643" s="897"/>
      <c r="H643" s="3029"/>
      <c r="I643" s="3029"/>
      <c r="J643" s="897"/>
      <c r="K643" s="897"/>
      <c r="L643" s="897"/>
      <c r="M643" s="3029" t="s">
        <v>336</v>
      </c>
      <c r="N643" s="3029"/>
      <c r="O643" s="987">
        <v>1.278170753689082E-2</v>
      </c>
      <c r="P643" s="897"/>
      <c r="Q643" s="897"/>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30"/>
      <c r="D644" s="3029"/>
      <c r="E644" s="897"/>
      <c r="F644" s="897"/>
      <c r="G644" s="897"/>
      <c r="H644" s="3029"/>
      <c r="I644" s="3029"/>
      <c r="J644" s="897"/>
      <c r="K644" s="897"/>
      <c r="L644" s="897"/>
      <c r="M644" s="3029" t="s">
        <v>306</v>
      </c>
      <c r="N644" s="3029"/>
      <c r="O644" s="987">
        <v>-1.0298605132601939E-2</v>
      </c>
      <c r="P644" s="897"/>
      <c r="Q644" s="897"/>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30"/>
      <c r="D645" s="3029"/>
      <c r="E645" s="897"/>
      <c r="F645" s="897"/>
      <c r="G645" s="897"/>
      <c r="H645" s="3029"/>
      <c r="I645" s="3029"/>
      <c r="J645" s="897"/>
      <c r="K645" s="897"/>
      <c r="L645" s="897"/>
      <c r="M645" s="3029" t="s">
        <v>286</v>
      </c>
      <c r="N645" s="3029"/>
      <c r="O645" s="987">
        <v>-1.1431983587139524E-2</v>
      </c>
      <c r="P645" s="897"/>
      <c r="Q645" s="897"/>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30"/>
      <c r="D646" s="3029"/>
      <c r="E646" s="897"/>
      <c r="F646" s="897"/>
      <c r="G646" s="897"/>
      <c r="H646" s="3029"/>
      <c r="I646" s="3029"/>
      <c r="J646" s="897"/>
      <c r="K646" s="897"/>
      <c r="L646" s="897"/>
      <c r="M646" s="3029" t="s">
        <v>318</v>
      </c>
      <c r="N646" s="3029"/>
      <c r="O646" s="987">
        <v>4.8849509274111642E-3</v>
      </c>
      <c r="P646" s="897"/>
      <c r="Q646" s="897"/>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30"/>
      <c r="D647" s="3029"/>
      <c r="E647" s="897"/>
      <c r="F647" s="897"/>
      <c r="G647" s="897"/>
      <c r="H647" s="3029"/>
      <c r="I647" s="3029"/>
      <c r="J647" s="897"/>
      <c r="K647" s="897"/>
      <c r="L647" s="897"/>
      <c r="M647" s="3029" t="s">
        <v>315</v>
      </c>
      <c r="N647" s="3029"/>
      <c r="O647" s="987">
        <v>-3.4521480493968928E-2</v>
      </c>
      <c r="P647" s="897"/>
      <c r="Q647" s="897"/>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30"/>
      <c r="D648" s="3029"/>
      <c r="E648" s="897"/>
      <c r="F648" s="897"/>
      <c r="G648" s="897"/>
      <c r="H648" s="3029"/>
      <c r="I648" s="3029"/>
      <c r="J648" s="897"/>
      <c r="K648" s="897"/>
      <c r="L648" s="897"/>
      <c r="M648" s="3029" t="s">
        <v>321</v>
      </c>
      <c r="N648" s="3029"/>
      <c r="O648" s="987">
        <v>-1.7224678557880291E-2</v>
      </c>
      <c r="P648" s="897"/>
      <c r="Q648" s="897"/>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30"/>
      <c r="D649" s="3029"/>
      <c r="E649" s="897"/>
      <c r="F649" s="897"/>
      <c r="G649" s="897"/>
      <c r="H649" s="3029"/>
      <c r="I649" s="3029"/>
      <c r="J649" s="897"/>
      <c r="K649" s="897"/>
      <c r="L649" s="897"/>
      <c r="M649" s="3029" t="s">
        <v>303</v>
      </c>
      <c r="N649" s="3029"/>
      <c r="O649" s="990">
        <v>-7.3257787117234907E-3</v>
      </c>
      <c r="P649" s="897"/>
      <c r="Q649" s="897"/>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30"/>
      <c r="D650" s="3029"/>
      <c r="E650" s="897"/>
      <c r="F650" s="897"/>
      <c r="G650" s="897"/>
      <c r="H650" s="3029"/>
      <c r="I650" s="3029"/>
      <c r="J650" s="897"/>
      <c r="K650" s="897"/>
      <c r="L650" s="897"/>
      <c r="M650" s="3029"/>
      <c r="N650" s="3029"/>
      <c r="O650" s="897"/>
      <c r="P650" s="897"/>
      <c r="Q650" s="897"/>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30"/>
      <c r="D651" s="3029"/>
      <c r="E651" s="897"/>
      <c r="F651" s="897"/>
      <c r="G651" s="897"/>
      <c r="H651" s="3029"/>
      <c r="I651" s="3029"/>
      <c r="J651" s="897"/>
      <c r="K651" s="897"/>
      <c r="L651" s="897"/>
      <c r="M651" s="3029"/>
      <c r="N651" s="3029"/>
      <c r="O651" s="897"/>
      <c r="P651" s="897"/>
      <c r="Q651" s="897"/>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30"/>
      <c r="D652" s="3029"/>
      <c r="E652" s="897"/>
      <c r="F652" s="897"/>
      <c r="G652" s="897"/>
      <c r="H652" s="3029"/>
      <c r="I652" s="3029"/>
      <c r="J652" s="897"/>
      <c r="K652" s="897"/>
      <c r="L652" s="897"/>
      <c r="M652" s="3029" t="s">
        <v>248</v>
      </c>
      <c r="N652" s="3029"/>
      <c r="O652" s="3029"/>
      <c r="P652" s="897"/>
      <c r="Q652" s="897"/>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30"/>
      <c r="D653" s="3029"/>
      <c r="E653" s="897"/>
      <c r="F653" s="897"/>
      <c r="G653" s="897"/>
      <c r="H653" s="3029"/>
      <c r="I653" s="3029"/>
      <c r="J653" s="897"/>
      <c r="K653" s="897"/>
      <c r="L653" s="897"/>
      <c r="M653" s="3029" t="s">
        <v>209</v>
      </c>
      <c r="N653" s="3029"/>
      <c r="O653" s="1007" t="s">
        <v>210</v>
      </c>
      <c r="P653" s="897"/>
      <c r="Q653" s="897"/>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30"/>
      <c r="D654" s="3029"/>
      <c r="E654" s="897"/>
      <c r="F654" s="897"/>
      <c r="G654" s="897"/>
      <c r="H654" s="3029"/>
      <c r="I654" s="3029"/>
      <c r="J654" s="897"/>
      <c r="K654" s="897"/>
      <c r="L654" s="897"/>
      <c r="M654" s="3029" t="s">
        <v>210</v>
      </c>
      <c r="N654" s="3029"/>
      <c r="O654" s="1008">
        <v>0.99999999999999989</v>
      </c>
      <c r="P654" s="897"/>
      <c r="Q654" s="897"/>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30"/>
      <c r="D655" s="3029"/>
      <c r="E655" s="897"/>
      <c r="F655" s="897"/>
      <c r="G655" s="897"/>
      <c r="H655" s="3029"/>
      <c r="I655" s="3029"/>
      <c r="J655" s="897"/>
      <c r="K655" s="897"/>
      <c r="L655" s="897"/>
      <c r="M655" s="3029"/>
      <c r="N655" s="3029"/>
      <c r="O655" s="897"/>
      <c r="P655" s="897"/>
      <c r="Q655" s="897"/>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30"/>
      <c r="D656" s="3029"/>
      <c r="E656" s="896"/>
      <c r="F656" s="896"/>
      <c r="G656" s="896"/>
      <c r="H656" s="3030"/>
      <c r="I656" s="3029"/>
      <c r="J656" s="896"/>
      <c r="K656" s="896"/>
      <c r="L656" s="896"/>
      <c r="M656" s="3030"/>
      <c r="N656" s="3029"/>
      <c r="O656" s="896"/>
      <c r="P656" s="896"/>
      <c r="Q656" s="896"/>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30"/>
      <c r="D657" s="3029"/>
      <c r="E657" s="896"/>
      <c r="F657" s="896"/>
      <c r="G657" s="896"/>
      <c r="H657" s="3030"/>
      <c r="I657" s="3029"/>
      <c r="J657" s="896"/>
      <c r="K657" s="896"/>
      <c r="L657" s="896"/>
      <c r="M657" s="3030"/>
      <c r="N657" s="3029"/>
      <c r="O657" s="896"/>
      <c r="P657" s="896"/>
      <c r="Q657" s="896"/>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30"/>
      <c r="D658" s="3029"/>
      <c r="E658" s="896"/>
      <c r="F658" s="896"/>
      <c r="G658" s="896"/>
      <c r="H658" s="3030"/>
      <c r="I658" s="3029"/>
      <c r="J658" s="896"/>
      <c r="K658" s="896"/>
      <c r="L658" s="896"/>
      <c r="M658" s="3030"/>
      <c r="N658" s="3029"/>
      <c r="O658" s="896"/>
      <c r="P658" s="896"/>
      <c r="Q658" s="896"/>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30"/>
      <c r="D659" s="3029"/>
      <c r="E659" s="896"/>
      <c r="F659" s="896"/>
      <c r="G659" s="896"/>
      <c r="H659" s="3030"/>
      <c r="I659" s="3029"/>
      <c r="J659" s="896"/>
      <c r="K659" s="896"/>
      <c r="L659" s="896"/>
      <c r="M659" s="3030"/>
      <c r="N659" s="3029"/>
      <c r="O659" s="896"/>
      <c r="P659" s="896"/>
      <c r="Q659" s="896"/>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30"/>
      <c r="D660" s="3029"/>
      <c r="E660" s="896"/>
      <c r="F660" s="896"/>
      <c r="G660" s="896"/>
      <c r="H660" s="3030"/>
      <c r="I660" s="3029"/>
      <c r="J660" s="896"/>
      <c r="K660" s="896"/>
      <c r="L660" s="896"/>
      <c r="M660" s="3030"/>
      <c r="N660" s="3029"/>
      <c r="O660" s="896"/>
      <c r="P660" s="896"/>
      <c r="Q660" s="896"/>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30"/>
      <c r="D661" s="3029"/>
      <c r="E661" s="896"/>
      <c r="F661" s="896"/>
      <c r="G661" s="896"/>
      <c r="H661" s="3030"/>
      <c r="I661" s="3029"/>
      <c r="J661" s="896"/>
      <c r="K661" s="896"/>
      <c r="L661" s="896"/>
      <c r="M661" s="3030"/>
      <c r="N661" s="3029"/>
      <c r="O661" s="896"/>
      <c r="P661" s="896"/>
      <c r="Q661" s="896"/>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30"/>
      <c r="D662" s="3029"/>
      <c r="E662" s="896"/>
      <c r="F662" s="896"/>
      <c r="G662" s="896"/>
      <c r="H662" s="3030"/>
      <c r="I662" s="3029"/>
      <c r="J662" s="896"/>
      <c r="K662" s="896"/>
      <c r="L662" s="896"/>
      <c r="M662" s="3030"/>
      <c r="N662" s="3029"/>
      <c r="O662" s="896"/>
      <c r="P662" s="896"/>
      <c r="Q662" s="896"/>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30"/>
      <c r="D663" s="3029"/>
      <c r="E663" s="896"/>
      <c r="F663" s="896"/>
      <c r="G663" s="896"/>
      <c r="H663" s="3030"/>
      <c r="I663" s="3029"/>
      <c r="J663" s="896"/>
      <c r="K663" s="896"/>
      <c r="L663" s="896"/>
      <c r="M663" s="3030"/>
      <c r="N663" s="3029"/>
      <c r="O663" s="896"/>
      <c r="P663" s="896"/>
      <c r="Q663" s="896"/>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30"/>
      <c r="D664" s="3029"/>
      <c r="E664" s="896"/>
      <c r="F664" s="896"/>
      <c r="G664" s="896"/>
      <c r="H664" s="3030"/>
      <c r="I664" s="3029"/>
      <c r="J664" s="896"/>
      <c r="K664" s="896"/>
      <c r="L664" s="896"/>
      <c r="M664" s="3030"/>
      <c r="N664" s="3029"/>
      <c r="O664" s="896"/>
      <c r="P664" s="896"/>
      <c r="Q664" s="896"/>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30"/>
      <c r="D665" s="3029"/>
      <c r="E665" s="896"/>
      <c r="F665" s="896"/>
      <c r="G665" s="896"/>
      <c r="H665" s="3030"/>
      <c r="I665" s="3029"/>
      <c r="J665" s="896"/>
      <c r="K665" s="896"/>
      <c r="L665" s="896"/>
      <c r="M665" s="3030"/>
      <c r="N665" s="3029"/>
      <c r="O665" s="896"/>
      <c r="P665" s="896"/>
      <c r="Q665" s="896"/>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30"/>
      <c r="D666" s="3029"/>
      <c r="E666" s="896"/>
      <c r="F666" s="896"/>
      <c r="G666" s="896"/>
      <c r="H666" s="3030"/>
      <c r="I666" s="3029"/>
      <c r="J666" s="896"/>
      <c r="K666" s="896"/>
      <c r="L666" s="896"/>
      <c r="M666" s="3030"/>
      <c r="N666" s="3029"/>
      <c r="O666" s="896"/>
      <c r="P666" s="896"/>
      <c r="Q666" s="896"/>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30"/>
      <c r="D667" s="3029"/>
      <c r="E667" s="896"/>
      <c r="F667" s="896"/>
      <c r="G667" s="896"/>
      <c r="H667" s="3030"/>
      <c r="I667" s="3029"/>
      <c r="J667" s="896"/>
      <c r="K667" s="896"/>
      <c r="L667" s="896"/>
      <c r="M667" s="3030"/>
      <c r="N667" s="3029"/>
      <c r="O667" s="896"/>
      <c r="P667" s="896"/>
      <c r="Q667" s="896"/>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30"/>
      <c r="D668" s="3029"/>
      <c r="E668" s="896"/>
      <c r="F668" s="896"/>
      <c r="G668" s="896"/>
      <c r="H668" s="3030"/>
      <c r="I668" s="3029"/>
      <c r="J668" s="896"/>
      <c r="K668" s="896"/>
      <c r="L668" s="896"/>
      <c r="M668" s="3030"/>
      <c r="N668" s="3029"/>
      <c r="O668" s="896"/>
      <c r="P668" s="896"/>
      <c r="Q668" s="896"/>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30"/>
      <c r="D669" s="3029"/>
      <c r="E669" s="896"/>
      <c r="F669" s="896"/>
      <c r="G669" s="896"/>
      <c r="H669" s="3030"/>
      <c r="I669" s="3029"/>
      <c r="J669" s="896"/>
      <c r="K669" s="896"/>
      <c r="L669" s="896"/>
      <c r="M669" s="3030"/>
      <c r="N669" s="3029"/>
      <c r="O669" s="896"/>
      <c r="P669" s="896"/>
      <c r="Q669" s="896"/>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30"/>
      <c r="D670" s="3029"/>
      <c r="E670" s="896"/>
      <c r="F670" s="896"/>
      <c r="G670" s="896"/>
      <c r="H670" s="3030"/>
      <c r="I670" s="3029"/>
      <c r="J670" s="896"/>
      <c r="K670" s="896"/>
      <c r="L670" s="896"/>
      <c r="M670" s="3030"/>
      <c r="N670" s="3029"/>
      <c r="O670" s="896"/>
      <c r="P670" s="896"/>
      <c r="Q670" s="896"/>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30"/>
      <c r="D671" s="3029"/>
      <c r="E671" s="896"/>
      <c r="F671" s="896"/>
      <c r="G671" s="896"/>
      <c r="H671" s="3030"/>
      <c r="I671" s="3029"/>
      <c r="J671" s="896"/>
      <c r="K671" s="896"/>
      <c r="L671" s="896"/>
      <c r="M671" s="3030"/>
      <c r="N671" s="3029"/>
      <c r="O671" s="896"/>
      <c r="P671" s="896"/>
      <c r="Q671" s="896"/>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30"/>
      <c r="D672" s="3029"/>
      <c r="E672" s="896"/>
      <c r="F672" s="896"/>
      <c r="G672" s="896"/>
      <c r="H672" s="3030"/>
      <c r="I672" s="3029"/>
      <c r="J672" s="896"/>
      <c r="K672" s="896"/>
      <c r="L672" s="896"/>
      <c r="M672" s="3030"/>
      <c r="N672" s="3029"/>
      <c r="O672" s="896"/>
      <c r="P672" s="896"/>
      <c r="Q672" s="896"/>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30"/>
      <c r="D673" s="3029"/>
      <c r="E673" s="896"/>
      <c r="F673" s="896"/>
      <c r="G673" s="896"/>
      <c r="H673" s="3030"/>
      <c r="I673" s="3029"/>
      <c r="J673" s="896"/>
      <c r="K673" s="896"/>
      <c r="L673" s="896"/>
      <c r="M673" s="3030"/>
      <c r="N673" s="3029"/>
      <c r="O673" s="896"/>
      <c r="P673" s="896"/>
      <c r="Q673" s="896"/>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30"/>
      <c r="D674" s="3029"/>
      <c r="E674" s="896"/>
      <c r="F674" s="896"/>
      <c r="G674" s="896"/>
      <c r="H674" s="3030"/>
      <c r="I674" s="3029"/>
      <c r="J674" s="896"/>
      <c r="K674" s="896"/>
      <c r="L674" s="896"/>
      <c r="M674" s="3030"/>
      <c r="N674" s="3029"/>
      <c r="O674" s="896"/>
      <c r="P674" s="896"/>
      <c r="Q674" s="896"/>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30"/>
      <c r="D675" s="3029"/>
      <c r="E675" s="896"/>
      <c r="F675" s="896"/>
      <c r="G675" s="896"/>
      <c r="H675" s="3030"/>
      <c r="I675" s="3029"/>
      <c r="J675" s="896"/>
      <c r="K675" s="896"/>
      <c r="L675" s="896"/>
      <c r="M675" s="3030"/>
      <c r="N675" s="3029"/>
      <c r="O675" s="896"/>
      <c r="P675" s="896"/>
      <c r="Q675" s="896"/>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30"/>
      <c r="D676" s="3029"/>
      <c r="E676" s="896"/>
      <c r="F676" s="896"/>
      <c r="G676" s="896"/>
      <c r="H676" s="3030"/>
      <c r="I676" s="3029"/>
      <c r="J676" s="896"/>
      <c r="K676" s="896"/>
      <c r="L676" s="896"/>
      <c r="M676" s="3030"/>
      <c r="N676" s="3029"/>
      <c r="O676" s="896"/>
      <c r="P676" s="896"/>
      <c r="Q676" s="896"/>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30"/>
      <c r="D677" s="3029"/>
      <c r="E677" s="896"/>
      <c r="F677" s="896"/>
      <c r="G677" s="896"/>
      <c r="H677" s="3030"/>
      <c r="I677" s="3029"/>
      <c r="J677" s="896"/>
      <c r="K677" s="896"/>
      <c r="L677" s="896"/>
      <c r="M677" s="3030"/>
      <c r="N677" s="3029"/>
      <c r="O677" s="896"/>
      <c r="P677" s="896"/>
      <c r="Q677" s="896"/>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30"/>
      <c r="D678" s="3029"/>
      <c r="E678" s="896"/>
      <c r="F678" s="896"/>
      <c r="G678" s="896"/>
      <c r="H678" s="3030"/>
      <c r="I678" s="3029"/>
      <c r="J678" s="896"/>
      <c r="K678" s="896"/>
      <c r="L678" s="896"/>
      <c r="M678" s="3030"/>
      <c r="N678" s="3029"/>
      <c r="O678" s="896"/>
      <c r="P678" s="896"/>
      <c r="Q678" s="896"/>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30"/>
      <c r="D679" s="3029"/>
      <c r="E679" s="896"/>
      <c r="F679" s="896"/>
      <c r="G679" s="896"/>
      <c r="H679" s="3030"/>
      <c r="I679" s="3029"/>
      <c r="J679" s="896"/>
      <c r="K679" s="896"/>
      <c r="L679" s="896"/>
      <c r="M679" s="3030"/>
      <c r="N679" s="3029"/>
      <c r="O679" s="896"/>
      <c r="P679" s="896"/>
      <c r="Q679" s="896"/>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30"/>
      <c r="D680" s="3029"/>
      <c r="E680" s="896"/>
      <c r="F680" s="896"/>
      <c r="G680" s="896"/>
      <c r="H680" s="3030"/>
      <c r="I680" s="3029"/>
      <c r="J680" s="896"/>
      <c r="K680" s="896"/>
      <c r="L680" s="896"/>
      <c r="M680" s="3030"/>
      <c r="N680" s="3029"/>
      <c r="O680" s="896"/>
      <c r="P680" s="896"/>
      <c r="Q680" s="896"/>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30"/>
      <c r="D681" s="3029"/>
      <c r="E681" s="896"/>
      <c r="F681" s="896"/>
      <c r="G681" s="896"/>
      <c r="H681" s="3030"/>
      <c r="I681" s="3029"/>
      <c r="J681" s="896"/>
      <c r="K681" s="896"/>
      <c r="L681" s="896"/>
      <c r="M681" s="3030"/>
      <c r="N681" s="3029"/>
      <c r="O681" s="896"/>
      <c r="P681" s="896"/>
      <c r="Q681" s="896"/>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30"/>
      <c r="D682" s="3029"/>
      <c r="E682" s="896"/>
      <c r="F682" s="896"/>
      <c r="G682" s="896"/>
      <c r="H682" s="3030"/>
      <c r="I682" s="3029"/>
      <c r="J682" s="896"/>
      <c r="K682" s="896"/>
      <c r="L682" s="896"/>
      <c r="M682" s="3030"/>
      <c r="N682" s="3029"/>
      <c r="O682" s="896"/>
      <c r="P682" s="896"/>
      <c r="Q682" s="896"/>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30"/>
      <c r="D683" s="3029"/>
      <c r="E683" s="896"/>
      <c r="F683" s="896"/>
      <c r="G683" s="896"/>
      <c r="H683" s="3030"/>
      <c r="I683" s="3029"/>
      <c r="J683" s="896"/>
      <c r="K683" s="896"/>
      <c r="L683" s="896"/>
      <c r="M683" s="3030"/>
      <c r="N683" s="3029"/>
      <c r="O683" s="896"/>
      <c r="P683" s="896"/>
      <c r="Q683" s="896"/>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30"/>
      <c r="D684" s="3029"/>
      <c r="E684" s="896"/>
      <c r="F684" s="896"/>
      <c r="G684" s="896"/>
      <c r="H684" s="3030"/>
      <c r="I684" s="3029"/>
      <c r="J684" s="896"/>
      <c r="K684" s="896"/>
      <c r="L684" s="896"/>
      <c r="M684" s="3030"/>
      <c r="N684" s="3029"/>
      <c r="O684" s="896"/>
      <c r="P684" s="896"/>
      <c r="Q684" s="896"/>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30"/>
      <c r="D685" s="3029"/>
      <c r="E685" s="896"/>
      <c r="F685" s="896"/>
      <c r="G685" s="896"/>
      <c r="H685" s="3030"/>
      <c r="I685" s="3029"/>
      <c r="J685" s="896"/>
      <c r="K685" s="896"/>
      <c r="L685" s="896"/>
      <c r="M685" s="3030"/>
      <c r="N685" s="3029"/>
      <c r="O685" s="896"/>
      <c r="P685" s="896"/>
      <c r="Q685" s="896"/>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30"/>
      <c r="D686" s="3029"/>
      <c r="E686" s="896"/>
      <c r="F686" s="896"/>
      <c r="G686" s="896"/>
      <c r="H686" s="3030"/>
      <c r="I686" s="3029"/>
      <c r="J686" s="896"/>
      <c r="K686" s="896"/>
      <c r="L686" s="896"/>
      <c r="M686" s="3030"/>
      <c r="N686" s="3029"/>
      <c r="O686" s="896"/>
      <c r="P686" s="896"/>
      <c r="Q686" s="896"/>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30"/>
      <c r="D687" s="3029"/>
      <c r="E687" s="896"/>
      <c r="F687" s="896"/>
      <c r="G687" s="896"/>
      <c r="H687" s="3030"/>
      <c r="I687" s="3029"/>
      <c r="J687" s="896"/>
      <c r="K687" s="896"/>
      <c r="L687" s="896"/>
      <c r="M687" s="3030"/>
      <c r="N687" s="3029"/>
      <c r="O687" s="896"/>
      <c r="P687" s="896"/>
      <c r="Q687" s="896"/>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30"/>
      <c r="D688" s="3029"/>
      <c r="E688" s="896"/>
      <c r="F688" s="896"/>
      <c r="G688" s="896"/>
      <c r="H688" s="3030"/>
      <c r="I688" s="3029"/>
      <c r="J688" s="896"/>
      <c r="K688" s="896"/>
      <c r="L688" s="896"/>
      <c r="M688" s="3030"/>
      <c r="N688" s="3029"/>
      <c r="O688" s="896"/>
      <c r="P688" s="896"/>
      <c r="Q688" s="896"/>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30"/>
      <c r="D689" s="3029"/>
      <c r="E689" s="896"/>
      <c r="F689" s="896"/>
      <c r="G689" s="896"/>
      <c r="H689" s="3030"/>
      <c r="I689" s="3029"/>
      <c r="J689" s="896"/>
      <c r="K689" s="896"/>
      <c r="L689" s="896"/>
      <c r="M689" s="3030"/>
      <c r="N689" s="3029"/>
      <c r="O689" s="896"/>
      <c r="P689" s="896"/>
      <c r="Q689" s="896"/>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30"/>
      <c r="D690" s="3029"/>
      <c r="E690" s="896"/>
      <c r="F690" s="896"/>
      <c r="G690" s="896"/>
      <c r="H690" s="3030"/>
      <c r="I690" s="3029"/>
      <c r="J690" s="896"/>
      <c r="K690" s="896"/>
      <c r="L690" s="896"/>
      <c r="M690" s="3030"/>
      <c r="N690" s="3029"/>
      <c r="O690" s="896"/>
      <c r="P690" s="896"/>
      <c r="Q690" s="896"/>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30"/>
      <c r="D691" s="3029"/>
      <c r="E691" s="896"/>
      <c r="F691" s="896"/>
      <c r="G691" s="896"/>
      <c r="H691" s="3030"/>
      <c r="I691" s="3029"/>
      <c r="J691" s="896"/>
      <c r="K691" s="896"/>
      <c r="L691" s="896"/>
      <c r="M691" s="3030"/>
      <c r="N691" s="3029"/>
      <c r="O691" s="896"/>
      <c r="P691" s="896"/>
      <c r="Q691" s="896"/>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30"/>
      <c r="D692" s="3029"/>
      <c r="E692" s="896"/>
      <c r="F692" s="896"/>
      <c r="G692" s="896"/>
      <c r="H692" s="3030"/>
      <c r="I692" s="3029"/>
      <c r="J692" s="896"/>
      <c r="K692" s="896"/>
      <c r="L692" s="896"/>
      <c r="M692" s="3030"/>
      <c r="N692" s="3029"/>
      <c r="O692" s="896"/>
      <c r="P692" s="896"/>
      <c r="Q692" s="896"/>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030"/>
      <c r="D693" s="3029"/>
      <c r="E693" s="896"/>
      <c r="F693" s="896"/>
      <c r="G693" s="896"/>
      <c r="H693" s="3030"/>
      <c r="I693" s="3029"/>
      <c r="J693" s="896"/>
      <c r="K693" s="896"/>
      <c r="L693" s="896"/>
      <c r="M693" s="3030"/>
      <c r="N693" s="3029"/>
      <c r="O693" s="896"/>
      <c r="P693" s="896"/>
      <c r="Q693" s="896"/>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030"/>
      <c r="D694" s="3029"/>
      <c r="E694" s="896"/>
      <c r="F694" s="896"/>
      <c r="G694" s="896"/>
      <c r="H694" s="3030"/>
      <c r="I694" s="3029"/>
      <c r="J694" s="896"/>
      <c r="K694" s="896"/>
      <c r="L694" s="896"/>
      <c r="M694" s="3030"/>
      <c r="N694" s="3029"/>
      <c r="O694" s="896"/>
      <c r="P694" s="896"/>
      <c r="Q694" s="896"/>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030"/>
      <c r="D695" s="3029"/>
      <c r="E695" s="896"/>
      <c r="F695" s="896"/>
      <c r="G695" s="896"/>
      <c r="H695" s="3030"/>
      <c r="I695" s="3029"/>
      <c r="J695" s="896"/>
      <c r="K695" s="896"/>
      <c r="L695" s="896"/>
      <c r="M695" s="3030"/>
      <c r="N695" s="3029"/>
      <c r="O695" s="896"/>
      <c r="P695" s="896"/>
      <c r="Q695" s="896"/>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030"/>
      <c r="D696" s="3029"/>
      <c r="E696" s="896"/>
      <c r="F696" s="896"/>
      <c r="G696" s="896"/>
      <c r="H696" s="3030"/>
      <c r="I696" s="3029"/>
      <c r="J696" s="896"/>
      <c r="K696" s="896"/>
      <c r="L696" s="896"/>
      <c r="M696" s="3030"/>
      <c r="N696" s="3029"/>
      <c r="O696" s="896"/>
      <c r="P696" s="896"/>
      <c r="Q696" s="896"/>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030"/>
      <c r="D697" s="3029"/>
      <c r="E697" s="896"/>
      <c r="F697" s="896"/>
      <c r="G697" s="896"/>
      <c r="H697" s="3030"/>
      <c r="I697" s="3029"/>
      <c r="J697" s="896"/>
      <c r="K697" s="896"/>
      <c r="L697" s="896"/>
      <c r="M697" s="3030"/>
      <c r="N697" s="3029"/>
      <c r="O697" s="896"/>
      <c r="P697" s="896"/>
      <c r="Q697" s="896"/>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030"/>
      <c r="D698" s="3029"/>
      <c r="E698" s="896"/>
      <c r="F698" s="896"/>
      <c r="G698" s="896"/>
      <c r="H698" s="3030"/>
      <c r="I698" s="3029"/>
      <c r="J698" s="896"/>
      <c r="K698" s="896"/>
      <c r="L698" s="896"/>
      <c r="M698" s="3030"/>
      <c r="N698" s="3029"/>
      <c r="O698" s="896"/>
      <c r="P698" s="896"/>
      <c r="Q698" s="896"/>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030"/>
      <c r="D699" s="3029"/>
      <c r="E699" s="896"/>
      <c r="F699" s="896"/>
      <c r="G699" s="896"/>
      <c r="H699" s="3030"/>
      <c r="I699" s="3029"/>
      <c r="J699" s="896"/>
      <c r="K699" s="896"/>
      <c r="L699" s="896"/>
      <c r="M699" s="3030"/>
      <c r="N699" s="3029"/>
      <c r="O699" s="896"/>
      <c r="P699" s="896"/>
      <c r="Q699" s="896"/>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030"/>
      <c r="D700" s="3029"/>
      <c r="E700" s="896"/>
      <c r="F700" s="896"/>
      <c r="G700" s="896"/>
      <c r="H700" s="3030"/>
      <c r="I700" s="3029"/>
      <c r="J700" s="896"/>
      <c r="K700" s="896"/>
      <c r="L700" s="896"/>
      <c r="M700" s="3030"/>
      <c r="N700" s="3029"/>
      <c r="O700" s="896"/>
      <c r="P700" s="896"/>
      <c r="Q700" s="896"/>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029"/>
      <c r="D701" s="3029"/>
      <c r="E701" s="897"/>
      <c r="F701" s="897"/>
      <c r="G701" s="897"/>
      <c r="H701" s="3029"/>
      <c r="I701" s="3029"/>
      <c r="J701" s="897"/>
      <c r="K701" s="897"/>
      <c r="L701" s="897"/>
      <c r="M701" s="3029"/>
      <c r="N701" s="3029"/>
      <c r="O701" s="897"/>
      <c r="P701" s="897"/>
      <c r="Q701" s="897"/>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029"/>
      <c r="D702" s="3029"/>
      <c r="E702" s="897"/>
      <c r="F702" s="897"/>
      <c r="G702" s="897"/>
      <c r="H702" s="3029"/>
      <c r="I702" s="3029"/>
      <c r="J702" s="897"/>
      <c r="K702" s="897"/>
      <c r="L702" s="897"/>
      <c r="M702" s="3029"/>
      <c r="N702" s="3029"/>
      <c r="O702" s="897"/>
      <c r="P702" s="897"/>
      <c r="Q702" s="897"/>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029"/>
      <c r="D703" s="3029"/>
      <c r="E703" s="897"/>
      <c r="F703" s="897"/>
      <c r="G703" s="897"/>
      <c r="H703" s="3029"/>
      <c r="I703" s="3029"/>
      <c r="J703" s="897"/>
      <c r="K703" s="897"/>
      <c r="L703" s="897"/>
      <c r="M703" s="3029"/>
      <c r="N703" s="3029"/>
      <c r="O703" s="897"/>
      <c r="P703" s="897"/>
      <c r="Q703" s="897"/>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029"/>
      <c r="D704" s="3029"/>
      <c r="E704" s="897"/>
      <c r="F704" s="897"/>
      <c r="G704" s="897"/>
      <c r="H704" s="3029"/>
      <c r="I704" s="3029"/>
      <c r="J704" s="897"/>
      <c r="K704" s="897"/>
      <c r="L704" s="897"/>
      <c r="M704" s="3029"/>
      <c r="N704" s="3029"/>
      <c r="O704" s="897"/>
      <c r="P704" s="897"/>
      <c r="Q704" s="897"/>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029"/>
      <c r="D705" s="3029"/>
      <c r="E705" s="897"/>
      <c r="F705" s="897"/>
      <c r="G705" s="897"/>
      <c r="H705" s="3029"/>
      <c r="I705" s="3029"/>
      <c r="J705" s="897"/>
      <c r="K705" s="897"/>
      <c r="L705" s="897"/>
      <c r="M705" s="3029"/>
      <c r="N705" s="3029"/>
      <c r="O705" s="897"/>
      <c r="P705" s="897"/>
      <c r="Q705" s="897"/>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029"/>
      <c r="D706" s="3029"/>
      <c r="E706" s="897"/>
      <c r="F706" s="897"/>
      <c r="G706" s="897"/>
      <c r="H706" s="3029"/>
      <c r="I706" s="3029"/>
      <c r="J706" s="897"/>
      <c r="K706" s="897"/>
      <c r="L706" s="897"/>
      <c r="M706" s="3029"/>
      <c r="N706" s="3029"/>
      <c r="O706" s="897"/>
      <c r="P706" s="897"/>
      <c r="Q706" s="897"/>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029"/>
      <c r="D707" s="3029"/>
      <c r="E707" s="897"/>
      <c r="F707" s="897"/>
      <c r="G707" s="897"/>
      <c r="H707" s="3029"/>
      <c r="I707" s="3029"/>
      <c r="J707" s="897"/>
      <c r="K707" s="897"/>
      <c r="L707" s="897"/>
      <c r="M707" s="3029"/>
      <c r="N707" s="3029"/>
      <c r="O707" s="897"/>
      <c r="P707" s="897"/>
      <c r="Q707" s="897"/>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029"/>
      <c r="D708" s="3029"/>
      <c r="E708" s="897"/>
      <c r="F708" s="897"/>
      <c r="G708" s="897"/>
      <c r="H708" s="3029"/>
      <c r="I708" s="3029"/>
      <c r="J708" s="897"/>
      <c r="K708" s="897"/>
      <c r="L708" s="897"/>
      <c r="M708" s="3029"/>
      <c r="N708" s="3029"/>
      <c r="O708" s="897"/>
      <c r="P708" s="897"/>
      <c r="Q708" s="897"/>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029"/>
      <c r="D709" s="3029"/>
      <c r="E709" s="897"/>
      <c r="F709" s="897"/>
      <c r="G709" s="897"/>
      <c r="H709" s="3029"/>
      <c r="I709" s="3029"/>
      <c r="J709" s="897"/>
      <c r="K709" s="897"/>
      <c r="L709" s="897"/>
      <c r="M709" s="3029"/>
      <c r="N709" s="3029"/>
      <c r="O709" s="897"/>
      <c r="P709" s="897"/>
      <c r="Q709" s="897"/>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029"/>
      <c r="D710" s="3029"/>
      <c r="E710" s="897"/>
      <c r="F710" s="897"/>
      <c r="G710" s="897"/>
      <c r="H710" s="3029"/>
      <c r="I710" s="3029"/>
      <c r="J710" s="897"/>
      <c r="K710" s="897"/>
      <c r="L710" s="897"/>
      <c r="M710" s="3029"/>
      <c r="N710" s="3029"/>
      <c r="O710" s="897"/>
      <c r="P710" s="897"/>
      <c r="Q710" s="897"/>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029"/>
      <c r="D711" s="3029"/>
      <c r="E711" s="897"/>
      <c r="F711" s="897"/>
      <c r="G711" s="897"/>
      <c r="H711" s="3029"/>
      <c r="I711" s="3029"/>
      <c r="J711" s="897"/>
      <c r="K711" s="897"/>
      <c r="L711" s="897"/>
      <c r="M711" s="3029"/>
      <c r="N711" s="3029"/>
      <c r="O711" s="897"/>
      <c r="P711" s="897"/>
      <c r="Q711" s="897"/>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029"/>
      <c r="D712" s="3029"/>
      <c r="E712" s="897"/>
      <c r="F712" s="897"/>
      <c r="G712" s="897"/>
      <c r="H712" s="3029"/>
      <c r="I712" s="3029"/>
      <c r="J712" s="897"/>
      <c r="K712" s="897"/>
      <c r="L712" s="897"/>
      <c r="M712" s="3029"/>
      <c r="N712" s="3029"/>
      <c r="O712" s="897"/>
      <c r="P712" s="897"/>
      <c r="Q712" s="897"/>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029"/>
      <c r="D713" s="3029"/>
      <c r="E713" s="897"/>
      <c r="F713" s="897"/>
      <c r="G713" s="897"/>
      <c r="H713" s="3029"/>
      <c r="I713" s="3029"/>
      <c r="J713" s="897"/>
      <c r="K713" s="897"/>
      <c r="L713" s="897"/>
      <c r="M713" s="3029"/>
      <c r="N713" s="3029"/>
      <c r="O713" s="897"/>
      <c r="P713" s="897"/>
      <c r="Q713" s="897"/>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029"/>
      <c r="D714" s="3029"/>
      <c r="E714" s="897"/>
      <c r="F714" s="897"/>
      <c r="G714" s="897"/>
      <c r="H714" s="3029"/>
      <c r="I714" s="3029"/>
      <c r="J714" s="897"/>
      <c r="K714" s="897"/>
      <c r="L714" s="897"/>
      <c r="M714" s="3029"/>
      <c r="N714" s="3029"/>
      <c r="O714" s="897"/>
      <c r="P714" s="897"/>
      <c r="Q714" s="897"/>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029"/>
      <c r="D715" s="3029"/>
      <c r="E715" s="897"/>
      <c r="F715" s="897"/>
      <c r="G715" s="897"/>
      <c r="H715" s="3029"/>
      <c r="I715" s="3029"/>
      <c r="J715" s="897"/>
      <c r="K715" s="897"/>
      <c r="L715" s="897"/>
      <c r="M715" s="3029"/>
      <c r="N715" s="3029"/>
      <c r="O715" s="897"/>
      <c r="P715" s="897"/>
      <c r="Q715" s="897"/>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029"/>
      <c r="D716" s="3029"/>
      <c r="E716" s="897"/>
      <c r="F716" s="897"/>
      <c r="G716" s="897"/>
      <c r="H716" s="3029"/>
      <c r="I716" s="3029"/>
      <c r="J716" s="897"/>
      <c r="K716" s="897"/>
      <c r="L716" s="897"/>
      <c r="M716" s="3029"/>
      <c r="N716" s="3029"/>
      <c r="O716" s="897"/>
      <c r="P716" s="897"/>
      <c r="Q716" s="897"/>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029"/>
      <c r="D717" s="3029"/>
      <c r="E717" s="897"/>
      <c r="F717" s="897"/>
      <c r="G717" s="897"/>
      <c r="H717" s="3029"/>
      <c r="I717" s="3029"/>
      <c r="J717" s="897"/>
      <c r="K717" s="897"/>
      <c r="L717" s="897"/>
      <c r="M717" s="3029"/>
      <c r="N717" s="3029"/>
      <c r="O717" s="897"/>
      <c r="P717" s="897"/>
      <c r="Q717" s="897"/>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029"/>
      <c r="D718" s="3029"/>
      <c r="E718" s="897"/>
      <c r="F718" s="897"/>
      <c r="G718" s="897"/>
      <c r="H718" s="3029"/>
      <c r="I718" s="3029"/>
      <c r="J718" s="897"/>
      <c r="K718" s="897"/>
      <c r="L718" s="897"/>
      <c r="M718" s="3029"/>
      <c r="N718" s="3029"/>
      <c r="O718" s="897"/>
      <c r="P718" s="897"/>
      <c r="Q718" s="897"/>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029"/>
      <c r="D719" s="3029"/>
      <c r="E719" s="897"/>
      <c r="F719" s="897"/>
      <c r="G719" s="897"/>
      <c r="H719" s="3029"/>
      <c r="I719" s="3029"/>
      <c r="J719" s="897"/>
      <c r="K719" s="897"/>
      <c r="L719" s="897"/>
      <c r="M719" s="3029"/>
      <c r="N719" s="3029"/>
      <c r="O719" s="897"/>
      <c r="P719" s="897"/>
      <c r="Q719" s="897"/>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029"/>
      <c r="D720" s="3029"/>
      <c r="E720" s="897"/>
      <c r="F720" s="897"/>
      <c r="G720" s="897"/>
      <c r="H720" s="3029"/>
      <c r="I720" s="3029"/>
      <c r="J720" s="897"/>
      <c r="K720" s="897"/>
      <c r="L720" s="897"/>
      <c r="M720" s="3029"/>
      <c r="N720" s="3029"/>
      <c r="O720" s="897"/>
      <c r="P720" s="897"/>
      <c r="Q720" s="897"/>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029"/>
      <c r="D721" s="3029"/>
      <c r="E721" s="897"/>
      <c r="F721" s="897"/>
      <c r="G721" s="897"/>
      <c r="H721" s="3029"/>
      <c r="I721" s="3029"/>
      <c r="J721" s="897"/>
      <c r="K721" s="897"/>
      <c r="L721" s="897"/>
      <c r="M721" s="3029"/>
      <c r="N721" s="3029"/>
      <c r="O721" s="897"/>
      <c r="P721" s="897"/>
      <c r="Q721" s="897"/>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029"/>
      <c r="D722" s="3029"/>
      <c r="E722" s="897"/>
      <c r="F722" s="897"/>
      <c r="G722" s="897"/>
      <c r="H722" s="3029"/>
      <c r="I722" s="3029"/>
      <c r="J722" s="897"/>
      <c r="K722" s="897"/>
      <c r="L722" s="897"/>
      <c r="M722" s="3029"/>
      <c r="N722" s="3029"/>
      <c r="O722" s="897"/>
      <c r="P722" s="897"/>
      <c r="Q722" s="897"/>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029"/>
      <c r="D723" s="3029"/>
      <c r="E723" s="897"/>
      <c r="F723" s="897"/>
      <c r="G723" s="897"/>
      <c r="H723" s="3029"/>
      <c r="I723" s="3029"/>
      <c r="J723" s="897"/>
      <c r="K723" s="897"/>
      <c r="L723" s="897"/>
      <c r="M723" s="3029"/>
      <c r="N723" s="3029"/>
      <c r="O723" s="897"/>
      <c r="P723" s="897"/>
      <c r="Q723" s="897"/>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029"/>
      <c r="D724" s="3029"/>
      <c r="E724" s="897"/>
      <c r="F724" s="897"/>
      <c r="G724" s="897"/>
      <c r="H724" s="3029"/>
      <c r="I724" s="3029"/>
      <c r="J724" s="897"/>
      <c r="K724" s="897"/>
      <c r="L724" s="897"/>
      <c r="M724" s="3029"/>
      <c r="N724" s="3029"/>
      <c r="O724" s="897"/>
      <c r="P724" s="897"/>
      <c r="Q724" s="897"/>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029"/>
      <c r="D725" s="3029"/>
      <c r="E725" s="897"/>
      <c r="F725" s="897"/>
      <c r="G725" s="897"/>
      <c r="H725" s="3029"/>
      <c r="I725" s="3029"/>
      <c r="J725" s="897"/>
      <c r="K725" s="897"/>
      <c r="L725" s="897"/>
      <c r="M725" s="3029"/>
      <c r="N725" s="3029"/>
      <c r="O725" s="897"/>
      <c r="P725" s="897"/>
      <c r="Q725" s="897"/>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029"/>
      <c r="D726" s="3029"/>
      <c r="E726" s="897"/>
      <c r="F726" s="897"/>
      <c r="G726" s="897"/>
      <c r="H726" s="3029"/>
      <c r="I726" s="3029"/>
      <c r="J726" s="897"/>
      <c r="K726" s="897"/>
      <c r="L726" s="897"/>
      <c r="M726" s="3029"/>
      <c r="N726" s="3029"/>
      <c r="O726" s="897"/>
      <c r="P726" s="897"/>
      <c r="Q726" s="897"/>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029"/>
      <c r="D727" s="3029"/>
      <c r="E727" s="897"/>
      <c r="F727" s="897"/>
      <c r="G727" s="897"/>
      <c r="H727" s="3029"/>
      <c r="I727" s="3029"/>
      <c r="J727" s="897"/>
      <c r="K727" s="897"/>
      <c r="L727" s="897"/>
      <c r="M727" s="3029"/>
      <c r="N727" s="3029"/>
      <c r="O727" s="897"/>
      <c r="P727" s="897"/>
      <c r="Q727" s="897"/>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029"/>
      <c r="D728" s="3029"/>
      <c r="E728" s="897"/>
      <c r="F728" s="897"/>
      <c r="G728" s="897"/>
      <c r="H728" s="3029"/>
      <c r="I728" s="3029"/>
      <c r="J728" s="897"/>
      <c r="K728" s="897"/>
      <c r="L728" s="897"/>
      <c r="M728" s="3029"/>
      <c r="N728" s="3029"/>
      <c r="O728" s="897"/>
      <c r="P728" s="897"/>
      <c r="Q728" s="897"/>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029"/>
      <c r="D729" s="3029"/>
      <c r="E729" s="897"/>
      <c r="F729" s="897"/>
      <c r="G729" s="897"/>
      <c r="H729" s="3029"/>
      <c r="I729" s="3029"/>
      <c r="J729" s="897"/>
      <c r="K729" s="897"/>
      <c r="L729" s="897"/>
      <c r="M729" s="3029"/>
      <c r="N729" s="3029"/>
      <c r="O729" s="897"/>
      <c r="P729" s="897"/>
      <c r="Q729" s="897"/>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029"/>
      <c r="D730" s="3029"/>
      <c r="E730" s="897"/>
      <c r="F730" s="897"/>
      <c r="G730" s="897"/>
      <c r="H730" s="3029"/>
      <c r="I730" s="3029"/>
      <c r="J730" s="897"/>
      <c r="K730" s="897"/>
      <c r="L730" s="897"/>
      <c r="M730" s="3029"/>
      <c r="N730" s="3029"/>
      <c r="O730" s="897"/>
      <c r="P730" s="897"/>
      <c r="Q730" s="897"/>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029"/>
      <c r="D731" s="3029"/>
      <c r="E731" s="897"/>
      <c r="F731" s="897"/>
      <c r="G731" s="897"/>
      <c r="H731" s="3029"/>
      <c r="I731" s="3029"/>
      <c r="J731" s="897"/>
      <c r="K731" s="897"/>
      <c r="L731" s="897"/>
      <c r="M731" s="3029"/>
      <c r="N731" s="3029"/>
      <c r="O731" s="897"/>
      <c r="P731" s="897"/>
      <c r="Q731" s="897"/>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029"/>
      <c r="D732" s="3029"/>
      <c r="E732" s="897"/>
      <c r="F732" s="897"/>
      <c r="G732" s="897"/>
      <c r="H732" s="3029"/>
      <c r="I732" s="3029"/>
      <c r="J732" s="897"/>
      <c r="K732" s="897"/>
      <c r="L732" s="897"/>
      <c r="M732" s="3029"/>
      <c r="N732" s="3029"/>
      <c r="O732" s="897"/>
      <c r="P732" s="897"/>
      <c r="Q732" s="897"/>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029"/>
      <c r="D733" s="3029"/>
      <c r="E733" s="897"/>
      <c r="F733" s="897"/>
      <c r="G733" s="897"/>
      <c r="H733" s="3029"/>
      <c r="I733" s="3029"/>
      <c r="J733" s="897"/>
      <c r="K733" s="897"/>
      <c r="L733" s="897"/>
      <c r="M733" s="3029"/>
      <c r="N733" s="3029"/>
      <c r="O733" s="897"/>
      <c r="P733" s="897"/>
      <c r="Q733" s="897"/>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029"/>
      <c r="D734" s="3029"/>
      <c r="E734" s="897"/>
      <c r="F734" s="897"/>
      <c r="G734" s="897"/>
      <c r="H734" s="3029"/>
      <c r="I734" s="3029"/>
      <c r="J734" s="897"/>
      <c r="K734" s="897"/>
      <c r="L734" s="897"/>
      <c r="M734" s="3029"/>
      <c r="N734" s="3029"/>
      <c r="O734" s="897"/>
      <c r="P734" s="897"/>
      <c r="Q734" s="897"/>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029"/>
      <c r="D735" s="3029"/>
      <c r="E735" s="897"/>
      <c r="F735" s="897"/>
      <c r="G735" s="897"/>
      <c r="H735" s="3029"/>
      <c r="I735" s="3029"/>
      <c r="J735" s="897"/>
      <c r="K735" s="897"/>
      <c r="L735" s="897"/>
      <c r="M735" s="3029"/>
      <c r="N735" s="3029"/>
      <c r="O735" s="897"/>
      <c r="P735" s="897"/>
      <c r="Q735" s="897"/>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029"/>
      <c r="D736" s="3029"/>
      <c r="E736" s="897"/>
      <c r="F736" s="897"/>
      <c r="G736" s="897"/>
      <c r="H736" s="3029"/>
      <c r="I736" s="3029"/>
      <c r="J736" s="897"/>
      <c r="K736" s="897"/>
      <c r="L736" s="897"/>
      <c r="M736" s="3029"/>
      <c r="N736" s="3029"/>
      <c r="O736" s="897"/>
      <c r="P736" s="897"/>
      <c r="Q736" s="897"/>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029"/>
      <c r="D737" s="3029"/>
      <c r="E737" s="897"/>
      <c r="F737" s="897"/>
      <c r="G737" s="897"/>
      <c r="H737" s="3029"/>
      <c r="I737" s="3029"/>
      <c r="J737" s="897"/>
      <c r="K737" s="897"/>
      <c r="L737" s="897"/>
      <c r="M737" s="3029"/>
      <c r="N737" s="3029"/>
      <c r="O737" s="897"/>
      <c r="P737" s="897"/>
      <c r="Q737" s="897"/>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029"/>
      <c r="D738" s="3029"/>
      <c r="E738" s="897"/>
      <c r="F738" s="897"/>
      <c r="G738" s="897"/>
      <c r="H738" s="3029"/>
      <c r="I738" s="3029"/>
      <c r="J738" s="897"/>
      <c r="K738" s="897"/>
      <c r="L738" s="897"/>
      <c r="M738" s="3029"/>
      <c r="N738" s="3029"/>
      <c r="O738" s="897"/>
      <c r="P738" s="897"/>
      <c r="Q738" s="897"/>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029"/>
      <c r="D739" s="3029"/>
      <c r="E739" s="897"/>
      <c r="F739" s="897"/>
      <c r="G739" s="897"/>
      <c r="H739" s="3029"/>
      <c r="I739" s="3029"/>
      <c r="J739" s="897"/>
      <c r="K739" s="897"/>
      <c r="L739" s="897"/>
      <c r="M739" s="3029"/>
      <c r="N739" s="3029"/>
      <c r="O739" s="897"/>
      <c r="P739" s="897"/>
      <c r="Q739" s="897"/>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029"/>
      <c r="D740" s="3029"/>
      <c r="E740" s="897"/>
      <c r="F740" s="897"/>
      <c r="G740" s="897"/>
      <c r="H740" s="3029"/>
      <c r="I740" s="3029"/>
      <c r="J740" s="897"/>
      <c r="K740" s="897"/>
      <c r="L740" s="897"/>
      <c r="M740" s="3029"/>
      <c r="N740" s="3029"/>
      <c r="O740" s="897"/>
      <c r="P740" s="897"/>
      <c r="Q740" s="897"/>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029"/>
      <c r="D741" s="3029"/>
      <c r="E741" s="897"/>
      <c r="F741" s="897"/>
      <c r="G741" s="897"/>
      <c r="H741" s="3029"/>
      <c r="I741" s="3029"/>
      <c r="J741" s="897"/>
      <c r="K741" s="897"/>
      <c r="L741" s="897"/>
      <c r="M741" s="3029"/>
      <c r="N741" s="3029"/>
      <c r="O741" s="897"/>
      <c r="P741" s="897"/>
      <c r="Q741" s="897"/>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029"/>
      <c r="D742" s="3029"/>
      <c r="E742" s="897"/>
      <c r="F742" s="897"/>
      <c r="G742" s="897"/>
      <c r="H742" s="3029"/>
      <c r="I742" s="3029"/>
      <c r="J742" s="897"/>
      <c r="K742" s="897"/>
      <c r="L742" s="897"/>
      <c r="M742" s="3029"/>
      <c r="N742" s="3029"/>
      <c r="O742" s="897"/>
      <c r="P742" s="897"/>
      <c r="Q742" s="897"/>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029"/>
      <c r="D743" s="3029"/>
      <c r="E743" s="897"/>
      <c r="F743" s="897"/>
      <c r="G743" s="897"/>
      <c r="H743" s="3029"/>
      <c r="I743" s="3029"/>
      <c r="J743" s="897"/>
      <c r="K743" s="897"/>
      <c r="L743" s="897"/>
      <c r="M743" s="3029"/>
      <c r="N743" s="3029"/>
      <c r="O743" s="897"/>
      <c r="P743" s="897"/>
      <c r="Q743" s="897"/>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029"/>
      <c r="D744" s="3029"/>
      <c r="E744" s="897"/>
      <c r="F744" s="897"/>
      <c r="G744" s="897"/>
      <c r="H744" s="3029"/>
      <c r="I744" s="3029"/>
      <c r="J744" s="897"/>
      <c r="K744" s="897"/>
      <c r="L744" s="897"/>
      <c r="M744" s="3029"/>
      <c r="N744" s="3029"/>
      <c r="O744" s="897"/>
      <c r="P744" s="897"/>
      <c r="Q744" s="897"/>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029"/>
      <c r="D745" s="3029"/>
      <c r="E745" s="897"/>
      <c r="F745" s="897"/>
      <c r="G745" s="897"/>
      <c r="H745" s="3029"/>
      <c r="I745" s="3029"/>
      <c r="J745" s="897"/>
      <c r="K745" s="897"/>
      <c r="L745" s="897"/>
      <c r="M745" s="3029"/>
      <c r="N745" s="3029"/>
      <c r="O745" s="897"/>
      <c r="P745" s="897"/>
      <c r="Q745" s="897"/>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029"/>
      <c r="D746" s="3029"/>
      <c r="E746" s="897"/>
      <c r="F746" s="897"/>
      <c r="G746" s="897"/>
      <c r="H746" s="3029"/>
      <c r="I746" s="3029"/>
      <c r="J746" s="897"/>
      <c r="K746" s="897"/>
      <c r="L746" s="897"/>
      <c r="M746" s="3029"/>
      <c r="N746" s="3029"/>
      <c r="O746" s="897"/>
      <c r="P746" s="897"/>
      <c r="Q746" s="897"/>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029"/>
      <c r="D747" s="3029"/>
      <c r="E747" s="897"/>
      <c r="F747" s="897"/>
      <c r="G747" s="897"/>
      <c r="H747" s="3029"/>
      <c r="I747" s="3029"/>
      <c r="J747" s="897"/>
      <c r="K747" s="897"/>
      <c r="L747" s="897"/>
      <c r="M747" s="3029"/>
      <c r="N747" s="3029"/>
      <c r="O747" s="897"/>
      <c r="P747" s="897"/>
      <c r="Q747" s="897"/>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029"/>
      <c r="D748" s="3029"/>
      <c r="E748" s="897"/>
      <c r="F748" s="897"/>
      <c r="G748" s="897"/>
      <c r="H748" s="3029"/>
      <c r="I748" s="3029"/>
      <c r="J748" s="897"/>
      <c r="K748" s="897"/>
      <c r="L748" s="897"/>
      <c r="M748" s="3029"/>
      <c r="N748" s="3029"/>
      <c r="O748" s="897"/>
      <c r="P748" s="897"/>
      <c r="Q748" s="897"/>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029"/>
      <c r="D749" s="3029"/>
      <c r="E749" s="897"/>
      <c r="F749" s="897"/>
      <c r="G749" s="897"/>
      <c r="H749" s="3029"/>
      <c r="I749" s="3029"/>
      <c r="J749" s="897"/>
      <c r="K749" s="897"/>
      <c r="L749" s="897"/>
      <c r="M749" s="3029"/>
      <c r="N749" s="3029"/>
      <c r="O749" s="897"/>
      <c r="P749" s="897"/>
      <c r="Q749" s="897"/>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029"/>
      <c r="D750" s="3029"/>
      <c r="E750" s="897"/>
      <c r="F750" s="897"/>
      <c r="G750" s="897"/>
      <c r="H750" s="3029"/>
      <c r="I750" s="3029"/>
      <c r="J750" s="897"/>
      <c r="K750" s="897"/>
      <c r="L750" s="897"/>
      <c r="M750" s="3029"/>
      <c r="N750" s="3029"/>
      <c r="O750" s="897"/>
      <c r="P750" s="897"/>
      <c r="Q750" s="897"/>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029"/>
      <c r="D751" s="3029"/>
      <c r="E751" s="897"/>
      <c r="F751" s="897"/>
      <c r="G751" s="897"/>
      <c r="H751" s="3029"/>
      <c r="I751" s="3029"/>
      <c r="J751" s="897"/>
      <c r="K751" s="897"/>
      <c r="L751" s="897"/>
      <c r="M751" s="3029"/>
      <c r="N751" s="3029"/>
      <c r="O751" s="897"/>
      <c r="P751" s="897"/>
      <c r="Q751" s="897"/>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029"/>
      <c r="D752" s="3029"/>
      <c r="E752" s="897"/>
      <c r="F752" s="897"/>
      <c r="G752" s="897"/>
      <c r="H752" s="3029"/>
      <c r="I752" s="3029"/>
      <c r="J752" s="897"/>
      <c r="K752" s="897"/>
      <c r="L752" s="897"/>
      <c r="M752" s="3029"/>
      <c r="N752" s="3029"/>
      <c r="O752" s="897"/>
      <c r="P752" s="897"/>
      <c r="Q752" s="897"/>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029"/>
      <c r="D753" s="3029"/>
      <c r="E753" s="897"/>
      <c r="F753" s="897"/>
      <c r="G753" s="897"/>
      <c r="H753" s="3029"/>
      <c r="I753" s="3029"/>
      <c r="J753" s="897"/>
      <c r="K753" s="897"/>
      <c r="L753" s="897"/>
      <c r="M753" s="3029"/>
      <c r="N753" s="3029"/>
      <c r="O753" s="897"/>
      <c r="P753" s="897"/>
      <c r="Q753" s="897"/>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029"/>
      <c r="D754" s="3029"/>
      <c r="E754" s="897"/>
      <c r="F754" s="897"/>
      <c r="G754" s="897"/>
      <c r="H754" s="3029"/>
      <c r="I754" s="3029"/>
      <c r="J754" s="897"/>
      <c r="K754" s="897"/>
      <c r="L754" s="897"/>
      <c r="M754" s="3029"/>
      <c r="N754" s="3029"/>
      <c r="O754" s="897"/>
      <c r="P754" s="897"/>
      <c r="Q754" s="897"/>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029"/>
      <c r="D755" s="3029"/>
      <c r="E755" s="897"/>
      <c r="F755" s="897"/>
      <c r="G755" s="897"/>
      <c r="H755" s="3029"/>
      <c r="I755" s="3029"/>
      <c r="J755" s="897"/>
      <c r="K755" s="897"/>
      <c r="L755" s="897"/>
      <c r="M755" s="3029"/>
      <c r="N755" s="3029"/>
      <c r="O755" s="897"/>
      <c r="P755" s="897"/>
      <c r="Q755" s="897"/>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029"/>
      <c r="D756" s="3029"/>
      <c r="E756" s="897"/>
      <c r="F756" s="897"/>
      <c r="G756" s="897"/>
      <c r="H756" s="3029"/>
      <c r="I756" s="3029"/>
      <c r="J756" s="897"/>
      <c r="K756" s="897"/>
      <c r="L756" s="897"/>
      <c r="M756" s="3029"/>
      <c r="N756" s="3029"/>
      <c r="O756" s="897"/>
      <c r="P756" s="897"/>
      <c r="Q756" s="897"/>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029"/>
      <c r="D757" s="3029"/>
      <c r="E757" s="897"/>
      <c r="F757" s="897"/>
      <c r="G757" s="897"/>
      <c r="H757" s="3029"/>
      <c r="I757" s="3029"/>
      <c r="J757" s="897"/>
      <c r="K757" s="897"/>
      <c r="L757" s="897"/>
      <c r="M757" s="3029"/>
      <c r="N757" s="3029"/>
      <c r="O757" s="897"/>
      <c r="P757" s="897"/>
      <c r="Q757" s="897"/>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029"/>
      <c r="D758" s="3029"/>
      <c r="E758" s="897"/>
      <c r="F758" s="897"/>
      <c r="G758" s="897"/>
      <c r="H758" s="3029"/>
      <c r="I758" s="3029"/>
      <c r="J758" s="897"/>
      <c r="K758" s="897"/>
      <c r="L758" s="897"/>
      <c r="M758" s="3029"/>
      <c r="N758" s="3029"/>
      <c r="O758" s="897"/>
      <c r="P758" s="897"/>
      <c r="Q758" s="897"/>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029"/>
      <c r="D759" s="3029"/>
      <c r="E759" s="897"/>
      <c r="F759" s="897"/>
      <c r="G759" s="897"/>
      <c r="H759" s="3029"/>
      <c r="I759" s="3029"/>
      <c r="J759" s="897"/>
      <c r="K759" s="897"/>
      <c r="L759" s="897"/>
      <c r="M759" s="3029"/>
      <c r="N759" s="3029"/>
      <c r="O759" s="897"/>
      <c r="P759" s="897"/>
      <c r="Q759" s="897"/>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029"/>
      <c r="D760" s="3029"/>
      <c r="E760" s="897"/>
      <c r="F760" s="897"/>
      <c r="G760" s="897"/>
      <c r="H760" s="3029"/>
      <c r="I760" s="3029"/>
      <c r="J760" s="897"/>
      <c r="K760" s="897"/>
      <c r="L760" s="897"/>
      <c r="M760" s="3029"/>
      <c r="N760" s="3029"/>
      <c r="O760" s="897"/>
      <c r="P760" s="897"/>
      <c r="Q760" s="897"/>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029"/>
      <c r="D761" s="3029"/>
      <c r="E761" s="897"/>
      <c r="F761" s="897"/>
      <c r="G761" s="897"/>
      <c r="H761" s="3029"/>
      <c r="I761" s="3029"/>
      <c r="J761" s="897"/>
      <c r="K761" s="897"/>
      <c r="L761" s="897"/>
      <c r="M761" s="3029"/>
      <c r="N761" s="3029"/>
      <c r="O761" s="897"/>
      <c r="P761" s="897"/>
      <c r="Q761" s="897"/>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029"/>
      <c r="D762" s="3029"/>
      <c r="E762" s="897"/>
      <c r="F762" s="897"/>
      <c r="G762" s="897"/>
      <c r="H762" s="3029"/>
      <c r="I762" s="3029"/>
      <c r="J762" s="897"/>
      <c r="K762" s="897"/>
      <c r="L762" s="897"/>
      <c r="M762" s="3029"/>
      <c r="N762" s="3029"/>
      <c r="O762" s="897"/>
      <c r="P762" s="897"/>
      <c r="Q762" s="897"/>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029"/>
      <c r="D763" s="3029"/>
      <c r="E763" s="897"/>
      <c r="F763" s="897"/>
      <c r="G763" s="897"/>
      <c r="H763" s="3029"/>
      <c r="I763" s="3029"/>
      <c r="J763" s="897"/>
      <c r="K763" s="897"/>
      <c r="L763" s="897"/>
      <c r="M763" s="3029"/>
      <c r="N763" s="3029"/>
      <c r="O763" s="897"/>
      <c r="P763" s="897"/>
      <c r="Q763" s="897"/>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029"/>
      <c r="D764" s="3029"/>
      <c r="E764" s="897"/>
      <c r="F764" s="897"/>
      <c r="G764" s="897"/>
      <c r="H764" s="3029"/>
      <c r="I764" s="3029"/>
      <c r="J764" s="897"/>
      <c r="K764" s="897"/>
      <c r="L764" s="897"/>
      <c r="M764" s="3029"/>
      <c r="N764" s="3029"/>
      <c r="O764" s="897"/>
      <c r="P764" s="897"/>
      <c r="Q764" s="897"/>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029"/>
      <c r="D765" s="3029"/>
      <c r="E765" s="897"/>
      <c r="F765" s="897"/>
      <c r="G765" s="897"/>
      <c r="H765" s="3029"/>
      <c r="I765" s="3029"/>
      <c r="J765" s="897"/>
      <c r="K765" s="897"/>
      <c r="L765" s="897"/>
      <c r="M765" s="3029"/>
      <c r="N765" s="3029"/>
      <c r="O765" s="897"/>
      <c r="P765" s="897"/>
      <c r="Q765" s="897"/>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029"/>
      <c r="D766" s="3029"/>
      <c r="E766" s="897"/>
      <c r="F766" s="897"/>
      <c r="G766" s="897"/>
      <c r="H766" s="3029"/>
      <c r="I766" s="3029"/>
      <c r="J766" s="897"/>
      <c r="K766" s="897"/>
      <c r="L766" s="897"/>
      <c r="M766" s="3029"/>
      <c r="N766" s="3029"/>
      <c r="O766" s="897"/>
      <c r="P766" s="897"/>
      <c r="Q766" s="897"/>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029"/>
      <c r="D767" s="3029"/>
      <c r="E767" s="897"/>
      <c r="F767" s="897"/>
      <c r="G767" s="897"/>
      <c r="H767" s="3029"/>
      <c r="I767" s="3029"/>
      <c r="J767" s="897"/>
      <c r="K767" s="897"/>
      <c r="L767" s="897"/>
      <c r="M767" s="3029"/>
      <c r="N767" s="3029"/>
      <c r="O767" s="897"/>
      <c r="P767" s="897"/>
      <c r="Q767" s="897"/>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029"/>
      <c r="D768" s="3029"/>
      <c r="E768" s="897"/>
      <c r="F768" s="897"/>
      <c r="G768" s="897"/>
      <c r="H768" s="3029"/>
      <c r="I768" s="3029"/>
      <c r="J768" s="897"/>
      <c r="K768" s="897"/>
      <c r="L768" s="897"/>
      <c r="M768" s="3029"/>
      <c r="N768" s="3029"/>
      <c r="O768" s="897"/>
      <c r="P768" s="897"/>
      <c r="Q768" s="897"/>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029"/>
      <c r="D769" s="3029"/>
      <c r="E769" s="897"/>
      <c r="F769" s="897"/>
      <c r="G769" s="897"/>
      <c r="H769" s="3029"/>
      <c r="I769" s="3029"/>
      <c r="J769" s="897"/>
      <c r="K769" s="897"/>
      <c r="L769" s="897"/>
      <c r="M769" s="3029"/>
      <c r="N769" s="3029"/>
      <c r="O769" s="897"/>
      <c r="P769" s="897"/>
      <c r="Q769" s="897"/>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029"/>
      <c r="D770" s="3029"/>
      <c r="E770" s="897"/>
      <c r="F770" s="897"/>
      <c r="G770" s="897"/>
      <c r="H770" s="3029"/>
      <c r="I770" s="3029"/>
      <c r="J770" s="897"/>
      <c r="K770" s="897"/>
      <c r="L770" s="897"/>
      <c r="M770" s="3029"/>
      <c r="N770" s="3029"/>
      <c r="O770" s="897"/>
      <c r="P770" s="897"/>
      <c r="Q770" s="897"/>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029"/>
      <c r="D771" s="3029"/>
      <c r="E771" s="897"/>
      <c r="F771" s="897"/>
      <c r="G771" s="897"/>
      <c r="H771" s="3029"/>
      <c r="I771" s="3029"/>
      <c r="J771" s="897"/>
      <c r="K771" s="897"/>
      <c r="L771" s="897"/>
      <c r="M771" s="3029"/>
      <c r="N771" s="3029"/>
      <c r="O771" s="897"/>
      <c r="P771" s="897"/>
      <c r="Q771" s="897"/>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029"/>
      <c r="D772" s="3029"/>
      <c r="E772" s="897"/>
      <c r="F772" s="897"/>
      <c r="G772" s="897"/>
      <c r="H772" s="3029"/>
      <c r="I772" s="3029"/>
      <c r="J772" s="897"/>
      <c r="K772" s="897"/>
      <c r="L772" s="897"/>
      <c r="M772" s="3029"/>
      <c r="N772" s="3029"/>
      <c r="O772" s="897"/>
      <c r="P772" s="897"/>
      <c r="Q772" s="897"/>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029"/>
      <c r="D773" s="3029"/>
      <c r="E773" s="897"/>
      <c r="F773" s="897"/>
      <c r="G773" s="897"/>
      <c r="H773" s="3029"/>
      <c r="I773" s="3029"/>
      <c r="J773" s="897"/>
      <c r="K773" s="897"/>
      <c r="L773" s="897"/>
      <c r="M773" s="3029"/>
      <c r="N773" s="3029"/>
      <c r="O773" s="897"/>
      <c r="P773" s="897"/>
      <c r="Q773" s="897"/>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029"/>
      <c r="D774" s="3029"/>
      <c r="E774" s="897"/>
      <c r="F774" s="897"/>
      <c r="G774" s="897"/>
      <c r="H774" s="3029"/>
      <c r="I774" s="3029"/>
      <c r="J774" s="897"/>
      <c r="K774" s="897"/>
      <c r="L774" s="897"/>
      <c r="M774" s="3029"/>
      <c r="N774" s="3029"/>
      <c r="O774" s="897"/>
      <c r="P774" s="897"/>
      <c r="Q774" s="897"/>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029"/>
      <c r="D775" s="3029"/>
      <c r="E775" s="897"/>
      <c r="F775" s="897"/>
      <c r="G775" s="897"/>
      <c r="H775" s="3029"/>
      <c r="I775" s="3029"/>
      <c r="J775" s="897"/>
      <c r="K775" s="897"/>
      <c r="L775" s="897"/>
      <c r="M775" s="3029"/>
      <c r="N775" s="3029"/>
      <c r="O775" s="897"/>
      <c r="P775" s="897"/>
      <c r="Q775" s="897"/>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029"/>
      <c r="D776" s="3029"/>
      <c r="E776" s="897"/>
      <c r="F776" s="897"/>
      <c r="G776" s="897"/>
      <c r="H776" s="3029"/>
      <c r="I776" s="3029"/>
      <c r="J776" s="897"/>
      <c r="K776" s="897"/>
      <c r="L776" s="897"/>
      <c r="M776" s="3029"/>
      <c r="N776" s="3029"/>
      <c r="O776" s="897"/>
      <c r="P776" s="897"/>
      <c r="Q776" s="897"/>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029"/>
      <c r="D777" s="3029"/>
      <c r="E777" s="897"/>
      <c r="F777" s="897"/>
      <c r="G777" s="897"/>
      <c r="H777" s="3029"/>
      <c r="I777" s="3029"/>
      <c r="J777" s="897"/>
      <c r="K777" s="897"/>
      <c r="L777" s="897"/>
      <c r="M777" s="3029"/>
      <c r="N777" s="3029"/>
      <c r="O777" s="897"/>
      <c r="P777" s="897"/>
      <c r="Q777" s="897"/>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029"/>
      <c r="D778" s="3029"/>
      <c r="E778" s="897"/>
      <c r="F778" s="897"/>
      <c r="G778" s="897"/>
      <c r="H778" s="3029"/>
      <c r="I778" s="3029"/>
      <c r="J778" s="897"/>
      <c r="K778" s="897"/>
      <c r="L778" s="897"/>
      <c r="M778" s="3029"/>
      <c r="N778" s="3029"/>
      <c r="O778" s="897"/>
      <c r="P778" s="897"/>
      <c r="Q778" s="897"/>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029"/>
      <c r="D779" s="3029"/>
      <c r="E779" s="897"/>
      <c r="F779" s="897"/>
      <c r="G779" s="897"/>
      <c r="H779" s="3029"/>
      <c r="I779" s="3029"/>
      <c r="J779" s="897"/>
      <c r="K779" s="897"/>
      <c r="L779" s="897"/>
      <c r="M779" s="3029"/>
      <c r="N779" s="3029"/>
      <c r="O779" s="897"/>
      <c r="P779" s="897"/>
      <c r="Q779" s="897"/>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029"/>
      <c r="D780" s="3029"/>
      <c r="E780" s="897"/>
      <c r="F780" s="897"/>
      <c r="G780" s="897"/>
      <c r="H780" s="3029"/>
      <c r="I780" s="3029"/>
      <c r="J780" s="897"/>
      <c r="K780" s="897"/>
      <c r="L780" s="897"/>
      <c r="M780" s="3029"/>
      <c r="N780" s="3029"/>
      <c r="O780" s="897"/>
      <c r="P780" s="897"/>
      <c r="Q780" s="897"/>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029"/>
      <c r="D781" s="3029"/>
      <c r="E781" s="897"/>
      <c r="F781" s="897"/>
      <c r="G781" s="897"/>
      <c r="H781" s="3029"/>
      <c r="I781" s="3029"/>
      <c r="J781" s="897"/>
      <c r="K781" s="897"/>
      <c r="L781" s="897"/>
      <c r="M781" s="3029"/>
      <c r="N781" s="3029"/>
      <c r="O781" s="897"/>
      <c r="P781" s="897"/>
      <c r="Q781" s="897"/>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029"/>
      <c r="D782" s="3029"/>
      <c r="E782" s="897"/>
      <c r="F782" s="897"/>
      <c r="G782" s="897"/>
      <c r="H782" s="3029"/>
      <c r="I782" s="3029"/>
      <c r="J782" s="897"/>
      <c r="K782" s="897"/>
      <c r="L782" s="897"/>
      <c r="M782" s="3029"/>
      <c r="N782" s="3029"/>
      <c r="O782" s="897"/>
      <c r="P782" s="897"/>
      <c r="Q782" s="897"/>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029"/>
      <c r="D783" s="3029"/>
      <c r="E783" s="897"/>
      <c r="F783" s="897"/>
      <c r="G783" s="897"/>
      <c r="H783" s="3029"/>
      <c r="I783" s="3029"/>
      <c r="J783" s="897"/>
      <c r="K783" s="897"/>
      <c r="L783" s="897"/>
      <c r="M783" s="3029"/>
      <c r="N783" s="3029"/>
      <c r="O783" s="897"/>
      <c r="P783" s="897"/>
      <c r="Q783" s="897"/>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029"/>
      <c r="D784" s="3029"/>
      <c r="E784" s="897"/>
      <c r="F784" s="897"/>
      <c r="G784" s="897"/>
      <c r="H784" s="3029"/>
      <c r="I784" s="3029"/>
      <c r="J784" s="897"/>
      <c r="K784" s="897"/>
      <c r="L784" s="897"/>
      <c r="M784" s="3029"/>
      <c r="N784" s="3029"/>
      <c r="O784" s="897"/>
      <c r="P784" s="897"/>
      <c r="Q784" s="897"/>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029"/>
      <c r="D785" s="3029"/>
      <c r="E785" s="897"/>
      <c r="F785" s="897"/>
      <c r="G785" s="897"/>
      <c r="H785" s="3029"/>
      <c r="I785" s="3029"/>
      <c r="J785" s="897"/>
      <c r="K785" s="897"/>
      <c r="L785" s="897"/>
      <c r="M785" s="3029"/>
      <c r="N785" s="3029"/>
      <c r="O785" s="897"/>
      <c r="P785" s="897"/>
      <c r="Q785" s="897"/>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029"/>
      <c r="D786" s="3029"/>
      <c r="E786" s="897"/>
      <c r="F786" s="897"/>
      <c r="G786" s="897"/>
      <c r="H786" s="3029"/>
      <c r="I786" s="3029"/>
      <c r="J786" s="897"/>
      <c r="K786" s="897"/>
      <c r="L786" s="897"/>
      <c r="M786" s="3029"/>
      <c r="N786" s="3029"/>
      <c r="O786" s="897"/>
      <c r="P786" s="897"/>
      <c r="Q786" s="897"/>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029"/>
      <c r="D787" s="3029"/>
      <c r="E787" s="897"/>
      <c r="F787" s="897"/>
      <c r="G787" s="897"/>
      <c r="H787" s="3029"/>
      <c r="I787" s="3029"/>
      <c r="J787" s="897"/>
      <c r="K787" s="897"/>
      <c r="L787" s="897"/>
      <c r="M787" s="3029"/>
      <c r="N787" s="3029"/>
      <c r="O787" s="897"/>
      <c r="P787" s="897"/>
      <c r="Q787" s="897"/>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029"/>
      <c r="D788" s="3029"/>
      <c r="E788" s="897"/>
      <c r="F788" s="897"/>
      <c r="G788" s="897"/>
      <c r="H788" s="3029"/>
      <c r="I788" s="3029"/>
      <c r="J788" s="897"/>
      <c r="K788" s="897"/>
      <c r="L788" s="897"/>
      <c r="M788" s="3029"/>
      <c r="N788" s="3029"/>
      <c r="O788" s="897"/>
      <c r="P788" s="897"/>
      <c r="Q788" s="897"/>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029"/>
      <c r="D789" s="3029"/>
      <c r="E789" s="897"/>
      <c r="F789" s="897"/>
      <c r="G789" s="897"/>
      <c r="H789" s="3029"/>
      <c r="I789" s="3029"/>
      <c r="J789" s="897"/>
      <c r="K789" s="897"/>
      <c r="L789" s="897"/>
      <c r="M789" s="3029"/>
      <c r="N789" s="3029"/>
      <c r="O789" s="897"/>
      <c r="P789" s="897"/>
      <c r="Q789" s="897"/>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029"/>
      <c r="D790" s="3029"/>
      <c r="E790" s="897"/>
      <c r="F790" s="897"/>
      <c r="G790" s="897"/>
      <c r="H790" s="3029"/>
      <c r="I790" s="3029"/>
      <c r="J790" s="897"/>
      <c r="K790" s="897"/>
      <c r="L790" s="897"/>
      <c r="M790" s="3029"/>
      <c r="N790" s="3029"/>
      <c r="O790" s="897"/>
      <c r="P790" s="897"/>
      <c r="Q790" s="897"/>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029"/>
      <c r="D791" s="3029"/>
      <c r="E791" s="897"/>
      <c r="F791" s="897"/>
      <c r="G791" s="897"/>
      <c r="H791" s="3029"/>
      <c r="I791" s="3029"/>
      <c r="J791" s="897"/>
      <c r="K791" s="897"/>
      <c r="L791" s="897"/>
      <c r="M791" s="3029"/>
      <c r="N791" s="3029"/>
      <c r="O791" s="897"/>
      <c r="P791" s="897"/>
      <c r="Q791" s="897"/>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029"/>
      <c r="D792" s="3029"/>
      <c r="E792" s="897"/>
      <c r="F792" s="897"/>
      <c r="G792" s="897"/>
      <c r="H792" s="3029"/>
      <c r="I792" s="3029"/>
      <c r="J792" s="897"/>
      <c r="K792" s="897"/>
      <c r="L792" s="897"/>
      <c r="M792" s="3029"/>
      <c r="N792" s="3029"/>
      <c r="O792" s="897"/>
      <c r="P792" s="897"/>
      <c r="Q792" s="897"/>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029"/>
      <c r="D793" s="3029"/>
      <c r="E793" s="897"/>
      <c r="F793" s="897"/>
      <c r="G793" s="897"/>
      <c r="H793" s="3029"/>
      <c r="I793" s="3029"/>
      <c r="J793" s="897"/>
      <c r="K793" s="897"/>
      <c r="L793" s="897"/>
      <c r="M793" s="3029"/>
      <c r="N793" s="3029"/>
      <c r="O793" s="897"/>
      <c r="P793" s="897"/>
      <c r="Q793" s="897"/>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029"/>
      <c r="D794" s="3029"/>
      <c r="E794" s="897"/>
      <c r="F794" s="897"/>
      <c r="G794" s="897"/>
      <c r="H794" s="3029"/>
      <c r="I794" s="3029"/>
      <c r="J794" s="897"/>
      <c r="K794" s="897"/>
      <c r="L794" s="897"/>
      <c r="M794" s="3029"/>
      <c r="N794" s="3029"/>
      <c r="O794" s="897"/>
      <c r="P794" s="897"/>
      <c r="Q794" s="897"/>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029"/>
      <c r="D795" s="3029"/>
      <c r="E795" s="897"/>
      <c r="F795" s="897"/>
      <c r="G795" s="897"/>
      <c r="H795" s="3029"/>
      <c r="I795" s="3029"/>
      <c r="J795" s="897"/>
      <c r="K795" s="897"/>
      <c r="L795" s="897"/>
      <c r="M795" s="3029"/>
      <c r="N795" s="3029"/>
      <c r="O795" s="897"/>
      <c r="P795" s="897"/>
      <c r="Q795" s="897"/>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029"/>
      <c r="D796" s="3029"/>
      <c r="E796" s="897"/>
      <c r="F796" s="897"/>
      <c r="G796" s="897"/>
      <c r="H796" s="3029"/>
      <c r="I796" s="3029"/>
      <c r="J796" s="897"/>
      <c r="K796" s="897"/>
      <c r="L796" s="897"/>
      <c r="M796" s="3029"/>
      <c r="N796" s="3029"/>
      <c r="O796" s="897"/>
      <c r="P796" s="897"/>
      <c r="Q796" s="897"/>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029"/>
      <c r="D797" s="3029"/>
      <c r="E797" s="897"/>
      <c r="F797" s="897"/>
      <c r="G797" s="897"/>
      <c r="H797" s="3029"/>
      <c r="I797" s="3029"/>
      <c r="J797" s="897"/>
      <c r="K797" s="897"/>
      <c r="L797" s="897"/>
      <c r="M797" s="3029"/>
      <c r="N797" s="3029"/>
      <c r="O797" s="897"/>
      <c r="P797" s="897"/>
      <c r="Q797" s="897"/>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029"/>
      <c r="D798" s="3029"/>
      <c r="E798" s="897"/>
      <c r="F798" s="897"/>
      <c r="G798" s="897"/>
      <c r="H798" s="3029"/>
      <c r="I798" s="3029"/>
      <c r="J798" s="897"/>
      <c r="K798" s="897"/>
      <c r="L798" s="897"/>
      <c r="M798" s="3029"/>
      <c r="N798" s="3029"/>
      <c r="O798" s="897"/>
      <c r="P798" s="897"/>
      <c r="Q798" s="897"/>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029"/>
      <c r="D799" s="3029"/>
      <c r="E799" s="897"/>
      <c r="F799" s="897"/>
      <c r="G799" s="897"/>
      <c r="H799" s="3029"/>
      <c r="I799" s="3029"/>
      <c r="J799" s="897"/>
      <c r="K799" s="897"/>
      <c r="L799" s="897"/>
      <c r="M799" s="3029"/>
      <c r="N799" s="3029"/>
      <c r="O799" s="897"/>
      <c r="P799" s="897"/>
      <c r="Q799" s="897"/>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97"/>
      <c r="D800" s="897"/>
      <c r="E800" s="897"/>
      <c r="F800" s="897"/>
      <c r="G800" s="897"/>
      <c r="H800" s="897"/>
      <c r="I800" s="897"/>
      <c r="J800" s="897"/>
      <c r="K800" s="897"/>
      <c r="L800" s="897"/>
      <c r="M800" s="897"/>
      <c r="N800" s="897"/>
      <c r="O800" s="897"/>
      <c r="P800" s="897"/>
      <c r="Q800" s="897"/>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97"/>
      <c r="D801" s="897"/>
      <c r="E801" s="897"/>
      <c r="F801" s="897"/>
      <c r="G801" s="897"/>
      <c r="H801" s="897"/>
      <c r="I801" s="897"/>
      <c r="J801" s="897"/>
      <c r="K801" s="897"/>
      <c r="L801" s="897"/>
      <c r="M801" s="897"/>
      <c r="N801" s="897"/>
      <c r="O801" s="897"/>
      <c r="P801" s="897"/>
      <c r="Q801" s="897"/>
    </row>
    <row r="802" ht="25.15" customHeight="true" x14ac:dyDescent="0.2">
      <c r="C802" s="897"/>
      <c r="D802" s="897"/>
      <c r="E802" s="897"/>
      <c r="F802" s="897"/>
      <c r="G802" s="897"/>
      <c r="H802" s="897"/>
      <c r="I802" s="897"/>
      <c r="J802" s="897"/>
      <c r="K802" s="897"/>
      <c r="L802" s="897"/>
      <c r="M802" s="897"/>
      <c r="N802" s="897"/>
      <c r="O802" s="897"/>
      <c r="P802" s="897"/>
      <c r="Q802" s="897"/>
    </row>
    <row r="803" ht="25.15" customHeight="true" x14ac:dyDescent="0.2">
      <c r="C803" s="897"/>
      <c r="D803" s="897"/>
      <c r="E803" s="897"/>
      <c r="F803" s="897"/>
      <c r="G803" s="897"/>
      <c r="H803" s="897"/>
      <c r="I803" s="897"/>
      <c r="J803" s="897"/>
      <c r="K803" s="897"/>
      <c r="L803" s="897"/>
      <c r="M803" s="897"/>
      <c r="N803" s="897"/>
      <c r="O803" s="897"/>
      <c r="P803" s="897"/>
      <c r="Q803" s="897"/>
    </row>
    <row r="804" ht="25.15" customHeight="true" x14ac:dyDescent="0.2">
      <c r="C804" s="897"/>
      <c r="D804" s="897"/>
      <c r="E804" s="897"/>
      <c r="F804" s="897"/>
      <c r="G804" s="897"/>
      <c r="H804" s="897"/>
      <c r="I804" s="897"/>
      <c r="J804" s="897"/>
      <c r="K804" s="897"/>
      <c r="L804" s="897"/>
      <c r="M804" s="897"/>
      <c r="N804" s="897"/>
      <c r="O804" s="897"/>
      <c r="P804" s="897"/>
      <c r="Q804" s="897"/>
    </row>
    <row r="805" ht="25.15" customHeight="true" x14ac:dyDescent="0.2">
      <c r="C805" s="897"/>
      <c r="D805" s="897"/>
      <c r="E805" s="897"/>
      <c r="F805" s="897"/>
      <c r="G805" s="897"/>
      <c r="H805" s="897"/>
      <c r="I805" s="897"/>
      <c r="J805" s="897"/>
      <c r="K805" s="897"/>
      <c r="L805" s="897"/>
      <c r="M805" s="897"/>
      <c r="N805" s="897"/>
      <c r="O805" s="897"/>
      <c r="P805" s="897"/>
      <c r="Q805" s="897"/>
    </row>
    <row r="806" ht="25.15" customHeight="true" x14ac:dyDescent="0.2">
      <c r="C806" s="897"/>
      <c r="D806" s="897"/>
      <c r="E806" s="897"/>
      <c r="F806" s="897"/>
      <c r="G806" s="897"/>
      <c r="H806" s="897"/>
      <c r="I806" s="897"/>
      <c r="J806" s="897"/>
      <c r="K806" s="897"/>
      <c r="L806" s="897"/>
      <c r="M806" s="897"/>
      <c r="N806" s="897"/>
      <c r="O806" s="897"/>
      <c r="P806" s="897"/>
      <c r="Q806" s="897"/>
    </row>
    <row r="807" ht="25.15" customHeight="true" x14ac:dyDescent="0.2">
      <c r="C807" s="897"/>
      <c r="D807" s="897"/>
      <c r="E807" s="897"/>
      <c r="F807" s="897"/>
      <c r="G807" s="897"/>
      <c r="H807" s="897"/>
      <c r="I807" s="897"/>
      <c r="J807" s="897"/>
      <c r="K807" s="897"/>
      <c r="L807" s="897"/>
      <c r="M807" s="897"/>
      <c r="N807" s="897"/>
      <c r="O807" s="897"/>
      <c r="P807" s="897"/>
      <c r="Q807" s="897"/>
    </row>
    <row r="808" ht="25.15" customHeight="true" x14ac:dyDescent="0.2">
      <c r="C808" s="897"/>
      <c r="D808" s="897"/>
      <c r="E808" s="897"/>
      <c r="F808" s="897"/>
      <c r="G808" s="897"/>
      <c r="H808" s="897"/>
      <c r="I808" s="897"/>
      <c r="J808" s="897"/>
      <c r="K808" s="897"/>
      <c r="L808" s="897"/>
      <c r="M808" s="897"/>
      <c r="N808" s="897"/>
      <c r="O808" s="897"/>
      <c r="P808" s="897"/>
      <c r="Q808" s="897"/>
    </row>
    <row r="809" ht="25.15" customHeight="true" x14ac:dyDescent="0.2">
      <c r="C809" s="897"/>
      <c r="D809" s="897"/>
      <c r="E809" s="897"/>
      <c r="F809" s="897"/>
      <c r="G809" s="897"/>
      <c r="H809" s="897"/>
      <c r="I809" s="897"/>
      <c r="J809" s="897"/>
      <c r="K809" s="897"/>
      <c r="L809" s="897"/>
      <c r="M809" s="897"/>
      <c r="N809" s="897"/>
      <c r="O809" s="897"/>
      <c r="P809" s="897"/>
      <c r="Q809" s="897"/>
    </row>
    <row r="810" ht="25.15" customHeight="true" x14ac:dyDescent="0.2">
      <c r="C810" s="897"/>
      <c r="D810" s="897"/>
      <c r="E810" s="897"/>
      <c r="F810" s="897"/>
      <c r="G810" s="897"/>
      <c r="H810" s="897"/>
      <c r="I810" s="897"/>
      <c r="J810" s="897"/>
      <c r="K810" s="897"/>
      <c r="L810" s="897"/>
      <c r="M810" s="897"/>
      <c r="N810" s="897"/>
      <c r="O810" s="897"/>
      <c r="P810" s="897"/>
      <c r="Q810" s="897"/>
    </row>
    <row r="811" ht="25.15" customHeight="true" x14ac:dyDescent="0.2">
      <c r="C811" s="897"/>
      <c r="D811" s="897"/>
      <c r="E811" s="897"/>
      <c r="F811" s="897"/>
      <c r="G811" s="897"/>
      <c r="H811" s="897"/>
      <c r="I811" s="897"/>
      <c r="J811" s="897"/>
      <c r="K811" s="897"/>
      <c r="L811" s="897"/>
      <c r="M811" s="897"/>
      <c r="N811" s="897"/>
      <c r="O811" s="897"/>
      <c r="P811" s="897"/>
      <c r="Q811" s="897"/>
    </row>
    <row r="812" ht="25.15" customHeight="true" x14ac:dyDescent="0.2">
      <c r="C812" s="897"/>
      <c r="D812" s="897"/>
      <c r="E812" s="897"/>
      <c r="F812" s="897"/>
      <c r="G812" s="897"/>
      <c r="H812" s="897"/>
      <c r="I812" s="897"/>
      <c r="J812" s="897"/>
      <c r="K812" s="897"/>
      <c r="L812" s="897"/>
      <c r="M812" s="897"/>
      <c r="N812" s="897"/>
      <c r="O812" s="897"/>
      <c r="P812" s="897"/>
      <c r="Q812" s="897"/>
    </row>
    <row r="813" ht="25.15" customHeight="true" x14ac:dyDescent="0.2">
      <c r="C813" s="897"/>
      <c r="D813" s="897"/>
      <c r="E813" s="897"/>
      <c r="F813" s="897"/>
      <c r="G813" s="897"/>
      <c r="H813" s="897"/>
      <c r="I813" s="897"/>
      <c r="J813" s="897"/>
      <c r="K813" s="897"/>
      <c r="L813" s="897"/>
      <c r="M813" s="897"/>
      <c r="N813" s="897"/>
      <c r="O813" s="897"/>
      <c r="P813" s="897"/>
      <c r="Q813" s="897"/>
    </row>
    <row r="814" ht="25.15" customHeight="true" x14ac:dyDescent="0.2">
      <c r="C814" s="897"/>
      <c r="D814" s="897"/>
      <c r="E814" s="897"/>
      <c r="F814" s="897"/>
      <c r="G814" s="897"/>
      <c r="H814" s="897"/>
      <c r="I814" s="897"/>
      <c r="J814" s="897"/>
      <c r="K814" s="897"/>
      <c r="L814" s="897"/>
      <c r="M814" s="897"/>
      <c r="N814" s="897"/>
      <c r="O814" s="897"/>
      <c r="P814" s="897"/>
      <c r="Q814" s="897"/>
    </row>
    <row r="815" ht="25.15" customHeight="true" x14ac:dyDescent="0.2">
      <c r="C815" s="897"/>
      <c r="D815" s="897"/>
      <c r="E815" s="897"/>
      <c r="F815" s="897"/>
      <c r="G815" s="897"/>
      <c r="H815" s="897"/>
      <c r="I815" s="897"/>
      <c r="J815" s="897"/>
      <c r="K815" s="897"/>
      <c r="L815" s="897"/>
      <c r="M815" s="897"/>
      <c r="N815" s="897"/>
      <c r="O815" s="897"/>
      <c r="P815" s="897"/>
      <c r="Q815" s="897"/>
    </row>
    <row r="816" ht="25.15" customHeight="true" x14ac:dyDescent="0.2">
      <c r="C816" s="897"/>
      <c r="D816" s="897"/>
      <c r="E816" s="897"/>
      <c r="F816" s="897"/>
      <c r="G816" s="897"/>
      <c r="H816" s="897"/>
      <c r="I816" s="897"/>
      <c r="J816" s="897"/>
      <c r="K816" s="897"/>
      <c r="L816" s="897"/>
      <c r="M816" s="897"/>
      <c r="N816" s="897"/>
      <c r="O816" s="897"/>
      <c r="P816" s="897"/>
      <c r="Q816" s="897"/>
    </row>
    <row r="817" ht="25.15" customHeight="true" x14ac:dyDescent="0.2">
      <c r="C817" s="897"/>
      <c r="D817" s="897"/>
      <c r="E817" s="897"/>
      <c r="F817" s="897"/>
      <c r="G817" s="897"/>
      <c r="H817" s="897"/>
      <c r="I817" s="897"/>
      <c r="J817" s="897"/>
      <c r="K817" s="897"/>
      <c r="L817" s="897"/>
      <c r="M817" s="897"/>
      <c r="N817" s="897"/>
      <c r="O817" s="897"/>
      <c r="P817" s="897"/>
      <c r="Q817" s="897"/>
    </row>
    <row r="818" ht="25.15" customHeight="true" x14ac:dyDescent="0.2">
      <c r="C818" s="897"/>
      <c r="D818" s="897"/>
      <c r="E818" s="897"/>
      <c r="F818" s="897"/>
      <c r="G818" s="897"/>
      <c r="H818" s="897"/>
      <c r="I818" s="897"/>
      <c r="J818" s="897"/>
      <c r="K818" s="897"/>
      <c r="L818" s="897"/>
      <c r="M818" s="897"/>
      <c r="N818" s="897"/>
      <c r="O818" s="897"/>
      <c r="P818" s="897"/>
      <c r="Q818" s="897"/>
    </row>
    <row r="819" ht="25.15" customHeight="true" x14ac:dyDescent="0.2">
      <c r="C819" s="897"/>
      <c r="D819" s="897"/>
      <c r="E819" s="897"/>
      <c r="F819" s="897"/>
      <c r="G819" s="897"/>
      <c r="H819" s="897"/>
      <c r="I819" s="897"/>
      <c r="J819" s="897"/>
      <c r="K819" s="897"/>
      <c r="L819" s="897"/>
      <c r="M819" s="897"/>
      <c r="N819" s="897"/>
      <c r="O819" s="897"/>
      <c r="P819" s="897"/>
      <c r="Q819" s="897"/>
    </row>
    <row r="820" ht="25.15" customHeight="true" x14ac:dyDescent="0.2">
      <c r="C820" s="897"/>
      <c r="D820" s="897"/>
      <c r="E820" s="897"/>
      <c r="F820" s="897"/>
      <c r="G820" s="897"/>
      <c r="H820" s="897"/>
      <c r="I820" s="897"/>
      <c r="J820" s="897"/>
      <c r="K820" s="897"/>
      <c r="L820" s="897"/>
      <c r="M820" s="897"/>
      <c r="N820" s="897"/>
      <c r="O820" s="897"/>
      <c r="P820" s="897"/>
      <c r="Q820" s="897"/>
    </row>
    <row r="821" ht="25.15" customHeight="true" x14ac:dyDescent="0.2">
      <c r="C821" s="897"/>
      <c r="D821" s="897"/>
      <c r="E821" s="897"/>
      <c r="F821" s="897"/>
      <c r="G821" s="897"/>
      <c r="H821" s="897"/>
      <c r="I821" s="897"/>
      <c r="J821" s="897"/>
      <c r="K821" s="897"/>
      <c r="L821" s="897"/>
      <c r="M821" s="897"/>
      <c r="N821" s="897"/>
      <c r="O821" s="897"/>
      <c r="P821" s="897"/>
      <c r="Q821" s="897"/>
    </row>
    <row r="822" ht="25.15" customHeight="true" x14ac:dyDescent="0.2">
      <c r="C822" s="897"/>
      <c r="D822" s="897"/>
      <c r="E822" s="897"/>
      <c r="F822" s="897"/>
      <c r="G822" s="897"/>
      <c r="H822" s="897"/>
      <c r="I822" s="897"/>
      <c r="J822" s="897"/>
      <c r="K822" s="897"/>
      <c r="L822" s="897"/>
      <c r="M822" s="897"/>
      <c r="N822" s="897"/>
      <c r="O822" s="897"/>
      <c r="P822" s="897"/>
      <c r="Q822" s="897"/>
    </row>
    <row r="823" ht="25.15" customHeight="true" x14ac:dyDescent="0.2">
      <c r="C823" s="897"/>
      <c r="D823" s="897"/>
      <c r="E823" s="897"/>
      <c r="F823" s="897"/>
      <c r="G823" s="897"/>
      <c r="H823" s="897"/>
      <c r="I823" s="897"/>
      <c r="J823" s="897"/>
      <c r="K823" s="897"/>
      <c r="L823" s="897"/>
      <c r="M823" s="897"/>
      <c r="N823" s="897"/>
      <c r="O823" s="897"/>
      <c r="P823" s="897"/>
      <c r="Q823" s="897"/>
    </row>
    <row r="824" ht="25.15" customHeight="true" x14ac:dyDescent="0.2">
      <c r="C824" s="897"/>
      <c r="D824" s="897"/>
      <c r="E824" s="897"/>
      <c r="F824" s="897"/>
      <c r="G824" s="897"/>
      <c r="H824" s="897"/>
      <c r="I824" s="897"/>
      <c r="J824" s="897"/>
      <c r="K824" s="897"/>
      <c r="L824" s="897"/>
      <c r="M824" s="897"/>
      <c r="N824" s="897"/>
      <c r="O824" s="897"/>
      <c r="P824" s="897"/>
      <c r="Q824" s="897"/>
    </row>
    <row r="825" ht="25.15" customHeight="true" x14ac:dyDescent="0.2">
      <c r="C825" s="897"/>
      <c r="D825" s="897"/>
      <c r="E825" s="897"/>
      <c r="F825" s="897"/>
      <c r="G825" s="897"/>
      <c r="H825" s="897"/>
      <c r="I825" s="897"/>
      <c r="J825" s="897"/>
      <c r="K825" s="897"/>
      <c r="L825" s="897"/>
      <c r="M825" s="897"/>
      <c r="N825" s="897"/>
      <c r="O825" s="897"/>
      <c r="P825" s="897"/>
      <c r="Q825" s="897"/>
    </row>
    <row r="826" ht="25.15" customHeight="true" x14ac:dyDescent="0.2">
      <c r="C826" s="897"/>
      <c r="D826" s="897"/>
      <c r="E826" s="897"/>
      <c r="F826" s="897"/>
      <c r="G826" s="897"/>
      <c r="H826" s="897"/>
      <c r="I826" s="897"/>
      <c r="J826" s="897"/>
      <c r="K826" s="897"/>
      <c r="L826" s="897"/>
      <c r="M826" s="897"/>
      <c r="N826" s="897"/>
      <c r="O826" s="897"/>
      <c r="P826" s="897"/>
      <c r="Q826" s="897"/>
    </row>
    <row r="827" ht="25.15" customHeight="true" x14ac:dyDescent="0.2">
      <c r="C827" s="897"/>
      <c r="D827" s="897"/>
      <c r="E827" s="897"/>
      <c r="F827" s="897"/>
      <c r="G827" s="897"/>
      <c r="H827" s="897"/>
      <c r="I827" s="897"/>
      <c r="J827" s="897"/>
      <c r="K827" s="897"/>
      <c r="L827" s="897"/>
      <c r="M827" s="897"/>
      <c r="N827" s="897"/>
      <c r="O827" s="897"/>
      <c r="P827" s="897"/>
      <c r="Q827" s="897"/>
    </row>
    <row r="828" ht="25.15" customHeight="true" x14ac:dyDescent="0.2">
      <c r="C828" s="897"/>
      <c r="D828" s="897"/>
      <c r="E828" s="897"/>
      <c r="F828" s="897"/>
      <c r="G828" s="897"/>
      <c r="H828" s="897"/>
      <c r="I828" s="897"/>
      <c r="J828" s="897"/>
      <c r="K828" s="897"/>
      <c r="L828" s="897"/>
      <c r="M828" s="897"/>
      <c r="N828" s="897"/>
      <c r="O828" s="897"/>
      <c r="P828" s="897"/>
      <c r="Q828" s="897"/>
    </row>
    <row r="829" ht="25.15" customHeight="true" x14ac:dyDescent="0.2">
      <c r="C829" s="897"/>
      <c r="D829" s="897"/>
      <c r="E829" s="897"/>
      <c r="F829" s="897"/>
      <c r="G829" s="897"/>
      <c r="H829" s="897"/>
      <c r="I829" s="897"/>
      <c r="J829" s="897"/>
      <c r="K829" s="897"/>
      <c r="L829" s="897"/>
      <c r="M829" s="897"/>
      <c r="N829" s="897"/>
      <c r="O829" s="897"/>
      <c r="P829" s="897"/>
      <c r="Q829" s="897"/>
    </row>
    <row r="830" ht="25.15" customHeight="true" x14ac:dyDescent="0.2">
      <c r="C830" s="897"/>
      <c r="D830" s="897"/>
      <c r="E830" s="897"/>
      <c r="F830" s="897"/>
      <c r="G830" s="897"/>
      <c r="H830" s="897"/>
      <c r="I830" s="897"/>
      <c r="J830" s="897"/>
      <c r="K830" s="897"/>
      <c r="L830" s="897"/>
      <c r="M830" s="897"/>
      <c r="N830" s="897"/>
      <c r="O830" s="897"/>
      <c r="P830" s="897"/>
      <c r="Q830" s="897"/>
    </row>
    <row r="831" ht="25.15" customHeight="true" x14ac:dyDescent="0.2">
      <c r="C831" s="897"/>
      <c r="D831" s="897"/>
      <c r="E831" s="897"/>
      <c r="F831" s="897"/>
      <c r="G831" s="897"/>
      <c r="H831" s="897"/>
      <c r="I831" s="897"/>
      <c r="J831" s="897"/>
      <c r="K831" s="897"/>
      <c r="L831" s="897"/>
      <c r="M831" s="897"/>
      <c r="N831" s="897"/>
      <c r="O831" s="897"/>
      <c r="P831" s="897"/>
      <c r="Q831" s="897"/>
    </row>
    <row r="832" ht="25.15" customHeight="true" x14ac:dyDescent="0.2">
      <c r="C832" s="897"/>
      <c r="D832" s="897"/>
      <c r="E832" s="897"/>
      <c r="F832" s="897"/>
      <c r="G832" s="897"/>
      <c r="H832" s="897"/>
      <c r="I832" s="897"/>
      <c r="J832" s="897"/>
      <c r="K832" s="897"/>
      <c r="L832" s="897"/>
      <c r="M832" s="897"/>
      <c r="N832" s="897"/>
      <c r="O832" s="897"/>
      <c r="P832" s="897"/>
      <c r="Q832" s="897"/>
    </row>
    <row r="833" ht="25.15" customHeight="true" x14ac:dyDescent="0.2">
      <c r="C833" s="897"/>
      <c r="D833" s="897"/>
      <c r="E833" s="897"/>
      <c r="F833" s="897"/>
      <c r="G833" s="897"/>
      <c r="H833" s="897"/>
      <c r="I833" s="897"/>
      <c r="J833" s="897"/>
      <c r="K833" s="897"/>
      <c r="L833" s="897"/>
      <c r="M833" s="897"/>
      <c r="N833" s="897"/>
      <c r="O833" s="897"/>
      <c r="P833" s="897"/>
      <c r="Q833" s="897"/>
    </row>
    <row r="834" ht="25.15" customHeight="true" x14ac:dyDescent="0.2">
      <c r="C834" s="897"/>
      <c r="D834" s="897"/>
      <c r="E834" s="897"/>
      <c r="F834" s="897"/>
      <c r="G834" s="897"/>
      <c r="H834" s="897"/>
      <c r="I834" s="897"/>
      <c r="J834" s="897"/>
      <c r="K834" s="897"/>
      <c r="L834" s="897"/>
      <c r="M834" s="897"/>
      <c r="N834" s="897"/>
      <c r="O834" s="897"/>
      <c r="P834" s="897"/>
      <c r="Q834" s="897"/>
    </row>
    <row r="835" ht="25.15" customHeight="true" x14ac:dyDescent="0.2">
      <c r="C835" s="897"/>
      <c r="D835" s="897"/>
      <c r="E835" s="897"/>
      <c r="F835" s="897"/>
      <c r="G835" s="897"/>
      <c r="H835" s="897"/>
      <c r="I835" s="897"/>
      <c r="J835" s="897"/>
      <c r="K835" s="897"/>
      <c r="L835" s="897"/>
      <c r="M835" s="897"/>
      <c r="N835" s="897"/>
      <c r="O835" s="897"/>
      <c r="P835" s="897"/>
      <c r="Q835" s="897"/>
    </row>
    <row r="836" ht="25.15" customHeight="true" x14ac:dyDescent="0.2">
      <c r="C836" s="897"/>
      <c r="D836" s="897"/>
      <c r="E836" s="897"/>
      <c r="F836" s="897"/>
      <c r="G836" s="897"/>
      <c r="H836" s="897"/>
      <c r="I836" s="897"/>
      <c r="J836" s="897"/>
      <c r="K836" s="897"/>
      <c r="L836" s="897"/>
      <c r="M836" s="897"/>
      <c r="N836" s="897"/>
      <c r="O836" s="897"/>
      <c r="P836" s="897"/>
      <c r="Q836" s="897"/>
    </row>
    <row r="837" ht="25.15" customHeight="true" x14ac:dyDescent="0.2">
      <c r="C837" s="897"/>
      <c r="D837" s="897"/>
      <c r="E837" s="897"/>
      <c r="F837" s="897"/>
      <c r="G837" s="897"/>
      <c r="H837" s="897"/>
      <c r="I837" s="897"/>
      <c r="J837" s="897"/>
      <c r="K837" s="897"/>
      <c r="L837" s="897"/>
      <c r="M837" s="897"/>
      <c r="N837" s="897"/>
      <c r="O837" s="897"/>
      <c r="P837" s="897"/>
      <c r="Q837" s="897"/>
    </row>
    <row r="838" ht="25.15" customHeight="true" x14ac:dyDescent="0.2">
      <c r="C838" s="897"/>
      <c r="D838" s="897"/>
      <c r="E838" s="897"/>
      <c r="F838" s="897"/>
      <c r="G838" s="897"/>
      <c r="H838" s="897"/>
      <c r="I838" s="897"/>
      <c r="J838" s="897"/>
      <c r="K838" s="897"/>
      <c r="L838" s="897"/>
      <c r="M838" s="897"/>
      <c r="N838" s="897"/>
      <c r="O838" s="897"/>
      <c r="P838" s="897"/>
      <c r="Q838" s="897"/>
    </row>
    <row r="839" ht="25.15" customHeight="true" x14ac:dyDescent="0.2">
      <c r="C839" s="897"/>
      <c r="D839" s="897"/>
      <c r="E839" s="897"/>
      <c r="F839" s="897"/>
      <c r="G839" s="897"/>
      <c r="H839" s="897"/>
      <c r="I839" s="897"/>
      <c r="J839" s="897"/>
      <c r="K839" s="897"/>
      <c r="L839" s="897"/>
      <c r="M839" s="897"/>
      <c r="N839" s="897"/>
      <c r="O839" s="897"/>
      <c r="P839" s="897"/>
      <c r="Q839" s="897"/>
    </row>
    <row r="840" ht="25.15" customHeight="true" x14ac:dyDescent="0.2">
      <c r="C840" s="897"/>
      <c r="D840" s="897"/>
      <c r="E840" s="897"/>
      <c r="F840" s="897"/>
      <c r="G840" s="897"/>
      <c r="H840" s="897"/>
      <c r="I840" s="897"/>
      <c r="J840" s="897"/>
      <c r="K840" s="897"/>
      <c r="L840" s="897"/>
      <c r="M840" s="897"/>
      <c r="N840" s="897"/>
      <c r="O840" s="897"/>
      <c r="P840" s="897"/>
      <c r="Q840" s="897"/>
    </row>
    <row r="841" ht="25.15" customHeight="true" x14ac:dyDescent="0.2">
      <c r="C841" s="897"/>
      <c r="D841" s="897"/>
      <c r="E841" s="897"/>
      <c r="F841" s="897"/>
      <c r="G841" s="897"/>
      <c r="H841" s="897"/>
      <c r="I841" s="897"/>
      <c r="J841" s="897"/>
      <c r="K841" s="897"/>
      <c r="L841" s="897"/>
      <c r="M841" s="897"/>
      <c r="N841" s="897"/>
      <c r="O841" s="897"/>
      <c r="P841" s="897"/>
      <c r="Q841" s="897"/>
    </row>
    <row r="842" ht="25.15" customHeight="true" x14ac:dyDescent="0.2">
      <c r="C842" s="897"/>
      <c r="D842" s="897"/>
      <c r="E842" s="897"/>
      <c r="F842" s="897"/>
      <c r="G842" s="897"/>
      <c r="H842" s="897"/>
      <c r="I842" s="897"/>
      <c r="J842" s="897"/>
      <c r="K842" s="897"/>
      <c r="L842" s="897"/>
      <c r="M842" s="897"/>
      <c r="N842" s="897"/>
      <c r="O842" s="897"/>
      <c r="P842" s="897"/>
      <c r="Q842" s="897"/>
    </row>
    <row r="843" ht="25.15" customHeight="true" x14ac:dyDescent="0.2">
      <c r="C843" s="897"/>
      <c r="D843" s="897"/>
      <c r="E843" s="897"/>
      <c r="F843" s="897"/>
      <c r="G843" s="897"/>
      <c r="H843" s="897"/>
      <c r="I843" s="897"/>
      <c r="J843" s="897"/>
      <c r="K843" s="897"/>
      <c r="L843" s="897"/>
      <c r="M843" s="897"/>
      <c r="N843" s="897"/>
      <c r="O843" s="897"/>
      <c r="P843" s="897"/>
      <c r="Q843" s="897"/>
    </row>
    <row r="844" ht="25.15" customHeight="true" x14ac:dyDescent="0.2">
      <c r="C844" s="897"/>
      <c r="D844" s="897"/>
      <c r="E844" s="897"/>
      <c r="F844" s="897"/>
      <c r="G844" s="897"/>
      <c r="H844" s="897"/>
      <c r="I844" s="897"/>
      <c r="J844" s="897"/>
      <c r="K844" s="897"/>
      <c r="L844" s="897"/>
      <c r="M844" s="897"/>
      <c r="N844" s="897"/>
      <c r="O844" s="897"/>
      <c r="P844" s="897"/>
      <c r="Q844" s="897"/>
    </row>
    <row r="845" ht="25.15" customHeight="true" x14ac:dyDescent="0.2">
      <c r="C845" s="897"/>
      <c r="D845" s="897"/>
      <c r="E845" s="897"/>
      <c r="F845" s="897"/>
      <c r="G845" s="897"/>
      <c r="H845" s="897"/>
      <c r="I845" s="897"/>
      <c r="J845" s="897"/>
      <c r="K845" s="897"/>
      <c r="L845" s="897"/>
      <c r="M845" s="897"/>
      <c r="N845" s="897"/>
      <c r="O845" s="897"/>
      <c r="P845" s="897"/>
      <c r="Q845" s="897"/>
    </row>
    <row r="846" ht="25.15" customHeight="true" x14ac:dyDescent="0.2">
      <c r="C846" s="897"/>
      <c r="D846" s="897"/>
      <c r="E846" s="897"/>
      <c r="F846" s="897"/>
      <c r="G846" s="897"/>
      <c r="H846" s="897"/>
      <c r="I846" s="897"/>
      <c r="J846" s="897"/>
      <c r="K846" s="897"/>
      <c r="L846" s="897"/>
      <c r="M846" s="897"/>
      <c r="N846" s="897"/>
      <c r="O846" s="897"/>
      <c r="P846" s="897"/>
      <c r="Q846" s="897"/>
    </row>
    <row r="847" ht="25.15" customHeight="true" x14ac:dyDescent="0.2">
      <c r="C847" s="897"/>
      <c r="D847" s="897"/>
      <c r="E847" s="897"/>
      <c r="F847" s="897"/>
      <c r="G847" s="897"/>
      <c r="H847" s="897"/>
      <c r="I847" s="897"/>
      <c r="J847" s="897"/>
      <c r="K847" s="897"/>
      <c r="L847" s="897"/>
      <c r="M847" s="897"/>
      <c r="N847" s="897"/>
      <c r="O847" s="897"/>
      <c r="P847" s="897"/>
      <c r="Q847" s="897"/>
    </row>
    <row r="848" ht="25.15" customHeight="true" x14ac:dyDescent="0.2">
      <c r="C848" s="897"/>
      <c r="D848" s="897"/>
      <c r="E848" s="897"/>
      <c r="F848" s="897"/>
      <c r="G848" s="897"/>
      <c r="H848" s="897"/>
      <c r="I848" s="897"/>
      <c r="J848" s="897"/>
      <c r="K848" s="897"/>
      <c r="L848" s="897"/>
      <c r="M848" s="897"/>
      <c r="N848" s="897"/>
      <c r="O848" s="897"/>
      <c r="P848" s="897"/>
      <c r="Q848" s="897"/>
    </row>
    <row r="849" ht="25.15" customHeight="true" x14ac:dyDescent="0.2">
      <c r="C849" s="897"/>
      <c r="D849" s="897"/>
      <c r="E849" s="897"/>
      <c r="F849" s="897"/>
      <c r="G849" s="897"/>
      <c r="H849" s="897"/>
      <c r="I849" s="897"/>
      <c r="J849" s="897"/>
      <c r="K849" s="897"/>
      <c r="L849" s="897"/>
      <c r="M849" s="897"/>
      <c r="N849" s="897"/>
      <c r="O849" s="897"/>
      <c r="P849" s="897"/>
      <c r="Q849" s="897"/>
    </row>
    <row r="850" ht="25.15" customHeight="true" x14ac:dyDescent="0.2">
      <c r="C850" s="897"/>
      <c r="D850" s="897"/>
      <c r="E850" s="897"/>
      <c r="F850" s="897"/>
      <c r="G850" s="897"/>
      <c r="H850" s="897"/>
      <c r="I850" s="897"/>
      <c r="J850" s="897"/>
      <c r="K850" s="897"/>
      <c r="L850" s="897"/>
      <c r="M850" s="897"/>
      <c r="N850" s="897"/>
      <c r="O850" s="897"/>
      <c r="P850" s="897"/>
      <c r="Q850" s="897"/>
    </row>
    <row r="851" ht="25.15" customHeight="true" x14ac:dyDescent="0.2">
      <c r="C851" s="897"/>
      <c r="D851" s="897"/>
      <c r="E851" s="897"/>
      <c r="F851" s="897"/>
      <c r="G851" s="897"/>
      <c r="H851" s="897"/>
      <c r="I851" s="897"/>
      <c r="J851" s="897"/>
      <c r="K851" s="897"/>
      <c r="L851" s="897"/>
      <c r="M851" s="897"/>
      <c r="N851" s="897"/>
      <c r="O851" s="897"/>
      <c r="P851" s="897"/>
      <c r="Q851" s="897"/>
    </row>
    <row r="852" ht="25.15" customHeight="true" x14ac:dyDescent="0.2">
      <c r="C852" s="897"/>
      <c r="D852" s="897"/>
      <c r="E852" s="897"/>
      <c r="F852" s="897"/>
      <c r="G852" s="897"/>
      <c r="H852" s="897"/>
      <c r="I852" s="897"/>
      <c r="J852" s="897"/>
      <c r="K852" s="897"/>
      <c r="L852" s="897"/>
      <c r="M852" s="897"/>
      <c r="N852" s="897"/>
      <c r="O852" s="897"/>
      <c r="P852" s="897"/>
      <c r="Q852" s="897"/>
    </row>
    <row r="853" ht="25.15" customHeight="true" x14ac:dyDescent="0.2">
      <c r="C853" s="897"/>
      <c r="D853" s="897"/>
      <c r="E853" s="897"/>
      <c r="F853" s="897"/>
      <c r="G853" s="897"/>
      <c r="H853" s="897"/>
      <c r="I853" s="897"/>
      <c r="J853" s="897"/>
      <c r="K853" s="897"/>
      <c r="L853" s="897"/>
      <c r="M853" s="897"/>
      <c r="N853" s="897"/>
      <c r="O853" s="897"/>
      <c r="P853" s="897"/>
      <c r="Q853" s="897"/>
    </row>
    <row r="854" ht="25.15" customHeight="true" x14ac:dyDescent="0.2">
      <c r="C854" s="897"/>
      <c r="D854" s="897"/>
      <c r="E854" s="897"/>
      <c r="F854" s="897"/>
      <c r="G854" s="897"/>
      <c r="H854" s="897"/>
      <c r="I854" s="897"/>
      <c r="J854" s="897"/>
      <c r="K854" s="897"/>
      <c r="L854" s="897"/>
      <c r="M854" s="897"/>
      <c r="N854" s="897"/>
      <c r="O854" s="897"/>
      <c r="P854" s="897"/>
      <c r="Q854" s="897"/>
    </row>
    <row r="855" ht="25.15" customHeight="true" x14ac:dyDescent="0.2">
      <c r="C855" s="897"/>
      <c r="D855" s="897"/>
      <c r="E855" s="897"/>
      <c r="F855" s="897"/>
      <c r="G855" s="897"/>
      <c r="H855" s="897"/>
      <c r="I855" s="897"/>
      <c r="J855" s="897"/>
      <c r="K855" s="897"/>
      <c r="L855" s="897"/>
      <c r="M855" s="897"/>
      <c r="N855" s="897"/>
      <c r="O855" s="897"/>
      <c r="P855" s="897"/>
      <c r="Q855" s="897"/>
    </row>
    <row r="856" ht="25.15" customHeight="true" x14ac:dyDescent="0.2">
      <c r="C856" s="897"/>
      <c r="D856" s="897"/>
      <c r="E856" s="897"/>
      <c r="F856" s="897"/>
      <c r="G856" s="897"/>
      <c r="H856" s="897"/>
      <c r="I856" s="897"/>
      <c r="J856" s="897"/>
      <c r="K856" s="897"/>
      <c r="L856" s="897"/>
      <c r="M856" s="897"/>
      <c r="N856" s="897"/>
      <c r="O856" s="897"/>
      <c r="P856" s="897"/>
      <c r="Q856" s="897"/>
    </row>
    <row r="857" ht="25.15" customHeight="true" x14ac:dyDescent="0.2">
      <c r="C857" s="897"/>
      <c r="D857" s="897"/>
      <c r="E857" s="897"/>
      <c r="F857" s="897"/>
      <c r="G857" s="897"/>
      <c r="H857" s="897"/>
      <c r="I857" s="897"/>
      <c r="J857" s="897"/>
      <c r="K857" s="897"/>
      <c r="L857" s="897"/>
      <c r="M857" s="897"/>
      <c r="N857" s="897"/>
      <c r="O857" s="897"/>
      <c r="P857" s="897"/>
      <c r="Q857" s="897"/>
    </row>
    <row r="858" ht="25.15" customHeight="true" x14ac:dyDescent="0.2">
      <c r="C858" s="897"/>
      <c r="D858" s="897"/>
      <c r="E858" s="897"/>
      <c r="F858" s="897"/>
      <c r="G858" s="897"/>
      <c r="H858" s="897"/>
      <c r="I858" s="897"/>
      <c r="J858" s="897"/>
      <c r="K858" s="897"/>
      <c r="L858" s="897"/>
      <c r="M858" s="897"/>
      <c r="N858" s="897"/>
      <c r="O858" s="897"/>
      <c r="P858" s="897"/>
      <c r="Q858" s="897"/>
    </row>
    <row r="859" ht="25.15" customHeight="true" x14ac:dyDescent="0.2">
      <c r="C859" s="897"/>
      <c r="D859" s="897"/>
      <c r="E859" s="897"/>
      <c r="F859" s="897"/>
      <c r="G859" s="897"/>
      <c r="H859" s="897"/>
      <c r="I859" s="897"/>
      <c r="J859" s="897"/>
      <c r="K859" s="897"/>
      <c r="L859" s="897"/>
      <c r="M859" s="897"/>
      <c r="N859" s="897"/>
      <c r="O859" s="897"/>
      <c r="P859" s="897"/>
      <c r="Q859" s="897"/>
    </row>
    <row r="860" ht="25.15" customHeight="true" x14ac:dyDescent="0.2">
      <c r="C860" s="897"/>
      <c r="D860" s="897"/>
      <c r="E860" s="897"/>
      <c r="F860" s="897"/>
      <c r="G860" s="897"/>
      <c r="H860" s="897"/>
      <c r="I860" s="897"/>
      <c r="J860" s="897"/>
      <c r="K860" s="897"/>
      <c r="L860" s="897"/>
      <c r="M860" s="897"/>
      <c r="N860" s="897"/>
      <c r="O860" s="897"/>
      <c r="P860" s="897"/>
      <c r="Q860" s="897"/>
    </row>
    <row r="861" ht="25.15" customHeight="true" x14ac:dyDescent="0.2">
      <c r="C861" s="897"/>
      <c r="D861" s="897"/>
      <c r="E861" s="897"/>
      <c r="F861" s="897"/>
      <c r="G861" s="897"/>
      <c r="H861" s="897"/>
      <c r="I861" s="897"/>
      <c r="J861" s="897"/>
      <c r="K861" s="897"/>
      <c r="L861" s="897"/>
      <c r="M861" s="897"/>
      <c r="N861" s="897"/>
      <c r="O861" s="897"/>
      <c r="P861" s="897"/>
      <c r="Q861" s="897"/>
    </row>
    <row r="862" ht="25.15" customHeight="true" x14ac:dyDescent="0.2">
      <c r="C862" s="897"/>
      <c r="D862" s="897"/>
      <c r="E862" s="897"/>
      <c r="F862" s="897"/>
      <c r="G862" s="897"/>
      <c r="H862" s="897"/>
      <c r="I862" s="897"/>
      <c r="J862" s="897"/>
      <c r="K862" s="897"/>
      <c r="L862" s="897"/>
      <c r="M862" s="897"/>
      <c r="N862" s="897"/>
      <c r="O862" s="897"/>
      <c r="P862" s="897"/>
      <c r="Q862" s="897"/>
    </row>
    <row r="863" ht="25.15" customHeight="true" x14ac:dyDescent="0.2">
      <c r="C863" s="897"/>
      <c r="D863" s="897"/>
      <c r="E863" s="897"/>
      <c r="F863" s="897"/>
      <c r="G863" s="897"/>
      <c r="H863" s="897"/>
      <c r="I863" s="897"/>
      <c r="J863" s="897"/>
      <c r="K863" s="897"/>
      <c r="L863" s="897"/>
      <c r="M863" s="897"/>
      <c r="N863" s="897"/>
      <c r="O863" s="897"/>
      <c r="P863" s="897"/>
      <c r="Q863" s="897"/>
    </row>
    <row r="864" ht="25.15" customHeight="true" x14ac:dyDescent="0.2">
      <c r="C864" s="897"/>
      <c r="D864" s="897"/>
      <c r="E864" s="897"/>
      <c r="F864" s="897"/>
      <c r="G864" s="897"/>
      <c r="H864" s="897"/>
      <c r="I864" s="897"/>
      <c r="J864" s="897"/>
      <c r="K864" s="897"/>
      <c r="L864" s="897"/>
      <c r="M864" s="897"/>
      <c r="N864" s="897"/>
      <c r="O864" s="897"/>
      <c r="P864" s="897"/>
      <c r="Q864" s="897"/>
    </row>
    <row r="865" ht="25.15" customHeight="true" x14ac:dyDescent="0.2">
      <c r="C865" s="897"/>
      <c r="D865" s="897"/>
      <c r="E865" s="897"/>
      <c r="F865" s="897"/>
      <c r="G865" s="897"/>
      <c r="H865" s="897"/>
      <c r="I865" s="897"/>
      <c r="J865" s="897"/>
      <c r="K865" s="897"/>
      <c r="L865" s="897"/>
      <c r="M865" s="897"/>
      <c r="N865" s="897"/>
      <c r="O865" s="897"/>
      <c r="P865" s="897"/>
      <c r="Q865" s="897"/>
    </row>
    <row r="866" ht="25.15" customHeight="true" x14ac:dyDescent="0.2">
      <c r="C866" s="897"/>
      <c r="D866" s="897"/>
      <c r="E866" s="897"/>
      <c r="F866" s="897"/>
      <c r="G866" s="897"/>
      <c r="H866" s="897"/>
      <c r="I866" s="897"/>
      <c r="J866" s="897"/>
      <c r="K866" s="897"/>
      <c r="L866" s="897"/>
      <c r="M866" s="897"/>
      <c r="N866" s="897"/>
      <c r="O866" s="897"/>
      <c r="P866" s="897"/>
      <c r="Q866" s="897"/>
    </row>
    <row r="867" ht="25.15" customHeight="true" x14ac:dyDescent="0.2">
      <c r="C867" s="897"/>
      <c r="D867" s="897"/>
      <c r="E867" s="897"/>
      <c r="F867" s="897"/>
      <c r="G867" s="897"/>
      <c r="H867" s="897"/>
      <c r="I867" s="897"/>
      <c r="J867" s="897"/>
      <c r="K867" s="897"/>
      <c r="L867" s="897"/>
      <c r="M867" s="897"/>
      <c r="N867" s="897"/>
      <c r="O867" s="897"/>
      <c r="P867" s="897"/>
      <c r="Q867" s="897"/>
    </row>
    <row r="868" ht="25.15" customHeight="true" x14ac:dyDescent="0.2">
      <c r="C868" s="897"/>
      <c r="D868" s="897"/>
      <c r="E868" s="897"/>
      <c r="F868" s="897"/>
      <c r="G868" s="897"/>
      <c r="H868" s="897"/>
      <c r="I868" s="897"/>
      <c r="J868" s="897"/>
      <c r="K868" s="897"/>
      <c r="L868" s="897"/>
      <c r="M868" s="897"/>
      <c r="N868" s="897"/>
      <c r="O868" s="897"/>
      <c r="P868" s="897"/>
      <c r="Q868" s="897"/>
    </row>
    <row r="869" ht="25.15" customHeight="true" x14ac:dyDescent="0.2">
      <c r="C869" s="897"/>
      <c r="D869" s="897"/>
      <c r="E869" s="897"/>
      <c r="F869" s="897"/>
      <c r="G869" s="897"/>
      <c r="H869" s="897"/>
      <c r="I869" s="897"/>
      <c r="J869" s="897"/>
      <c r="K869" s="897"/>
      <c r="L869" s="897"/>
      <c r="M869" s="897"/>
      <c r="N869" s="897"/>
      <c r="O869" s="897"/>
      <c r="P869" s="897"/>
      <c r="Q869" s="897"/>
    </row>
    <row r="870" ht="25.15" customHeight="true" x14ac:dyDescent="0.2">
      <c r="C870" s="897"/>
      <c r="D870" s="897"/>
      <c r="E870" s="897"/>
      <c r="F870" s="897"/>
      <c r="G870" s="897"/>
      <c r="H870" s="897"/>
      <c r="I870" s="897"/>
      <c r="J870" s="897"/>
      <c r="K870" s="897"/>
      <c r="L870" s="897"/>
      <c r="M870" s="897"/>
      <c r="N870" s="897"/>
      <c r="O870" s="897"/>
      <c r="P870" s="897"/>
      <c r="Q870" s="897"/>
    </row>
    <row r="871" ht="25.15" customHeight="true" x14ac:dyDescent="0.2">
      <c r="C871" s="897"/>
      <c r="D871" s="897"/>
      <c r="E871" s="897"/>
      <c r="F871" s="897"/>
      <c r="G871" s="897"/>
      <c r="H871" s="897"/>
      <c r="I871" s="897"/>
      <c r="J871" s="897"/>
      <c r="K871" s="897"/>
      <c r="L871" s="897"/>
      <c r="M871" s="897"/>
      <c r="N871" s="897"/>
      <c r="O871" s="897"/>
      <c r="P871" s="897"/>
      <c r="Q871" s="897"/>
    </row>
    <row r="872" ht="25.15" customHeight="true" x14ac:dyDescent="0.2">
      <c r="C872" s="897"/>
      <c r="D872" s="897"/>
      <c r="E872" s="897"/>
      <c r="F872" s="897"/>
      <c r="G872" s="897"/>
      <c r="H872" s="897"/>
      <c r="I872" s="897"/>
      <c r="J872" s="897"/>
      <c r="K872" s="897"/>
      <c r="L872" s="897"/>
      <c r="M872" s="897"/>
      <c r="N872" s="897"/>
      <c r="O872" s="897"/>
      <c r="P872" s="897"/>
      <c r="Q872" s="897"/>
    </row>
    <row r="873" ht="25.15" customHeight="true" x14ac:dyDescent="0.2">
      <c r="C873" s="897"/>
      <c r="D873" s="897"/>
      <c r="E873" s="897"/>
      <c r="F873" s="897"/>
      <c r="G873" s="897"/>
      <c r="H873" s="897"/>
      <c r="I873" s="897"/>
      <c r="J873" s="897"/>
      <c r="K873" s="897"/>
      <c r="L873" s="897"/>
      <c r="M873" s="897"/>
      <c r="N873" s="897"/>
      <c r="O873" s="897"/>
      <c r="P873" s="897"/>
      <c r="Q873" s="897"/>
    </row>
    <row r="874" ht="25.15" customHeight="true" x14ac:dyDescent="0.2">
      <c r="C874" s="897"/>
      <c r="D874" s="897"/>
      <c r="E874" s="897"/>
      <c r="F874" s="897"/>
      <c r="G874" s="897"/>
      <c r="H874" s="897"/>
      <c r="I874" s="897"/>
      <c r="J874" s="897"/>
      <c r="K874" s="897"/>
      <c r="L874" s="897"/>
      <c r="M874" s="897"/>
      <c r="N874" s="897"/>
      <c r="O874" s="897"/>
      <c r="P874" s="897"/>
      <c r="Q874" s="897"/>
    </row>
    <row r="875" ht="25.15" customHeight="true" x14ac:dyDescent="0.2">
      <c r="C875" s="897"/>
      <c r="D875" s="897"/>
      <c r="E875" s="897"/>
      <c r="F875" s="897"/>
      <c r="G875" s="897"/>
      <c r="H875" s="897"/>
      <c r="I875" s="897"/>
      <c r="J875" s="897"/>
      <c r="K875" s="897"/>
      <c r="L875" s="897"/>
      <c r="M875" s="897"/>
      <c r="N875" s="897"/>
      <c r="O875" s="897"/>
      <c r="P875" s="897"/>
      <c r="Q875" s="897"/>
    </row>
    <row r="876" ht="25.15" customHeight="true" x14ac:dyDescent="0.2">
      <c r="C876" s="897"/>
      <c r="D876" s="897"/>
      <c r="E876" s="897"/>
      <c r="F876" s="897"/>
      <c r="G876" s="897"/>
      <c r="H876" s="897"/>
      <c r="I876" s="897"/>
      <c r="J876" s="897"/>
      <c r="K876" s="897"/>
      <c r="L876" s="897"/>
      <c r="M876" s="897"/>
      <c r="N876" s="897"/>
      <c r="O876" s="897"/>
      <c r="P876" s="897"/>
      <c r="Q876" s="897"/>
    </row>
    <row r="877" ht="25.15" customHeight="true" x14ac:dyDescent="0.2">
      <c r="C877" s="897"/>
      <c r="D877" s="897"/>
      <c r="E877" s="897"/>
      <c r="F877" s="897"/>
      <c r="G877" s="897"/>
      <c r="H877" s="897"/>
      <c r="I877" s="897"/>
      <c r="J877" s="897"/>
      <c r="K877" s="897"/>
      <c r="L877" s="897"/>
      <c r="M877" s="897"/>
      <c r="N877" s="897"/>
      <c r="O877" s="897"/>
      <c r="P877" s="897"/>
      <c r="Q877" s="897"/>
    </row>
    <row r="878" ht="25.15" customHeight="true" x14ac:dyDescent="0.2">
      <c r="C878" s="897"/>
      <c r="D878" s="897"/>
      <c r="E878" s="897"/>
      <c r="F878" s="897"/>
      <c r="G878" s="897"/>
      <c r="H878" s="897"/>
      <c r="I878" s="897"/>
      <c r="J878" s="897"/>
      <c r="K878" s="897"/>
      <c r="L878" s="897"/>
      <c r="M878" s="897"/>
      <c r="N878" s="897"/>
      <c r="O878" s="897"/>
      <c r="P878" s="897"/>
      <c r="Q878" s="897"/>
    </row>
    <row r="879" ht="25.15" customHeight="true" x14ac:dyDescent="0.2">
      <c r="C879" s="897"/>
      <c r="D879" s="897"/>
      <c r="E879" s="897"/>
      <c r="F879" s="897"/>
      <c r="G879" s="897"/>
      <c r="H879" s="897"/>
      <c r="I879" s="897"/>
      <c r="J879" s="897"/>
      <c r="K879" s="897"/>
      <c r="L879" s="897"/>
      <c r="M879" s="897"/>
      <c r="N879" s="897"/>
      <c r="O879" s="897"/>
      <c r="P879" s="897"/>
      <c r="Q879" s="897"/>
    </row>
    <row r="880" ht="25.15" customHeight="true" x14ac:dyDescent="0.2">
      <c r="C880" s="897"/>
      <c r="D880" s="897"/>
      <c r="E880" s="897"/>
      <c r="F880" s="897"/>
      <c r="G880" s="897"/>
      <c r="H880" s="897"/>
      <c r="I880" s="897"/>
      <c r="J880" s="897"/>
      <c r="K880" s="897"/>
      <c r="L880" s="897"/>
      <c r="M880" s="897"/>
      <c r="N880" s="897"/>
      <c r="O880" s="897"/>
      <c r="P880" s="897"/>
      <c r="Q880" s="897"/>
    </row>
    <row r="881" ht="25.15" customHeight="true" x14ac:dyDescent="0.2">
      <c r="C881" s="897"/>
      <c r="D881" s="897"/>
      <c r="E881" s="897"/>
      <c r="F881" s="897"/>
      <c r="G881" s="897"/>
      <c r="H881" s="897"/>
      <c r="I881" s="897"/>
      <c r="J881" s="897"/>
      <c r="K881" s="897"/>
      <c r="L881" s="897"/>
      <c r="M881" s="897"/>
      <c r="N881" s="897"/>
      <c r="O881" s="897"/>
      <c r="P881" s="897"/>
      <c r="Q881" s="897"/>
    </row>
    <row r="882" ht="25.15" customHeight="true" x14ac:dyDescent="0.2">
      <c r="C882" s="897"/>
      <c r="D882" s="897"/>
      <c r="E882" s="897"/>
      <c r="F882" s="897"/>
      <c r="G882" s="897"/>
      <c r="H882" s="897"/>
      <c r="I882" s="897"/>
      <c r="J882" s="897"/>
      <c r="K882" s="897"/>
      <c r="L882" s="897"/>
      <c r="M882" s="897"/>
      <c r="N882" s="897"/>
      <c r="O882" s="897"/>
      <c r="P882" s="897"/>
      <c r="Q882" s="897"/>
    </row>
    <row r="883" ht="25.15" customHeight="true" x14ac:dyDescent="0.2">
      <c r="C883" s="897"/>
      <c r="D883" s="897"/>
      <c r="E883" s="897"/>
      <c r="F883" s="897"/>
      <c r="G883" s="897"/>
      <c r="H883" s="897"/>
      <c r="I883" s="897"/>
      <c r="J883" s="897"/>
      <c r="K883" s="897"/>
      <c r="L883" s="897"/>
      <c r="M883" s="897"/>
      <c r="N883" s="897"/>
      <c r="O883" s="897"/>
      <c r="P883" s="897"/>
      <c r="Q883" s="897"/>
    </row>
    <row r="884" ht="25.15" customHeight="true" x14ac:dyDescent="0.2">
      <c r="C884" s="897"/>
      <c r="D884" s="897"/>
      <c r="E884" s="897"/>
      <c r="F884" s="897"/>
      <c r="G884" s="897"/>
      <c r="H884" s="897"/>
      <c r="I884" s="897"/>
      <c r="J884" s="897"/>
      <c r="K884" s="897"/>
      <c r="L884" s="897"/>
      <c r="M884" s="897"/>
      <c r="N884" s="897"/>
      <c r="O884" s="897"/>
      <c r="P884" s="897"/>
      <c r="Q884" s="897"/>
    </row>
    <row r="885" ht="25.15" customHeight="true" x14ac:dyDescent="0.2">
      <c r="C885" s="897"/>
      <c r="D885" s="897"/>
      <c r="E885" s="897"/>
      <c r="F885" s="897"/>
      <c r="G885" s="897"/>
      <c r="H885" s="897"/>
      <c r="I885" s="897"/>
      <c r="J885" s="897"/>
      <c r="K885" s="897"/>
      <c r="L885" s="897"/>
      <c r="M885" s="897"/>
      <c r="N885" s="897"/>
      <c r="O885" s="897"/>
      <c r="P885" s="897"/>
      <c r="Q885" s="897"/>
    </row>
    <row r="886" ht="25.15" customHeight="true" x14ac:dyDescent="0.2">
      <c r="C886" s="897"/>
      <c r="D886" s="897"/>
      <c r="E886" s="897"/>
      <c r="F886" s="897"/>
      <c r="G886" s="897"/>
      <c r="H886" s="897"/>
      <c r="I886" s="897"/>
      <c r="J886" s="897"/>
      <c r="K886" s="897"/>
      <c r="L886" s="897"/>
      <c r="M886" s="897"/>
      <c r="N886" s="897"/>
      <c r="O886" s="897"/>
      <c r="P886" s="897"/>
      <c r="Q886" s="897"/>
    </row>
    <row r="887" ht="25.15" customHeight="true" x14ac:dyDescent="0.2">
      <c r="C887" s="897"/>
      <c r="D887" s="897"/>
      <c r="E887" s="897"/>
      <c r="F887" s="897"/>
      <c r="G887" s="897"/>
      <c r="H887" s="897"/>
      <c r="I887" s="897"/>
      <c r="J887" s="897"/>
      <c r="K887" s="897"/>
      <c r="L887" s="897"/>
      <c r="M887" s="897"/>
      <c r="N887" s="897"/>
      <c r="O887" s="897"/>
      <c r="P887" s="897"/>
      <c r="Q887" s="897"/>
    </row>
    <row r="888" ht="25.15" customHeight="true" x14ac:dyDescent="0.2">
      <c r="C888" s="897"/>
      <c r="D888" s="897"/>
      <c r="E888" s="897"/>
      <c r="F888" s="897"/>
      <c r="G888" s="897"/>
      <c r="H888" s="897"/>
      <c r="I888" s="897"/>
      <c r="J888" s="897"/>
      <c r="K888" s="897"/>
      <c r="L888" s="897"/>
      <c r="M888" s="897"/>
      <c r="N888" s="897"/>
      <c r="O888" s="897"/>
      <c r="P888" s="897"/>
      <c r="Q888" s="897"/>
    </row>
    <row r="889" ht="25.15" customHeight="true" x14ac:dyDescent="0.2">
      <c r="C889" s="897"/>
      <c r="D889" s="897"/>
      <c r="E889" s="897"/>
      <c r="F889" s="897"/>
      <c r="G889" s="897"/>
      <c r="H889" s="897"/>
      <c r="I889" s="897"/>
      <c r="J889" s="897"/>
      <c r="K889" s="897"/>
      <c r="L889" s="897"/>
      <c r="M889" s="897"/>
      <c r="N889" s="897"/>
      <c r="O889" s="897"/>
      <c r="P889" s="897"/>
      <c r="Q889" s="897"/>
    </row>
    <row r="890" ht="25.15" customHeight="true" x14ac:dyDescent="0.2">
      <c r="C890" s="897"/>
      <c r="D890" s="897"/>
      <c r="E890" s="897"/>
      <c r="F890" s="897"/>
      <c r="G890" s="897"/>
      <c r="H890" s="897"/>
      <c r="I890" s="897"/>
      <c r="J890" s="897"/>
      <c r="K890" s="897"/>
      <c r="L890" s="897"/>
      <c r="M890" s="897"/>
      <c r="N890" s="897"/>
      <c r="O890" s="897"/>
      <c r="P890" s="897"/>
      <c r="Q890" s="897"/>
    </row>
    <row r="891" ht="25.15" customHeight="true" x14ac:dyDescent="0.2">
      <c r="C891" s="897"/>
      <c r="D891" s="897"/>
      <c r="E891" s="897"/>
      <c r="F891" s="897"/>
      <c r="G891" s="897"/>
      <c r="H891" s="897"/>
      <c r="I891" s="897"/>
      <c r="J891" s="897"/>
      <c r="K891" s="897"/>
      <c r="L891" s="897"/>
      <c r="M891" s="897"/>
      <c r="N891" s="897"/>
      <c r="O891" s="897"/>
      <c r="P891" s="897"/>
      <c r="Q891" s="897"/>
    </row>
    <row r="892" ht="25.15" customHeight="true" x14ac:dyDescent="0.2">
      <c r="C892" s="897"/>
      <c r="D892" s="897"/>
      <c r="E892" s="897"/>
      <c r="F892" s="897"/>
      <c r="G892" s="897"/>
      <c r="H892" s="897"/>
      <c r="I892" s="897"/>
      <c r="J892" s="897"/>
      <c r="K892" s="897"/>
      <c r="L892" s="897"/>
      <c r="M892" s="897"/>
      <c r="N892" s="897"/>
      <c r="O892" s="897"/>
      <c r="P892" s="897"/>
      <c r="Q892" s="897"/>
    </row>
    <row r="893" ht="25.15" customHeight="true" x14ac:dyDescent="0.2">
      <c r="C893" s="897"/>
      <c r="D893" s="897"/>
      <c r="E893" s="897"/>
      <c r="F893" s="897"/>
      <c r="G893" s="897"/>
      <c r="H893" s="897"/>
      <c r="I893" s="897"/>
      <c r="J893" s="897"/>
      <c r="K893" s="897"/>
      <c r="L893" s="897"/>
      <c r="M893" s="897"/>
      <c r="N893" s="897"/>
      <c r="O893" s="897"/>
      <c r="P893" s="897"/>
      <c r="Q893" s="897"/>
    </row>
    <row r="894" ht="25.15" customHeight="true" x14ac:dyDescent="0.2">
      <c r="C894" s="897"/>
      <c r="D894" s="897"/>
      <c r="E894" s="897"/>
      <c r="F894" s="897"/>
      <c r="G894" s="897"/>
      <c r="H894" s="897"/>
      <c r="I894" s="897"/>
      <c r="J894" s="897"/>
      <c r="K894" s="897"/>
      <c r="L894" s="897"/>
      <c r="M894" s="897"/>
      <c r="N894" s="897"/>
      <c r="O894" s="897"/>
      <c r="P894" s="897"/>
      <c r="Q894" s="897"/>
    </row>
    <row r="895" ht="25.15" customHeight="true" x14ac:dyDescent="0.2">
      <c r="C895" s="897"/>
      <c r="D895" s="897"/>
      <c r="E895" s="897"/>
      <c r="F895" s="897"/>
      <c r="G895" s="897"/>
      <c r="H895" s="897"/>
      <c r="I895" s="897"/>
      <c r="J895" s="897"/>
      <c r="K895" s="897"/>
      <c r="L895" s="897"/>
      <c r="M895" s="897"/>
      <c r="N895" s="897"/>
      <c r="O895" s="897"/>
      <c r="P895" s="897"/>
      <c r="Q895" s="897"/>
    </row>
    <row r="896" ht="25.15" customHeight="true" x14ac:dyDescent="0.2">
      <c r="C896" s="897"/>
      <c r="D896" s="897"/>
      <c r="E896" s="897"/>
      <c r="F896" s="897"/>
      <c r="G896" s="897"/>
      <c r="H896" s="897"/>
      <c r="I896" s="897"/>
      <c r="J896" s="897"/>
      <c r="K896" s="897"/>
      <c r="L896" s="897"/>
      <c r="M896" s="897"/>
      <c r="N896" s="897"/>
      <c r="O896" s="897"/>
      <c r="P896" s="897"/>
      <c r="Q896" s="897"/>
    </row>
    <row r="897" ht="25.15" customHeight="true" x14ac:dyDescent="0.2">
      <c r="C897" s="897"/>
      <c r="D897" s="897"/>
      <c r="E897" s="897"/>
      <c r="F897" s="897"/>
      <c r="G897" s="897"/>
      <c r="H897" s="897"/>
      <c r="I897" s="897"/>
      <c r="J897" s="897"/>
      <c r="K897" s="897"/>
      <c r="L897" s="897"/>
      <c r="M897" s="897"/>
      <c r="N897" s="897"/>
      <c r="O897" s="897"/>
      <c r="P897" s="897"/>
      <c r="Q897" s="897"/>
    </row>
    <row r="898" ht="25.15" customHeight="true" x14ac:dyDescent="0.2">
      <c r="C898" s="897"/>
      <c r="D898" s="897"/>
      <c r="E898" s="897"/>
      <c r="F898" s="897"/>
      <c r="G898" s="897"/>
      <c r="H898" s="897"/>
      <c r="I898" s="897"/>
      <c r="J898" s="897"/>
      <c r="K898" s="897"/>
      <c r="L898" s="897"/>
      <c r="M898" s="897"/>
      <c r="N898" s="897"/>
      <c r="O898" s="897"/>
      <c r="P898" s="897"/>
      <c r="Q898" s="897"/>
    </row>
    <row r="899" ht="25.15" customHeight="true" x14ac:dyDescent="0.2">
      <c r="C899" s="897"/>
      <c r="D899" s="897"/>
      <c r="E899" s="897"/>
      <c r="F899" s="897"/>
      <c r="G899" s="897"/>
      <c r="H899" s="897"/>
      <c r="I899" s="897"/>
      <c r="J899" s="897"/>
      <c r="K899" s="897"/>
      <c r="L899" s="897"/>
      <c r="M899" s="897"/>
      <c r="N899" s="897"/>
      <c r="O899" s="897"/>
      <c r="P899" s="897"/>
      <c r="Q899" s="897"/>
    </row>
    <row r="900" ht="25.15" customHeight="true" x14ac:dyDescent="0.2">
      <c r="C900" s="897"/>
      <c r="D900" s="897"/>
      <c r="E900" s="897"/>
      <c r="F900" s="897"/>
      <c r="G900" s="897"/>
      <c r="H900" s="897"/>
      <c r="I900" s="897"/>
      <c r="J900" s="897"/>
      <c r="K900" s="897"/>
      <c r="L900" s="897"/>
      <c r="M900" s="897"/>
      <c r="N900" s="897"/>
      <c r="O900" s="897"/>
      <c r="P900" s="897"/>
      <c r="Q900" s="897"/>
    </row>
    <row r="901" ht="25.15" customHeight="true" x14ac:dyDescent="0.2">
      <c r="C901" s="897"/>
      <c r="D901" s="897"/>
      <c r="E901" s="897"/>
      <c r="F901" s="897"/>
      <c r="G901" s="897"/>
      <c r="H901" s="897"/>
      <c r="I901" s="897"/>
      <c r="J901" s="897"/>
      <c r="K901" s="897"/>
      <c r="L901" s="897"/>
      <c r="M901" s="897"/>
      <c r="N901" s="897"/>
      <c r="O901" s="897"/>
      <c r="P901" s="897"/>
      <c r="Q901" s="897"/>
    </row>
    <row r="902" ht="25.15" customHeight="true" x14ac:dyDescent="0.2">
      <c r="C902" s="897"/>
      <c r="D902" s="897"/>
      <c r="E902" s="897"/>
      <c r="F902" s="897"/>
      <c r="G902" s="897"/>
      <c r="H902" s="897"/>
      <c r="I902" s="897"/>
      <c r="J902" s="897"/>
      <c r="K902" s="897"/>
      <c r="L902" s="897"/>
      <c r="M902" s="897"/>
      <c r="N902" s="897"/>
      <c r="O902" s="897"/>
      <c r="P902" s="897"/>
      <c r="Q902" s="897"/>
    </row>
    <row r="903" ht="25.15" customHeight="true" x14ac:dyDescent="0.2">
      <c r="C903" s="897"/>
      <c r="D903" s="897"/>
      <c r="E903" s="897"/>
      <c r="F903" s="897"/>
      <c r="G903" s="897"/>
      <c r="H903" s="897"/>
      <c r="I903" s="897"/>
      <c r="J903" s="897"/>
      <c r="K903" s="897"/>
      <c r="L903" s="897"/>
      <c r="M903" s="897"/>
      <c r="N903" s="897"/>
      <c r="O903" s="897"/>
      <c r="P903" s="897"/>
      <c r="Q903" s="897"/>
    </row>
    <row r="904" ht="25.15" customHeight="true" x14ac:dyDescent="0.2">
      <c r="C904" s="897"/>
      <c r="D904" s="897"/>
      <c r="E904" s="897"/>
      <c r="F904" s="897"/>
      <c r="G904" s="897"/>
      <c r="H904" s="897"/>
      <c r="I904" s="897"/>
      <c r="J904" s="897"/>
      <c r="K904" s="897"/>
      <c r="L904" s="897"/>
      <c r="M904" s="897"/>
      <c r="N904" s="897"/>
      <c r="O904" s="897"/>
      <c r="P904" s="897"/>
      <c r="Q904" s="897"/>
    </row>
    <row r="905" ht="25.15" customHeight="true" x14ac:dyDescent="0.2">
      <c r="C905" s="897"/>
      <c r="D905" s="897"/>
      <c r="E905" s="897"/>
      <c r="F905" s="897"/>
      <c r="G905" s="897"/>
      <c r="H905" s="897"/>
      <c r="I905" s="897"/>
      <c r="J905" s="897"/>
      <c r="K905" s="897"/>
      <c r="L905" s="897"/>
      <c r="M905" s="897"/>
      <c r="N905" s="897"/>
      <c r="O905" s="897"/>
      <c r="P905" s="897"/>
      <c r="Q905" s="897"/>
    </row>
    <row r="906" ht="25.15" customHeight="true" x14ac:dyDescent="0.2">
      <c r="C906" s="897"/>
      <c r="D906" s="897"/>
      <c r="E906" s="897"/>
      <c r="F906" s="897"/>
      <c r="G906" s="897"/>
      <c r="H906" s="897"/>
      <c r="I906" s="897"/>
      <c r="J906" s="897"/>
      <c r="K906" s="897"/>
      <c r="L906" s="897"/>
      <c r="M906" s="897"/>
      <c r="N906" s="897"/>
      <c r="O906" s="897"/>
      <c r="P906" s="897"/>
      <c r="Q906" s="897"/>
    </row>
    <row r="907" ht="25.15" customHeight="true" x14ac:dyDescent="0.2">
      <c r="C907" s="897"/>
      <c r="D907" s="897"/>
      <c r="E907" s="897"/>
      <c r="F907" s="897"/>
      <c r="G907" s="897"/>
      <c r="H907" s="897"/>
      <c r="I907" s="897"/>
      <c r="J907" s="897"/>
      <c r="K907" s="897"/>
      <c r="L907" s="897"/>
      <c r="M907" s="897"/>
      <c r="N907" s="897"/>
      <c r="O907" s="897"/>
      <c r="P907" s="897"/>
      <c r="Q907" s="897"/>
    </row>
    <row r="908" ht="25.15" customHeight="true" x14ac:dyDescent="0.2">
      <c r="C908" s="897"/>
      <c r="D908" s="897"/>
      <c r="E908" s="897"/>
      <c r="F908" s="897"/>
      <c r="G908" s="897"/>
      <c r="H908" s="897"/>
      <c r="I908" s="897"/>
      <c r="J908" s="897"/>
      <c r="K908" s="897"/>
      <c r="L908" s="897"/>
      <c r="M908" s="897"/>
      <c r="N908" s="897"/>
      <c r="O908" s="897"/>
      <c r="P908" s="897"/>
      <c r="Q908" s="897"/>
    </row>
    <row r="909" ht="25.15" customHeight="true" x14ac:dyDescent="0.2">
      <c r="C909" s="897"/>
      <c r="D909" s="897"/>
      <c r="E909" s="897"/>
      <c r="F909" s="897"/>
      <c r="G909" s="897"/>
      <c r="H909" s="897"/>
      <c r="I909" s="897"/>
      <c r="J909" s="897"/>
      <c r="K909" s="897"/>
      <c r="L909" s="897"/>
      <c r="M909" s="897"/>
      <c r="N909" s="897"/>
      <c r="O909" s="897"/>
      <c r="P909" s="897"/>
      <c r="Q909" s="897"/>
    </row>
    <row r="910" ht="25.15" customHeight="true" x14ac:dyDescent="0.2">
      <c r="C910" s="897"/>
      <c r="D910" s="897"/>
      <c r="E910" s="897"/>
      <c r="F910" s="897"/>
      <c r="G910" s="897"/>
      <c r="H910" s="897"/>
      <c r="I910" s="897"/>
      <c r="J910" s="897"/>
      <c r="K910" s="897"/>
      <c r="L910" s="897"/>
      <c r="M910" s="897"/>
      <c r="N910" s="897"/>
      <c r="O910" s="897"/>
      <c r="P910" s="897"/>
      <c r="Q910" s="897"/>
    </row>
    <row r="911" ht="25.15" customHeight="true" x14ac:dyDescent="0.2">
      <c r="C911" s="897"/>
      <c r="D911" s="897"/>
      <c r="E911" s="897"/>
      <c r="F911" s="897"/>
      <c r="G911" s="897"/>
      <c r="H911" s="897"/>
      <c r="I911" s="897"/>
      <c r="J911" s="897"/>
      <c r="K911" s="897"/>
      <c r="L911" s="897"/>
      <c r="M911" s="897"/>
      <c r="N911" s="897"/>
      <c r="O911" s="897"/>
      <c r="P911" s="897"/>
      <c r="Q911" s="897"/>
    </row>
    <row r="912" ht="25.15" customHeight="true" x14ac:dyDescent="0.2">
      <c r="C912" s="897"/>
      <c r="D912" s="897"/>
      <c r="E912" s="897"/>
      <c r="F912" s="897"/>
      <c r="G912" s="897"/>
      <c r="H912" s="897"/>
      <c r="I912" s="897"/>
      <c r="J912" s="897"/>
      <c r="K912" s="897"/>
      <c r="L912" s="897"/>
      <c r="M912" s="897"/>
      <c r="N912" s="897"/>
      <c r="O912" s="897"/>
      <c r="P912" s="897"/>
      <c r="Q912" s="897"/>
    </row>
    <row r="913" ht="25.15" customHeight="true" x14ac:dyDescent="0.2">
      <c r="C913" s="897"/>
      <c r="D913" s="897"/>
      <c r="E913" s="897"/>
      <c r="F913" s="897"/>
      <c r="G913" s="897"/>
      <c r="H913" s="897"/>
      <c r="I913" s="897"/>
      <c r="J913" s="897"/>
      <c r="K913" s="897"/>
      <c r="L913" s="897"/>
      <c r="M913" s="897"/>
      <c r="N913" s="897"/>
      <c r="O913" s="897"/>
      <c r="P913" s="897"/>
      <c r="Q913" s="897"/>
    </row>
    <row r="914" ht="25.15" customHeight="true" x14ac:dyDescent="0.2">
      <c r="C914" s="897"/>
      <c r="D914" s="897"/>
      <c r="E914" s="897"/>
      <c r="F914" s="897"/>
      <c r="G914" s="897"/>
      <c r="H914" s="897"/>
      <c r="I914" s="897"/>
      <c r="J914" s="897"/>
      <c r="K914" s="897"/>
      <c r="L914" s="897"/>
      <c r="M914" s="897"/>
      <c r="N914" s="897"/>
      <c r="O914" s="897"/>
      <c r="P914" s="897"/>
      <c r="Q914" s="897"/>
    </row>
    <row r="915" ht="25.15" customHeight="true" x14ac:dyDescent="0.2">
      <c r="C915" s="897"/>
      <c r="D915" s="897"/>
      <c r="E915" s="897"/>
      <c r="F915" s="897"/>
      <c r="G915" s="897"/>
      <c r="H915" s="897"/>
      <c r="I915" s="897"/>
      <c r="J915" s="897"/>
      <c r="K915" s="897"/>
      <c r="L915" s="897"/>
      <c r="M915" s="897"/>
      <c r="N915" s="897"/>
      <c r="O915" s="897"/>
      <c r="P915" s="897"/>
      <c r="Q915" s="897"/>
    </row>
    <row r="916" ht="25.15" customHeight="true" x14ac:dyDescent="0.2">
      <c r="C916" s="897"/>
      <c r="D916" s="897"/>
      <c r="E916" s="897"/>
      <c r="F916" s="897"/>
      <c r="G916" s="897"/>
      <c r="H916" s="897"/>
      <c r="I916" s="897"/>
      <c r="J916" s="897"/>
      <c r="K916" s="897"/>
      <c r="L916" s="897"/>
      <c r="M916" s="897"/>
      <c r="N916" s="897"/>
      <c r="O916" s="897"/>
      <c r="P916" s="897"/>
      <c r="Q916" s="897"/>
    </row>
    <row r="917" ht="25.15" customHeight="true" x14ac:dyDescent="0.2">
      <c r="C917" s="897"/>
      <c r="D917" s="897"/>
      <c r="E917" s="897"/>
      <c r="F917" s="897"/>
      <c r="G917" s="897"/>
      <c r="H917" s="897"/>
      <c r="I917" s="897"/>
      <c r="J917" s="897"/>
      <c r="K917" s="897"/>
      <c r="L917" s="897"/>
      <c r="M917" s="897"/>
      <c r="N917" s="897"/>
      <c r="O917" s="897"/>
      <c r="P917" s="897"/>
      <c r="Q917" s="897"/>
    </row>
    <row r="918" ht="25.15" customHeight="true" x14ac:dyDescent="0.2">
      <c r="C918" s="897"/>
      <c r="D918" s="897"/>
      <c r="E918" s="897"/>
      <c r="F918" s="897"/>
      <c r="G918" s="897"/>
      <c r="H918" s="897"/>
      <c r="I918" s="897"/>
      <c r="J918" s="897"/>
      <c r="K918" s="897"/>
      <c r="L918" s="897"/>
      <c r="M918" s="897"/>
      <c r="N918" s="897"/>
      <c r="O918" s="897"/>
      <c r="P918" s="897"/>
      <c r="Q918" s="897"/>
    </row>
    <row r="919" ht="25.15" customHeight="true" x14ac:dyDescent="0.2">
      <c r="C919" s="897"/>
      <c r="D919" s="897"/>
      <c r="E919" s="897"/>
      <c r="F919" s="897"/>
      <c r="G919" s="897"/>
      <c r="H919" s="897"/>
      <c r="I919" s="897"/>
      <c r="J919" s="897"/>
      <c r="K919" s="897"/>
      <c r="L919" s="897"/>
      <c r="M919" s="897"/>
      <c r="N919" s="897"/>
      <c r="O919" s="897"/>
      <c r="P919" s="897"/>
      <c r="Q919" s="897"/>
    </row>
    <row r="920" ht="25.15" customHeight="true" x14ac:dyDescent="0.2">
      <c r="C920" s="897"/>
      <c r="D920" s="897"/>
      <c r="E920" s="897"/>
      <c r="F920" s="897"/>
      <c r="G920" s="897"/>
      <c r="H920" s="897"/>
      <c r="I920" s="897"/>
      <c r="J920" s="897"/>
      <c r="K920" s="897"/>
      <c r="L920" s="897"/>
      <c r="M920" s="897"/>
      <c r="N920" s="897"/>
      <c r="O920" s="897"/>
      <c r="P920" s="897"/>
      <c r="Q920" s="897"/>
    </row>
    <row r="921" ht="25.15" customHeight="true" x14ac:dyDescent="0.2">
      <c r="C921" s="897"/>
      <c r="D921" s="897"/>
      <c r="E921" s="897"/>
      <c r="F921" s="897"/>
      <c r="G921" s="897"/>
      <c r="H921" s="897"/>
      <c r="I921" s="897"/>
      <c r="J921" s="897"/>
      <c r="K921" s="897"/>
      <c r="L921" s="897"/>
      <c r="M921" s="897"/>
      <c r="N921" s="897"/>
      <c r="O921" s="897"/>
      <c r="P921" s="897"/>
      <c r="Q921" s="897"/>
    </row>
    <row r="922" ht="25.15" customHeight="true" x14ac:dyDescent="0.2">
      <c r="C922" s="897"/>
      <c r="D922" s="897"/>
      <c r="E922" s="897"/>
      <c r="F922" s="897"/>
      <c r="G922" s="897"/>
      <c r="H922" s="897"/>
      <c r="I922" s="897"/>
      <c r="J922" s="897"/>
      <c r="K922" s="897"/>
      <c r="L922" s="897"/>
      <c r="M922" s="897"/>
      <c r="N922" s="897"/>
      <c r="O922" s="897"/>
      <c r="P922" s="897"/>
      <c r="Q922" s="897"/>
    </row>
    <row r="923" ht="25.15" customHeight="true" x14ac:dyDescent="0.2">
      <c r="C923" s="897"/>
      <c r="D923" s="897"/>
      <c r="E923" s="897"/>
      <c r="F923" s="897"/>
      <c r="G923" s="897"/>
      <c r="H923" s="897"/>
      <c r="I923" s="897"/>
      <c r="J923" s="897"/>
      <c r="K923" s="897"/>
      <c r="L923" s="897"/>
      <c r="M923" s="897"/>
      <c r="N923" s="897"/>
      <c r="O923" s="897"/>
      <c r="P923" s="897"/>
      <c r="Q923" s="897"/>
    </row>
    <row r="924" ht="25.15" customHeight="true" x14ac:dyDescent="0.2">
      <c r="C924" s="897"/>
      <c r="D924" s="897"/>
      <c r="E924" s="897"/>
      <c r="F924" s="897"/>
      <c r="G924" s="897"/>
      <c r="H924" s="897"/>
      <c r="I924" s="897"/>
      <c r="J924" s="897"/>
      <c r="K924" s="897"/>
      <c r="L924" s="897"/>
      <c r="M924" s="897"/>
      <c r="N924" s="897"/>
      <c r="O924" s="897"/>
      <c r="P924" s="897"/>
      <c r="Q924" s="897"/>
    </row>
    <row r="925" ht="25.15" customHeight="true" x14ac:dyDescent="0.2">
      <c r="C925" s="897"/>
      <c r="D925" s="897"/>
      <c r="E925" s="897"/>
      <c r="F925" s="897"/>
      <c r="G925" s="897"/>
      <c r="H925" s="897"/>
      <c r="I925" s="897"/>
      <c r="J925" s="897"/>
      <c r="K925" s="897"/>
      <c r="L925" s="897"/>
      <c r="M925" s="897"/>
      <c r="N925" s="897"/>
      <c r="O925" s="897"/>
      <c r="P925" s="897"/>
      <c r="Q925" s="897"/>
    </row>
    <row r="926" ht="25.15" customHeight="true" x14ac:dyDescent="0.2">
      <c r="C926" s="897"/>
      <c r="D926" s="897"/>
      <c r="E926" s="897"/>
      <c r="F926" s="897"/>
      <c r="G926" s="897"/>
      <c r="H926" s="897"/>
      <c r="I926" s="897"/>
      <c r="J926" s="897"/>
      <c r="K926" s="897"/>
      <c r="L926" s="897"/>
      <c r="M926" s="897"/>
      <c r="N926" s="897"/>
      <c r="O926" s="897"/>
      <c r="P926" s="897"/>
      <c r="Q926" s="897"/>
    </row>
    <row r="927" ht="25.15" customHeight="true" x14ac:dyDescent="0.2">
      <c r="C927" s="897"/>
      <c r="D927" s="897"/>
      <c r="E927" s="897"/>
      <c r="F927" s="897"/>
      <c r="G927" s="897"/>
      <c r="H927" s="897"/>
      <c r="I927" s="897"/>
      <c r="J927" s="897"/>
      <c r="K927" s="897"/>
      <c r="L927" s="897"/>
      <c r="M927" s="897"/>
      <c r="N927" s="897"/>
      <c r="O927" s="897"/>
      <c r="P927" s="897"/>
      <c r="Q927" s="897"/>
    </row>
    <row r="928" ht="25.15" customHeight="true" x14ac:dyDescent="0.2">
      <c r="C928" s="897"/>
      <c r="D928" s="897"/>
      <c r="E928" s="897"/>
      <c r="F928" s="897"/>
      <c r="G928" s="897"/>
      <c r="H928" s="897"/>
      <c r="I928" s="897"/>
      <c r="J928" s="897"/>
      <c r="K928" s="897"/>
      <c r="L928" s="897"/>
      <c r="M928" s="897"/>
      <c r="N928" s="897"/>
      <c r="O928" s="897"/>
      <c r="P928" s="897"/>
      <c r="Q928" s="897"/>
    </row>
    <row r="929" ht="25.15" customHeight="true" x14ac:dyDescent="0.2">
      <c r="C929" s="897"/>
      <c r="D929" s="897"/>
      <c r="E929" s="897"/>
      <c r="F929" s="897"/>
      <c r="G929" s="897"/>
      <c r="H929" s="897"/>
      <c r="I929" s="897"/>
      <c r="J929" s="897"/>
      <c r="K929" s="897"/>
      <c r="L929" s="897"/>
      <c r="M929" s="897"/>
      <c r="N929" s="897"/>
      <c r="O929" s="897"/>
      <c r="P929" s="897"/>
      <c r="Q929" s="897"/>
    </row>
    <row r="930" ht="25.15" customHeight="true" x14ac:dyDescent="0.2">
      <c r="C930" s="897"/>
      <c r="D930" s="897"/>
      <c r="E930" s="897"/>
      <c r="F930" s="897"/>
      <c r="G930" s="897"/>
      <c r="H930" s="897"/>
      <c r="I930" s="897"/>
      <c r="J930" s="897"/>
      <c r="K930" s="897"/>
      <c r="L930" s="897"/>
      <c r="M930" s="897"/>
      <c r="N930" s="897"/>
      <c r="O930" s="897"/>
      <c r="P930" s="897"/>
      <c r="Q930" s="897"/>
    </row>
    <row r="931" ht="25.15" customHeight="true" x14ac:dyDescent="0.2">
      <c r="C931" s="897"/>
      <c r="D931" s="897"/>
      <c r="E931" s="897"/>
      <c r="F931" s="897"/>
      <c r="G931" s="897"/>
      <c r="H931" s="897"/>
      <c r="I931" s="897"/>
      <c r="J931" s="897"/>
      <c r="K931" s="897"/>
      <c r="L931" s="897"/>
      <c r="M931" s="897"/>
      <c r="N931" s="897"/>
      <c r="O931" s="897"/>
      <c r="P931" s="897"/>
      <c r="Q931" s="897"/>
    </row>
    <row r="932" ht="25.15" customHeight="true" x14ac:dyDescent="0.2">
      <c r="C932" s="897"/>
      <c r="D932" s="897"/>
      <c r="E932" s="897"/>
      <c r="F932" s="897"/>
      <c r="G932" s="897"/>
      <c r="H932" s="897"/>
      <c r="I932" s="897"/>
      <c r="J932" s="897"/>
      <c r="K932" s="897"/>
      <c r="L932" s="897"/>
      <c r="M932" s="897"/>
      <c r="N932" s="897"/>
      <c r="O932" s="897"/>
      <c r="P932" s="897"/>
      <c r="Q932" s="897"/>
    </row>
    <row r="933" ht="25.15" customHeight="true" x14ac:dyDescent="0.2">
      <c r="C933" s="897"/>
      <c r="D933" s="897"/>
      <c r="E933" s="897"/>
      <c r="F933" s="897"/>
      <c r="G933" s="897"/>
      <c r="H933" s="897"/>
      <c r="I933" s="897"/>
      <c r="J933" s="897"/>
      <c r="K933" s="897"/>
      <c r="L933" s="897"/>
      <c r="M933" s="897"/>
      <c r="N933" s="897"/>
      <c r="O933" s="897"/>
      <c r="P933" s="897"/>
      <c r="Q933" s="897"/>
    </row>
    <row r="934" ht="25.15" customHeight="true" x14ac:dyDescent="0.2">
      <c r="C934" s="897"/>
      <c r="D934" s="897"/>
      <c r="E934" s="897"/>
      <c r="F934" s="897"/>
      <c r="G934" s="897"/>
      <c r="H934" s="897"/>
      <c r="I934" s="897"/>
      <c r="J934" s="897"/>
      <c r="K934" s="897"/>
      <c r="L934" s="897"/>
      <c r="M934" s="897"/>
      <c r="N934" s="897"/>
      <c r="O934" s="897"/>
      <c r="P934" s="897"/>
      <c r="Q934" s="897"/>
    </row>
    <row r="935" ht="25.15" customHeight="true" x14ac:dyDescent="0.2">
      <c r="C935" s="897"/>
      <c r="D935" s="897"/>
      <c r="E935" s="897"/>
      <c r="F935" s="897"/>
      <c r="G935" s="897"/>
      <c r="H935" s="897"/>
      <c r="I935" s="897"/>
      <c r="J935" s="897"/>
      <c r="K935" s="897"/>
      <c r="L935" s="897"/>
      <c r="M935" s="897"/>
      <c r="N935" s="897"/>
      <c r="O935" s="897"/>
      <c r="P935" s="897"/>
      <c r="Q935" s="897"/>
    </row>
    <row r="936" ht="25.15" customHeight="true" x14ac:dyDescent="0.2">
      <c r="C936" s="897"/>
      <c r="D936" s="897"/>
      <c r="E936" s="897"/>
      <c r="F936" s="897"/>
      <c r="G936" s="897"/>
      <c r="H936" s="897"/>
      <c r="I936" s="897"/>
      <c r="J936" s="897"/>
      <c r="K936" s="897"/>
      <c r="L936" s="897"/>
      <c r="M936" s="897"/>
      <c r="N936" s="897"/>
      <c r="O936" s="897"/>
      <c r="P936" s="897"/>
      <c r="Q936" s="897"/>
    </row>
    <row r="937" ht="25.15" customHeight="true" x14ac:dyDescent="0.2">
      <c r="C937" s="897"/>
      <c r="D937" s="897"/>
      <c r="E937" s="897"/>
      <c r="F937" s="897"/>
      <c r="G937" s="897"/>
      <c r="H937" s="897"/>
      <c r="I937" s="897"/>
      <c r="J937" s="897"/>
      <c r="K937" s="897"/>
      <c r="L937" s="897"/>
      <c r="M937" s="897"/>
      <c r="N937" s="897"/>
      <c r="O937" s="897"/>
      <c r="P937" s="897"/>
      <c r="Q937" s="897"/>
    </row>
    <row r="938" ht="25.15" customHeight="true" x14ac:dyDescent="0.2">
      <c r="C938" s="897"/>
      <c r="D938" s="897"/>
      <c r="E938" s="897"/>
      <c r="F938" s="897"/>
      <c r="G938" s="897"/>
      <c r="H938" s="897"/>
      <c r="I938" s="897"/>
      <c r="J938" s="897"/>
      <c r="K938" s="897"/>
      <c r="L938" s="897"/>
      <c r="M938" s="897"/>
      <c r="N938" s="897"/>
      <c r="O938" s="897"/>
      <c r="P938" s="897"/>
      <c r="Q938" s="897"/>
    </row>
    <row r="939" ht="25.15" customHeight="true" x14ac:dyDescent="0.2">
      <c r="C939" s="897"/>
      <c r="D939" s="897"/>
      <c r="E939" s="897"/>
      <c r="F939" s="897"/>
      <c r="G939" s="897"/>
      <c r="H939" s="897"/>
      <c r="I939" s="897"/>
      <c r="J939" s="897"/>
      <c r="K939" s="897"/>
      <c r="L939" s="897"/>
      <c r="M939" s="897"/>
      <c r="N939" s="897"/>
      <c r="O939" s="897"/>
      <c r="P939" s="897"/>
      <c r="Q939" s="897"/>
    </row>
    <row r="940" ht="25.15" customHeight="true" x14ac:dyDescent="0.2">
      <c r="C940" s="897"/>
      <c r="D940" s="897"/>
      <c r="E940" s="897"/>
      <c r="F940" s="897"/>
      <c r="G940" s="897"/>
      <c r="H940" s="897"/>
      <c r="I940" s="897"/>
      <c r="J940" s="897"/>
      <c r="K940" s="897"/>
      <c r="L940" s="897"/>
      <c r="M940" s="897"/>
      <c r="N940" s="897"/>
      <c r="O940" s="897"/>
      <c r="P940" s="897"/>
      <c r="Q940" s="897"/>
    </row>
    <row r="941" ht="25.15" customHeight="true" x14ac:dyDescent="0.2">
      <c r="C941" s="897"/>
      <c r="D941" s="897"/>
      <c r="E941" s="897"/>
      <c r="F941" s="897"/>
      <c r="G941" s="897"/>
      <c r="H941" s="897"/>
      <c r="I941" s="897"/>
      <c r="J941" s="897"/>
      <c r="K941" s="897"/>
      <c r="L941" s="897"/>
      <c r="M941" s="897"/>
      <c r="N941" s="897"/>
      <c r="O941" s="897"/>
      <c r="P941" s="897"/>
      <c r="Q941" s="897"/>
    </row>
    <row r="942" ht="25.15" customHeight="true" x14ac:dyDescent="0.2">
      <c r="C942" s="897"/>
      <c r="D942" s="897"/>
      <c r="E942" s="897"/>
      <c r="F942" s="897"/>
      <c r="G942" s="897"/>
      <c r="H942" s="897"/>
      <c r="I942" s="897"/>
      <c r="J942" s="897"/>
      <c r="K942" s="897"/>
      <c r="L942" s="897"/>
      <c r="M942" s="897"/>
      <c r="N942" s="897"/>
      <c r="O942" s="897"/>
      <c r="P942" s="897"/>
      <c r="Q942" s="897"/>
    </row>
    <row r="943" ht="25.15" customHeight="true" x14ac:dyDescent="0.2">
      <c r="C943" s="897"/>
      <c r="D943" s="897"/>
      <c r="E943" s="897"/>
      <c r="F943" s="897"/>
      <c r="G943" s="897"/>
      <c r="H943" s="897"/>
      <c r="I943" s="897"/>
      <c r="J943" s="897"/>
      <c r="K943" s="897"/>
      <c r="L943" s="897"/>
      <c r="M943" s="897"/>
      <c r="N943" s="897"/>
      <c r="O943" s="897"/>
      <c r="P943" s="897"/>
      <c r="Q943" s="897"/>
    </row>
    <row r="944" ht="25.15" customHeight="true" x14ac:dyDescent="0.2">
      <c r="C944" s="897"/>
      <c r="D944" s="897"/>
      <c r="E944" s="897"/>
      <c r="F944" s="897"/>
      <c r="G944" s="897"/>
      <c r="H944" s="897"/>
      <c r="I944" s="897"/>
      <c r="J944" s="897"/>
      <c r="K944" s="897"/>
      <c r="L944" s="897"/>
      <c r="M944" s="897"/>
      <c r="N944" s="897"/>
      <c r="O944" s="897"/>
      <c r="P944" s="897"/>
      <c r="Q944" s="897"/>
    </row>
    <row r="945" ht="25.15" customHeight="true" x14ac:dyDescent="0.2">
      <c r="C945" s="897"/>
      <c r="D945" s="897"/>
      <c r="E945" s="897"/>
      <c r="F945" s="897"/>
      <c r="G945" s="897"/>
      <c r="H945" s="897"/>
      <c r="I945" s="897"/>
      <c r="J945" s="897"/>
      <c r="K945" s="897"/>
      <c r="L945" s="897"/>
      <c r="M945" s="897"/>
      <c r="N945" s="897"/>
      <c r="O945" s="897"/>
      <c r="P945" s="897"/>
      <c r="Q945" s="897"/>
    </row>
    <row r="946" ht="25.15" customHeight="true" x14ac:dyDescent="0.2">
      <c r="C946" s="897"/>
      <c r="D946" s="897"/>
      <c r="E946" s="897"/>
      <c r="F946" s="897"/>
      <c r="G946" s="897"/>
      <c r="H946" s="897"/>
      <c r="I946" s="897"/>
      <c r="J946" s="897"/>
      <c r="K946" s="897"/>
      <c r="L946" s="897"/>
      <c r="M946" s="897"/>
      <c r="N946" s="897"/>
      <c r="O946" s="897"/>
      <c r="P946" s="897"/>
      <c r="Q946" s="897"/>
    </row>
    <row r="947" ht="25.15" customHeight="true" x14ac:dyDescent="0.2">
      <c r="C947" s="897"/>
      <c r="D947" s="897"/>
      <c r="E947" s="897"/>
      <c r="F947" s="897"/>
      <c r="G947" s="897"/>
      <c r="H947" s="897"/>
      <c r="I947" s="897"/>
      <c r="J947" s="897"/>
      <c r="K947" s="897"/>
      <c r="L947" s="897"/>
      <c r="M947" s="897"/>
      <c r="N947" s="897"/>
      <c r="O947" s="897"/>
      <c r="P947" s="897"/>
      <c r="Q947" s="897"/>
    </row>
    <row r="948" ht="25.15" customHeight="true" x14ac:dyDescent="0.2">
      <c r="C948" s="897"/>
      <c r="D948" s="897"/>
      <c r="E948" s="897"/>
      <c r="F948" s="897"/>
      <c r="G948" s="897"/>
      <c r="H948" s="897"/>
      <c r="I948" s="897"/>
      <c r="J948" s="897"/>
      <c r="K948" s="897"/>
      <c r="L948" s="897"/>
      <c r="M948" s="897"/>
      <c r="N948" s="897"/>
      <c r="O948" s="897"/>
      <c r="P948" s="897"/>
      <c r="Q948" s="897"/>
    </row>
    <row r="949" ht="25.15" customHeight="true" x14ac:dyDescent="0.2">
      <c r="C949" s="897"/>
      <c r="D949" s="897"/>
      <c r="E949" s="897"/>
      <c r="F949" s="897"/>
      <c r="G949" s="897"/>
      <c r="H949" s="897"/>
      <c r="I949" s="897"/>
      <c r="J949" s="897"/>
      <c r="K949" s="897"/>
      <c r="L949" s="897"/>
      <c r="M949" s="897"/>
      <c r="N949" s="897"/>
      <c r="O949" s="897"/>
      <c r="P949" s="897"/>
      <c r="Q949" s="897"/>
    </row>
    <row r="950" ht="25.15" customHeight="true" x14ac:dyDescent="0.2">
      <c r="C950" s="897"/>
      <c r="D950" s="897"/>
      <c r="E950" s="897"/>
      <c r="F950" s="897"/>
      <c r="G950" s="897"/>
      <c r="H950" s="897"/>
      <c r="I950" s="897"/>
      <c r="J950" s="897"/>
      <c r="K950" s="897"/>
      <c r="L950" s="897"/>
      <c r="M950" s="897"/>
      <c r="N950" s="897"/>
      <c r="O950" s="897"/>
      <c r="P950" s="897"/>
      <c r="Q950" s="897"/>
    </row>
    <row r="951" ht="25.15" customHeight="true" x14ac:dyDescent="0.2">
      <c r="C951" s="897"/>
      <c r="D951" s="897"/>
      <c r="E951" s="897"/>
      <c r="F951" s="897"/>
      <c r="G951" s="897"/>
      <c r="H951" s="897"/>
      <c r="I951" s="897"/>
      <c r="J951" s="897"/>
      <c r="K951" s="897"/>
      <c r="L951" s="897"/>
      <c r="M951" s="897"/>
      <c r="N951" s="897"/>
      <c r="O951" s="897"/>
      <c r="P951" s="897"/>
      <c r="Q951" s="897"/>
    </row>
    <row r="952" ht="25.15" customHeight="true" x14ac:dyDescent="0.2">
      <c r="C952" s="897"/>
      <c r="D952" s="897"/>
      <c r="E952" s="897"/>
      <c r="F952" s="897"/>
      <c r="G952" s="897"/>
      <c r="H952" s="897"/>
      <c r="I952" s="897"/>
      <c r="J952" s="897"/>
      <c r="K952" s="897"/>
      <c r="L952" s="897"/>
      <c r="M952" s="897"/>
      <c r="N952" s="897"/>
      <c r="O952" s="897"/>
      <c r="P952" s="897"/>
      <c r="Q952" s="897"/>
    </row>
    <row r="953" ht="25.15" customHeight="true" x14ac:dyDescent="0.2">
      <c r="C953" s="897"/>
      <c r="D953" s="897"/>
      <c r="E953" s="897"/>
      <c r="F953" s="897"/>
      <c r="G953" s="897"/>
      <c r="H953" s="897"/>
      <c r="I953" s="897"/>
      <c r="J953" s="897"/>
      <c r="K953" s="897"/>
      <c r="L953" s="897"/>
      <c r="M953" s="897"/>
      <c r="N953" s="897"/>
      <c r="O953" s="897"/>
      <c r="P953" s="897"/>
      <c r="Q953" s="897"/>
    </row>
    <row r="954" ht="25.15" customHeight="true" x14ac:dyDescent="0.2">
      <c r="C954" s="897"/>
      <c r="D954" s="897"/>
      <c r="E954" s="897"/>
      <c r="F954" s="897"/>
      <c r="G954" s="897"/>
      <c r="H954" s="897"/>
      <c r="I954" s="897"/>
      <c r="J954" s="897"/>
      <c r="K954" s="897"/>
      <c r="L954" s="897"/>
      <c r="M954" s="897"/>
      <c r="N954" s="897"/>
      <c r="O954" s="897"/>
      <c r="P954" s="897"/>
      <c r="Q954" s="897"/>
    </row>
    <row r="955" ht="25.15" customHeight="true" x14ac:dyDescent="0.2">
      <c r="C955" s="897"/>
      <c r="D955" s="897"/>
      <c r="E955" s="897"/>
      <c r="F955" s="897"/>
      <c r="G955" s="897"/>
      <c r="H955" s="897"/>
      <c r="I955" s="897"/>
      <c r="J955" s="897"/>
      <c r="K955" s="897"/>
      <c r="L955" s="897"/>
      <c r="M955" s="897"/>
      <c r="N955" s="897"/>
      <c r="O955" s="897"/>
      <c r="P955" s="897"/>
      <c r="Q955" s="897"/>
    </row>
    <row r="956" ht="25.15" customHeight="true" x14ac:dyDescent="0.2">
      <c r="C956" s="897"/>
      <c r="D956" s="897"/>
      <c r="E956" s="897"/>
      <c r="F956" s="897"/>
      <c r="G956" s="897"/>
      <c r="H956" s="897"/>
      <c r="I956" s="897"/>
      <c r="J956" s="897"/>
      <c r="K956" s="897"/>
      <c r="L956" s="897"/>
      <c r="M956" s="897"/>
      <c r="N956" s="897"/>
      <c r="O956" s="897"/>
      <c r="P956" s="897"/>
      <c r="Q956" s="897"/>
    </row>
    <row r="957" ht="25.15" customHeight="true" x14ac:dyDescent="0.2">
      <c r="C957" s="897"/>
      <c r="D957" s="897"/>
      <c r="E957" s="897"/>
      <c r="F957" s="897"/>
      <c r="G957" s="897"/>
      <c r="H957" s="897"/>
      <c r="I957" s="897"/>
      <c r="J957" s="897"/>
      <c r="K957" s="897"/>
      <c r="L957" s="897"/>
      <c r="M957" s="897"/>
      <c r="N957" s="897"/>
      <c r="O957" s="897"/>
      <c r="P957" s="897"/>
      <c r="Q957" s="897"/>
    </row>
    <row r="958" ht="25.15" customHeight="true" x14ac:dyDescent="0.2">
      <c r="C958" s="897"/>
      <c r="D958" s="897"/>
      <c r="E958" s="897"/>
      <c r="F958" s="897"/>
      <c r="G958" s="897"/>
      <c r="H958" s="897"/>
      <c r="I958" s="897"/>
      <c r="J958" s="897"/>
      <c r="K958" s="897"/>
      <c r="L958" s="897"/>
      <c r="M958" s="897"/>
      <c r="N958" s="897"/>
      <c r="O958" s="897"/>
      <c r="P958" s="897"/>
      <c r="Q958" s="897"/>
    </row>
    <row r="959" ht="25.15" customHeight="true" x14ac:dyDescent="0.2">
      <c r="C959" s="897"/>
      <c r="D959" s="897"/>
      <c r="E959" s="897"/>
      <c r="F959" s="897"/>
      <c r="G959" s="897"/>
      <c r="H959" s="897"/>
      <c r="I959" s="897"/>
      <c r="J959" s="897"/>
      <c r="K959" s="897"/>
      <c r="L959" s="897"/>
      <c r="M959" s="897"/>
      <c r="N959" s="897"/>
      <c r="O959" s="897"/>
      <c r="P959" s="897"/>
      <c r="Q959" s="897"/>
    </row>
    <row r="960" ht="25.15" customHeight="true" x14ac:dyDescent="0.2">
      <c r="C960" s="897"/>
      <c r="D960" s="897"/>
      <c r="E960" s="897"/>
      <c r="F960" s="897"/>
      <c r="G960" s="897"/>
      <c r="H960" s="897"/>
      <c r="I960" s="897"/>
      <c r="J960" s="897"/>
      <c r="K960" s="897"/>
      <c r="L960" s="897"/>
      <c r="M960" s="897"/>
      <c r="N960" s="897"/>
      <c r="O960" s="897"/>
      <c r="P960" s="897"/>
      <c r="Q960" s="897"/>
    </row>
    <row r="961" ht="25.15" customHeight="true" x14ac:dyDescent="0.2">
      <c r="C961" s="897"/>
      <c r="D961" s="897"/>
      <c r="E961" s="897"/>
      <c r="F961" s="897"/>
      <c r="G961" s="897"/>
      <c r="H961" s="897"/>
      <c r="I961" s="897"/>
      <c r="J961" s="897"/>
      <c r="K961" s="897"/>
      <c r="L961" s="897"/>
      <c r="M961" s="897"/>
      <c r="N961" s="897"/>
      <c r="O961" s="897"/>
      <c r="P961" s="897"/>
      <c r="Q961" s="897"/>
    </row>
    <row r="962" ht="25.15" customHeight="true" x14ac:dyDescent="0.2">
      <c r="C962" s="897"/>
      <c r="D962" s="897"/>
      <c r="E962" s="897"/>
      <c r="F962" s="897"/>
      <c r="G962" s="897"/>
      <c r="H962" s="897"/>
      <c r="I962" s="897"/>
      <c r="J962" s="897"/>
      <c r="K962" s="897"/>
      <c r="L962" s="897"/>
      <c r="M962" s="897"/>
      <c r="N962" s="897"/>
      <c r="O962" s="897"/>
      <c r="P962" s="897"/>
      <c r="Q962" s="897"/>
    </row>
    <row r="963" ht="25.15" customHeight="true" x14ac:dyDescent="0.2">
      <c r="C963" s="897"/>
      <c r="D963" s="897"/>
      <c r="E963" s="897"/>
      <c r="F963" s="897"/>
      <c r="G963" s="897"/>
      <c r="H963" s="897"/>
      <c r="I963" s="897"/>
      <c r="J963" s="897"/>
      <c r="K963" s="897"/>
      <c r="L963" s="897"/>
      <c r="M963" s="897"/>
      <c r="N963" s="897"/>
      <c r="O963" s="897"/>
      <c r="P963" s="897"/>
      <c r="Q963" s="897"/>
    </row>
    <row r="964" ht="25.15" customHeight="true" x14ac:dyDescent="0.2">
      <c r="C964" s="897"/>
      <c r="D964" s="897"/>
      <c r="E964" s="897"/>
      <c r="F964" s="897"/>
      <c r="G964" s="897"/>
      <c r="H964" s="897"/>
      <c r="I964" s="897"/>
      <c r="J964" s="897"/>
      <c r="K964" s="897"/>
      <c r="L964" s="897"/>
      <c r="M964" s="897"/>
      <c r="N964" s="897"/>
      <c r="O964" s="897"/>
      <c r="P964" s="897"/>
      <c r="Q964" s="897"/>
    </row>
    <row r="965" ht="25.15" customHeight="true" x14ac:dyDescent="0.2">
      <c r="C965" s="897"/>
      <c r="D965" s="897"/>
      <c r="E965" s="897"/>
      <c r="F965" s="897"/>
      <c r="G965" s="897"/>
      <c r="H965" s="897"/>
      <c r="I965" s="897"/>
      <c r="J965" s="897"/>
      <c r="K965" s="897"/>
      <c r="L965" s="897"/>
      <c r="M965" s="897"/>
      <c r="N965" s="897"/>
      <c r="O965" s="897"/>
      <c r="P965" s="897"/>
      <c r="Q965" s="897"/>
    </row>
    <row r="966" ht="25.15" customHeight="true" x14ac:dyDescent="0.2">
      <c r="C966" s="897"/>
      <c r="D966" s="897"/>
      <c r="E966" s="897"/>
      <c r="F966" s="897"/>
      <c r="G966" s="897"/>
      <c r="H966" s="897"/>
      <c r="I966" s="897"/>
      <c r="J966" s="897"/>
      <c r="K966" s="897"/>
      <c r="L966" s="897"/>
      <c r="M966" s="897"/>
      <c r="N966" s="897"/>
      <c r="O966" s="897"/>
      <c r="P966" s="897"/>
      <c r="Q966" s="897"/>
    </row>
    <row r="967" ht="25.15" customHeight="true" x14ac:dyDescent="0.2">
      <c r="C967" s="897"/>
      <c r="D967" s="897"/>
      <c r="E967" s="897"/>
      <c r="F967" s="897"/>
      <c r="G967" s="897"/>
      <c r="H967" s="897"/>
      <c r="I967" s="897"/>
      <c r="J967" s="897"/>
      <c r="K967" s="897"/>
      <c r="L967" s="897"/>
      <c r="M967" s="897"/>
      <c r="N967" s="897"/>
      <c r="O967" s="897"/>
      <c r="P967" s="897"/>
      <c r="Q967" s="897"/>
    </row>
    <row r="968" ht="25.15" customHeight="true" x14ac:dyDescent="0.2">
      <c r="C968" s="897"/>
      <c r="D968" s="897"/>
      <c r="E968" s="897"/>
      <c r="F968" s="897"/>
      <c r="G968" s="897"/>
      <c r="H968" s="897"/>
      <c r="I968" s="897"/>
      <c r="J968" s="897"/>
      <c r="K968" s="897"/>
      <c r="L968" s="897"/>
      <c r="M968" s="897"/>
      <c r="N968" s="897"/>
      <c r="O968" s="897"/>
      <c r="P968" s="897"/>
      <c r="Q968" s="897"/>
    </row>
    <row r="969" ht="25.15" customHeight="true" x14ac:dyDescent="0.2">
      <c r="C969" s="897"/>
      <c r="D969" s="897"/>
      <c r="E969" s="897"/>
      <c r="F969" s="897"/>
      <c r="G969" s="897"/>
      <c r="H969" s="897"/>
      <c r="I969" s="897"/>
      <c r="J969" s="897"/>
      <c r="K969" s="897"/>
      <c r="L969" s="897"/>
      <c r="M969" s="897"/>
      <c r="N969" s="897"/>
      <c r="O969" s="897"/>
      <c r="P969" s="897"/>
      <c r="Q969" s="897"/>
    </row>
    <row r="970" ht="25.15" customHeight="true" x14ac:dyDescent="0.2">
      <c r="C970" s="897"/>
      <c r="D970" s="897"/>
      <c r="E970" s="897"/>
      <c r="F970" s="897"/>
      <c r="G970" s="897"/>
      <c r="H970" s="897"/>
      <c r="I970" s="897"/>
      <c r="J970" s="897"/>
      <c r="K970" s="897"/>
      <c r="L970" s="897"/>
      <c r="M970" s="897"/>
      <c r="N970" s="897"/>
      <c r="O970" s="897"/>
      <c r="P970" s="897"/>
      <c r="Q970" s="897"/>
    </row>
    <row r="971" ht="25.15" customHeight="true" x14ac:dyDescent="0.2">
      <c r="C971" s="897"/>
      <c r="D971" s="897"/>
      <c r="E971" s="897"/>
      <c r="F971" s="897"/>
      <c r="G971" s="897"/>
      <c r="H971" s="897"/>
      <c r="I971" s="897"/>
      <c r="J971" s="897"/>
      <c r="K971" s="897"/>
      <c r="L971" s="897"/>
      <c r="M971" s="897"/>
      <c r="N971" s="897"/>
      <c r="O971" s="897"/>
      <c r="P971" s="897"/>
      <c r="Q971" s="897"/>
    </row>
    <row r="972" ht="25.15" customHeight="true" x14ac:dyDescent="0.2">
      <c r="C972" s="897"/>
      <c r="D972" s="897"/>
      <c r="E972" s="897"/>
      <c r="F972" s="897"/>
      <c r="G972" s="897"/>
      <c r="H972" s="897"/>
      <c r="I972" s="897"/>
      <c r="J972" s="897"/>
      <c r="K972" s="897"/>
      <c r="L972" s="897"/>
      <c r="M972" s="897"/>
      <c r="N972" s="897"/>
      <c r="O972" s="897"/>
      <c r="P972" s="897"/>
      <c r="Q972" s="897"/>
    </row>
    <row r="973" ht="25.15" customHeight="true" x14ac:dyDescent="0.2">
      <c r="C973" s="897"/>
      <c r="D973" s="897"/>
      <c r="E973" s="897"/>
      <c r="F973" s="897"/>
      <c r="G973" s="897"/>
      <c r="H973" s="897"/>
      <c r="I973" s="897"/>
      <c r="J973" s="897"/>
      <c r="K973" s="897"/>
      <c r="L973" s="897"/>
      <c r="M973" s="897"/>
      <c r="N973" s="897"/>
      <c r="O973" s="897"/>
      <c r="P973" s="897"/>
      <c r="Q973" s="897"/>
    </row>
    <row r="974" ht="25.15" customHeight="true" x14ac:dyDescent="0.2">
      <c r="C974" s="897"/>
      <c r="D974" s="897"/>
      <c r="E974" s="897"/>
      <c r="F974" s="897"/>
      <c r="G974" s="897"/>
      <c r="H974" s="897"/>
      <c r="I974" s="897"/>
      <c r="J974" s="897"/>
      <c r="K974" s="897"/>
      <c r="L974" s="897"/>
      <c r="M974" s="897"/>
      <c r="N974" s="897"/>
      <c r="O974" s="897"/>
      <c r="P974" s="897"/>
      <c r="Q974" s="897"/>
    </row>
    <row r="975" ht="25.15" customHeight="true" x14ac:dyDescent="0.2">
      <c r="C975" s="897"/>
      <c r="D975" s="897"/>
      <c r="E975" s="897"/>
      <c r="F975" s="897"/>
      <c r="G975" s="897"/>
      <c r="H975" s="897"/>
      <c r="I975" s="897"/>
      <c r="J975" s="897"/>
      <c r="K975" s="897"/>
      <c r="L975" s="897"/>
      <c r="M975" s="897"/>
      <c r="N975" s="897"/>
      <c r="O975" s="897"/>
      <c r="P975" s="897"/>
      <c r="Q975" s="897"/>
    </row>
    <row r="976" ht="25.15" customHeight="true" x14ac:dyDescent="0.2">
      <c r="C976" s="897"/>
      <c r="D976" s="897"/>
      <c r="E976" s="897"/>
      <c r="F976" s="897"/>
      <c r="G976" s="897"/>
      <c r="H976" s="897"/>
      <c r="I976" s="897"/>
      <c r="J976" s="897"/>
      <c r="K976" s="897"/>
      <c r="L976" s="897"/>
      <c r="M976" s="897"/>
      <c r="N976" s="897"/>
      <c r="O976" s="897"/>
      <c r="P976" s="897"/>
      <c r="Q976" s="897"/>
    </row>
    <row r="977" ht="25.15" customHeight="true" x14ac:dyDescent="0.2">
      <c r="C977" s="897"/>
      <c r="D977" s="897"/>
      <c r="E977" s="897"/>
      <c r="F977" s="897"/>
      <c r="G977" s="897"/>
      <c r="H977" s="897"/>
      <c r="I977" s="897"/>
      <c r="J977" s="897"/>
      <c r="K977" s="897"/>
      <c r="L977" s="897"/>
      <c r="M977" s="897"/>
      <c r="N977" s="897"/>
      <c r="O977" s="897"/>
      <c r="P977" s="897"/>
      <c r="Q977" s="897"/>
    </row>
    <row r="978" ht="25.15" customHeight="true" x14ac:dyDescent="0.2">
      <c r="C978" s="897"/>
      <c r="D978" s="897"/>
      <c r="E978" s="897"/>
      <c r="F978" s="897"/>
      <c r="G978" s="897"/>
      <c r="H978" s="897"/>
      <c r="I978" s="897"/>
      <c r="J978" s="897"/>
      <c r="K978" s="897"/>
      <c r="L978" s="897"/>
      <c r="M978" s="897"/>
      <c r="N978" s="897"/>
      <c r="O978" s="897"/>
      <c r="P978" s="897"/>
      <c r="Q978" s="897"/>
    </row>
    <row r="979" ht="25.15" customHeight="true" x14ac:dyDescent="0.2">
      <c r="C979" s="897"/>
      <c r="D979" s="897"/>
      <c r="E979" s="897"/>
      <c r="F979" s="897"/>
      <c r="G979" s="897"/>
      <c r="H979" s="897"/>
      <c r="I979" s="897"/>
      <c r="J979" s="897"/>
      <c r="K979" s="897"/>
      <c r="L979" s="897"/>
      <c r="M979" s="897"/>
      <c r="N979" s="897"/>
      <c r="O979" s="897"/>
      <c r="P979" s="897"/>
      <c r="Q979" s="897"/>
    </row>
    <row r="980" ht="25.15" customHeight="true" x14ac:dyDescent="0.2">
      <c r="C980" s="897"/>
      <c r="D980" s="897"/>
      <c r="E980" s="897"/>
      <c r="F980" s="897"/>
      <c r="G980" s="897"/>
      <c r="H980" s="897"/>
      <c r="I980" s="897"/>
      <c r="J980" s="897"/>
      <c r="K980" s="897"/>
      <c r="L980" s="897"/>
      <c r="M980" s="897"/>
      <c r="N980" s="897"/>
      <c r="O980" s="897"/>
      <c r="P980" s="897"/>
      <c r="Q980" s="897"/>
    </row>
    <row r="981" ht="25.15" customHeight="true" x14ac:dyDescent="0.2">
      <c r="C981" s="897"/>
      <c r="D981" s="897"/>
      <c r="E981" s="897"/>
      <c r="F981" s="897"/>
      <c r="G981" s="897"/>
      <c r="H981" s="897"/>
      <c r="I981" s="897"/>
      <c r="J981" s="897"/>
      <c r="K981" s="897"/>
      <c r="L981" s="897"/>
      <c r="M981" s="897"/>
      <c r="N981" s="897"/>
      <c r="O981" s="897"/>
      <c r="P981" s="897"/>
      <c r="Q981" s="897"/>
    </row>
    <row r="982" ht="25.15" customHeight="true" x14ac:dyDescent="0.2">
      <c r="C982" s="897"/>
      <c r="D982" s="897"/>
      <c r="E982" s="897"/>
      <c r="F982" s="897"/>
      <c r="G982" s="897"/>
      <c r="H982" s="897"/>
      <c r="I982" s="897"/>
      <c r="J982" s="897"/>
      <c r="K982" s="897"/>
      <c r="L982" s="897"/>
      <c r="M982" s="897"/>
      <c r="N982" s="897"/>
      <c r="O982" s="897"/>
      <c r="P982" s="897"/>
      <c r="Q982" s="897"/>
    </row>
    <row r="983" ht="25.15" customHeight="true" x14ac:dyDescent="0.2">
      <c r="C983" s="897"/>
      <c r="D983" s="897"/>
      <c r="E983" s="897"/>
      <c r="F983" s="897"/>
      <c r="G983" s="897"/>
      <c r="H983" s="897"/>
      <c r="I983" s="897"/>
      <c r="J983" s="897"/>
      <c r="K983" s="897"/>
      <c r="L983" s="897"/>
      <c r="M983" s="897"/>
      <c r="N983" s="897"/>
      <c r="O983" s="897"/>
      <c r="P983" s="897"/>
      <c r="Q983" s="897"/>
    </row>
    <row r="984" ht="25.15" customHeight="true" x14ac:dyDescent="0.2">
      <c r="C984" s="897"/>
      <c r="D984" s="897"/>
      <c r="E984" s="897"/>
      <c r="F984" s="897"/>
      <c r="G984" s="897"/>
      <c r="H984" s="897"/>
      <c r="I984" s="897"/>
      <c r="J984" s="897"/>
      <c r="K984" s="897"/>
      <c r="L984" s="897"/>
      <c r="M984" s="897"/>
      <c r="N984" s="897"/>
      <c r="O984" s="897"/>
      <c r="P984" s="897"/>
      <c r="Q984" s="897"/>
    </row>
    <row r="985" ht="25.15" customHeight="true" x14ac:dyDescent="0.2">
      <c r="C985" s="897"/>
      <c r="D985" s="897"/>
      <c r="E985" s="897"/>
      <c r="F985" s="897"/>
      <c r="G985" s="897"/>
      <c r="H985" s="897"/>
      <c r="I985" s="897"/>
      <c r="J985" s="897"/>
      <c r="K985" s="897"/>
      <c r="L985" s="897"/>
      <c r="M985" s="897"/>
      <c r="N985" s="897"/>
      <c r="O985" s="897"/>
      <c r="P985" s="897"/>
      <c r="Q985" s="897"/>
    </row>
    <row r="986" ht="25.15" customHeight="true" x14ac:dyDescent="0.2">
      <c r="C986" s="897"/>
      <c r="D986" s="897"/>
      <c r="E986" s="897"/>
      <c r="F986" s="897"/>
      <c r="G986" s="897"/>
      <c r="H986" s="897"/>
      <c r="I986" s="897"/>
      <c r="J986" s="897"/>
      <c r="K986" s="897"/>
      <c r="L986" s="897"/>
      <c r="M986" s="897"/>
      <c r="N986" s="897"/>
      <c r="O986" s="897"/>
      <c r="P986" s="897"/>
      <c r="Q986" s="897"/>
    </row>
    <row r="987" ht="25.15" customHeight="true" x14ac:dyDescent="0.2">
      <c r="C987" s="897"/>
      <c r="D987" s="897"/>
      <c r="E987" s="897"/>
      <c r="F987" s="897"/>
      <c r="G987" s="897"/>
      <c r="H987" s="897"/>
      <c r="I987" s="897"/>
      <c r="J987" s="897"/>
      <c r="K987" s="897"/>
      <c r="L987" s="897"/>
      <c r="M987" s="897"/>
      <c r="N987" s="897"/>
      <c r="O987" s="897"/>
      <c r="P987" s="897"/>
      <c r="Q987" s="897"/>
    </row>
    <row r="988" ht="25.15" customHeight="true" x14ac:dyDescent="0.2">
      <c r="C988" s="897"/>
      <c r="D988" s="897"/>
      <c r="E988" s="897"/>
      <c r="F988" s="897"/>
      <c r="G988" s="897"/>
      <c r="H988" s="897"/>
      <c r="I988" s="897"/>
      <c r="J988" s="897"/>
      <c r="K988" s="897"/>
      <c r="L988" s="897"/>
      <c r="M988" s="897"/>
      <c r="N988" s="897"/>
      <c r="O988" s="897"/>
      <c r="P988" s="897"/>
      <c r="Q988" s="897"/>
    </row>
    <row r="989" ht="25.15" customHeight="true" x14ac:dyDescent="0.2">
      <c r="C989" s="897"/>
      <c r="D989" s="897"/>
      <c r="E989" s="897"/>
      <c r="F989" s="897"/>
      <c r="G989" s="897"/>
      <c r="H989" s="897"/>
      <c r="I989" s="897"/>
      <c r="J989" s="897"/>
      <c r="K989" s="897"/>
      <c r="L989" s="897"/>
      <c r="M989" s="897"/>
      <c r="N989" s="897"/>
      <c r="O989" s="897"/>
      <c r="P989" s="897"/>
      <c r="Q989" s="897"/>
    </row>
    <row r="990" ht="25.15" customHeight="true" x14ac:dyDescent="0.2">
      <c r="C990" s="897"/>
      <c r="D990" s="897"/>
      <c r="E990" s="897"/>
      <c r="F990" s="897"/>
      <c r="G990" s="897"/>
      <c r="H990" s="897"/>
      <c r="I990" s="897"/>
      <c r="J990" s="897"/>
      <c r="K990" s="897"/>
      <c r="L990" s="897"/>
      <c r="M990" s="897"/>
      <c r="N990" s="897"/>
      <c r="O990" s="897"/>
      <c r="P990" s="897"/>
      <c r="Q990" s="897"/>
    </row>
    <row r="991" ht="25.15" customHeight="true" x14ac:dyDescent="0.2">
      <c r="C991" s="897"/>
      <c r="D991" s="897"/>
      <c r="E991" s="897"/>
      <c r="F991" s="897"/>
      <c r="G991" s="897"/>
      <c r="H991" s="897"/>
      <c r="I991" s="897"/>
      <c r="J991" s="897"/>
      <c r="K991" s="897"/>
      <c r="L991" s="897"/>
      <c r="M991" s="897"/>
      <c r="N991" s="897"/>
      <c r="O991" s="897"/>
      <c r="P991" s="897"/>
      <c r="Q991" s="897"/>
    </row>
    <row r="992" ht="25.15" customHeight="true" x14ac:dyDescent="0.2">
      <c r="C992" s="897"/>
      <c r="D992" s="897"/>
      <c r="E992" s="897"/>
      <c r="F992" s="897"/>
      <c r="G992" s="897"/>
      <c r="H992" s="897"/>
      <c r="I992" s="897"/>
      <c r="J992" s="897"/>
      <c r="K992" s="897"/>
      <c r="L992" s="897"/>
      <c r="M992" s="897"/>
      <c r="N992" s="897"/>
      <c r="O992" s="897"/>
      <c r="P992" s="897"/>
      <c r="Q992" s="897"/>
    </row>
    <row r="993" ht="25.15" customHeight="true" x14ac:dyDescent="0.2">
      <c r="C993" s="897"/>
      <c r="D993" s="897"/>
      <c r="E993" s="897"/>
      <c r="F993" s="897"/>
      <c r="G993" s="897"/>
      <c r="H993" s="897"/>
      <c r="I993" s="897"/>
      <c r="J993" s="897"/>
      <c r="K993" s="897"/>
      <c r="L993" s="897"/>
      <c r="M993" s="897"/>
      <c r="N993" s="897"/>
      <c r="O993" s="897"/>
      <c r="P993" s="897"/>
      <c r="Q993" s="897"/>
    </row>
    <row r="994" ht="25.15" customHeight="true" x14ac:dyDescent="0.2">
      <c r="C994" s="897"/>
      <c r="D994" s="897"/>
      <c r="E994" s="897"/>
      <c r="F994" s="897"/>
      <c r="G994" s="897"/>
      <c r="H994" s="897"/>
      <c r="I994" s="897"/>
      <c r="J994" s="897"/>
      <c r="K994" s="897"/>
      <c r="L994" s="897"/>
      <c r="M994" s="897"/>
      <c r="N994" s="897"/>
      <c r="O994" s="897"/>
      <c r="P994" s="897"/>
      <c r="Q994" s="897"/>
    </row>
    <row r="995" ht="25.15" customHeight="true" x14ac:dyDescent="0.2">
      <c r="C995" s="897"/>
      <c r="D995" s="897"/>
      <c r="E995" s="897"/>
      <c r="F995" s="897"/>
      <c r="G995" s="897"/>
      <c r="H995" s="897"/>
      <c r="I995" s="897"/>
      <c r="J995" s="897"/>
      <c r="K995" s="897"/>
      <c r="L995" s="897"/>
      <c r="M995" s="897"/>
      <c r="N995" s="897"/>
      <c r="O995" s="897"/>
      <c r="P995" s="897"/>
      <c r="Q995" s="897"/>
    </row>
    <row r="996" ht="25.15" customHeight="true" x14ac:dyDescent="0.2">
      <c r="C996" s="897"/>
      <c r="D996" s="897"/>
      <c r="E996" s="897"/>
      <c r="F996" s="897"/>
      <c r="G996" s="897"/>
      <c r="H996" s="897"/>
      <c r="I996" s="897"/>
      <c r="J996" s="897"/>
      <c r="K996" s="897"/>
      <c r="L996" s="897"/>
      <c r="M996" s="897"/>
      <c r="N996" s="897"/>
      <c r="O996" s="897"/>
      <c r="P996" s="897"/>
      <c r="Q996" s="897"/>
    </row>
    <row r="997" ht="25.15" customHeight="true" x14ac:dyDescent="0.2">
      <c r="C997" s="897"/>
      <c r="D997" s="897"/>
      <c r="E997" s="897"/>
      <c r="F997" s="897"/>
      <c r="G997" s="897"/>
      <c r="H997" s="897"/>
      <c r="I997" s="897"/>
      <c r="J997" s="897"/>
      <c r="K997" s="897"/>
      <c r="L997" s="897"/>
      <c r="M997" s="897"/>
      <c r="N997" s="897"/>
      <c r="O997" s="897"/>
      <c r="P997" s="897"/>
      <c r="Q997" s="897"/>
    </row>
    <row r="998" ht="25.15" customHeight="true" x14ac:dyDescent="0.2">
      <c r="C998" s="897"/>
      <c r="D998" s="897"/>
      <c r="E998" s="897"/>
      <c r="F998" s="897"/>
      <c r="G998" s="897"/>
      <c r="H998" s="897"/>
      <c r="I998" s="897"/>
      <c r="J998" s="897"/>
      <c r="K998" s="897"/>
      <c r="L998" s="897"/>
      <c r="M998" s="897"/>
      <c r="N998" s="897"/>
      <c r="O998" s="897"/>
      <c r="P998" s="897"/>
      <c r="Q998" s="897"/>
    </row>
    <row r="999" ht="25.15" customHeight="true" x14ac:dyDescent="0.2">
      <c r="C999" s="897"/>
      <c r="D999" s="897"/>
      <c r="E999" s="897"/>
      <c r="F999" s="897"/>
      <c r="G999" s="897"/>
      <c r="H999" s="897"/>
      <c r="I999" s="897"/>
      <c r="J999" s="897"/>
      <c r="K999" s="897"/>
      <c r="L999" s="897"/>
      <c r="M999" s="897"/>
      <c r="N999" s="897"/>
      <c r="O999" s="897"/>
      <c r="P999" s="897"/>
      <c r="Q999" s="897"/>
    </row>
    <row r="1000" ht="25.15" customHeight="true" x14ac:dyDescent="0.2">
      <c r="C1000" s="897"/>
      <c r="D1000" s="897"/>
      <c r="E1000" s="897"/>
      <c r="F1000" s="897"/>
      <c r="G1000" s="897"/>
      <c r="H1000" s="897"/>
      <c r="I1000" s="897"/>
      <c r="J1000" s="897"/>
      <c r="K1000" s="897"/>
      <c r="L1000" s="897"/>
      <c r="M1000" s="897"/>
      <c r="N1000" s="897"/>
      <c r="O1000" s="897"/>
      <c r="P1000" s="897"/>
      <c r="Q1000" s="897"/>
    </row>
    <row r="1001" ht="25.15" customHeight="true" x14ac:dyDescent="0.2">
      <c r="C1001" s="897"/>
      <c r="D1001" s="897"/>
      <c r="E1001" s="897"/>
      <c r="F1001" s="897"/>
      <c r="G1001" s="897"/>
      <c r="H1001" s="897"/>
      <c r="I1001" s="897"/>
      <c r="J1001" s="897"/>
      <c r="K1001" s="897"/>
      <c r="L1001" s="897"/>
      <c r="M1001" s="897"/>
      <c r="N1001" s="897"/>
      <c r="O1001" s="897"/>
      <c r="P1001" s="897"/>
      <c r="Q1001" s="897"/>
    </row>
    <row r="1002" ht="25.15" customHeight="true" x14ac:dyDescent="0.2">
      <c r="C1002" s="897"/>
      <c r="D1002" s="897"/>
      <c r="E1002" s="897"/>
      <c r="F1002" s="897"/>
      <c r="G1002" s="897"/>
      <c r="H1002" s="897"/>
      <c r="I1002" s="897"/>
      <c r="J1002" s="897"/>
      <c r="K1002" s="897"/>
      <c r="L1002" s="897"/>
      <c r="M1002" s="897"/>
      <c r="N1002" s="897"/>
      <c r="O1002" s="897"/>
      <c r="P1002" s="897"/>
      <c r="Q1002" s="897"/>
    </row>
    <row r="1003" ht="25.15" customHeight="true" x14ac:dyDescent="0.2">
      <c r="C1003" s="897"/>
      <c r="D1003" s="897"/>
      <c r="E1003" s="897"/>
      <c r="F1003" s="897"/>
      <c r="G1003" s="897"/>
      <c r="H1003" s="897"/>
      <c r="I1003" s="897"/>
      <c r="J1003" s="897"/>
      <c r="K1003" s="897"/>
      <c r="L1003" s="897"/>
      <c r="M1003" s="897"/>
      <c r="N1003" s="897"/>
      <c r="O1003" s="897"/>
      <c r="P1003" s="897"/>
      <c r="Q1003" s="897"/>
    </row>
    <row r="1004" ht="25.15" customHeight="true" x14ac:dyDescent="0.2">
      <c r="C1004" s="897"/>
      <c r="D1004" s="897"/>
      <c r="E1004" s="897"/>
      <c r="F1004" s="897"/>
      <c r="G1004" s="897"/>
      <c r="H1004" s="897"/>
      <c r="I1004" s="897"/>
      <c r="J1004" s="897"/>
      <c r="K1004" s="897"/>
      <c r="L1004" s="897"/>
      <c r="M1004" s="897"/>
      <c r="N1004" s="897"/>
      <c r="O1004" s="897"/>
      <c r="P1004" s="897"/>
      <c r="Q1004" s="897"/>
    </row>
    <row r="1005" ht="25.15" customHeight="true" x14ac:dyDescent="0.2">
      <c r="C1005" s="897"/>
      <c r="D1005" s="897"/>
      <c r="E1005" s="897"/>
      <c r="F1005" s="897"/>
      <c r="G1005" s="897"/>
      <c r="H1005" s="897"/>
      <c r="I1005" s="897"/>
      <c r="J1005" s="897"/>
      <c r="K1005" s="897"/>
      <c r="L1005" s="897"/>
      <c r="M1005" s="897"/>
      <c r="N1005" s="897"/>
      <c r="O1005" s="897"/>
      <c r="P1005" s="897"/>
      <c r="Q1005" s="897"/>
    </row>
    <row r="1006" ht="25.15" customHeight="true" x14ac:dyDescent="0.2">
      <c r="C1006" s="897"/>
      <c r="D1006" s="897"/>
      <c r="E1006" s="897"/>
      <c r="F1006" s="897"/>
      <c r="G1006" s="897"/>
      <c r="H1006" s="897"/>
      <c r="I1006" s="897"/>
      <c r="J1006" s="897"/>
      <c r="K1006" s="897"/>
      <c r="L1006" s="897"/>
      <c r="M1006" s="897"/>
      <c r="N1006" s="897"/>
      <c r="O1006" s="897"/>
      <c r="P1006" s="897"/>
      <c r="Q1006" s="897"/>
    </row>
    <row r="1007" ht="25.15" customHeight="true" x14ac:dyDescent="0.2">
      <c r="C1007" s="897"/>
      <c r="D1007" s="897"/>
      <c r="E1007" s="897"/>
      <c r="F1007" s="897"/>
      <c r="G1007" s="897"/>
      <c r="H1007" s="897"/>
      <c r="I1007" s="897"/>
      <c r="J1007" s="897"/>
      <c r="K1007" s="897"/>
      <c r="L1007" s="897"/>
      <c r="M1007" s="897"/>
      <c r="N1007" s="897"/>
      <c r="O1007" s="897"/>
      <c r="P1007" s="897"/>
      <c r="Q1007" s="897"/>
    </row>
    <row r="1008" ht="25.15" customHeight="true" x14ac:dyDescent="0.2">
      <c r="C1008" s="897"/>
      <c r="D1008" s="897"/>
      <c r="E1008" s="897"/>
      <c r="F1008" s="897"/>
      <c r="G1008" s="897"/>
      <c r="H1008" s="897"/>
      <c r="I1008" s="897"/>
      <c r="J1008" s="897"/>
      <c r="K1008" s="897"/>
      <c r="L1008" s="897"/>
      <c r="M1008" s="897"/>
      <c r="N1008" s="897"/>
      <c r="O1008" s="897"/>
      <c r="P1008" s="897"/>
      <c r="Q1008" s="897"/>
    </row>
    <row r="1009" ht="25.15" customHeight="true" x14ac:dyDescent="0.2">
      <c r="C1009" s="897"/>
      <c r="D1009" s="897"/>
      <c r="E1009" s="897"/>
      <c r="F1009" s="897"/>
      <c r="G1009" s="897"/>
      <c r="H1009" s="897"/>
      <c r="I1009" s="897"/>
      <c r="J1009" s="897"/>
      <c r="K1009" s="897"/>
      <c r="L1009" s="897"/>
      <c r="M1009" s="897"/>
      <c r="N1009" s="897"/>
      <c r="O1009" s="897"/>
      <c r="P1009" s="897"/>
      <c r="Q1009" s="897"/>
    </row>
    <row r="1010" ht="25.15" customHeight="true" x14ac:dyDescent="0.2">
      <c r="C1010" s="897"/>
      <c r="D1010" s="897"/>
      <c r="E1010" s="897"/>
      <c r="F1010" s="897"/>
      <c r="G1010" s="897"/>
      <c r="H1010" s="897"/>
      <c r="I1010" s="897"/>
      <c r="J1010" s="897"/>
      <c r="K1010" s="897"/>
      <c r="L1010" s="897"/>
      <c r="M1010" s="897"/>
      <c r="N1010" s="897"/>
      <c r="O1010" s="897"/>
      <c r="P1010" s="897"/>
      <c r="Q1010" s="897"/>
    </row>
    <row r="1011" ht="25.15" customHeight="true" x14ac:dyDescent="0.2">
      <c r="C1011" s="897"/>
      <c r="D1011" s="897"/>
      <c r="E1011" s="897"/>
      <c r="F1011" s="897"/>
      <c r="G1011" s="897"/>
      <c r="H1011" s="897"/>
      <c r="I1011" s="897"/>
      <c r="J1011" s="897"/>
      <c r="K1011" s="897"/>
      <c r="L1011" s="897"/>
      <c r="M1011" s="897"/>
      <c r="N1011" s="897"/>
      <c r="O1011" s="897"/>
      <c r="P1011" s="897"/>
      <c r="Q1011" s="897"/>
    </row>
    <row r="1012" ht="25.15" customHeight="true" x14ac:dyDescent="0.2">
      <c r="C1012" s="897"/>
      <c r="D1012" s="897"/>
      <c r="E1012" s="897"/>
      <c r="F1012" s="897"/>
      <c r="G1012" s="897"/>
      <c r="H1012" s="897"/>
      <c r="I1012" s="897"/>
      <c r="J1012" s="897"/>
      <c r="K1012" s="897"/>
      <c r="L1012" s="897"/>
      <c r="M1012" s="897"/>
      <c r="N1012" s="897"/>
      <c r="O1012" s="897"/>
      <c r="P1012" s="897"/>
      <c r="Q1012" s="897"/>
    </row>
    <row r="1013" ht="25.15" customHeight="true" x14ac:dyDescent="0.2">
      <c r="C1013" s="897"/>
      <c r="D1013" s="897"/>
      <c r="E1013" s="897"/>
      <c r="F1013" s="897"/>
      <c r="G1013" s="897"/>
      <c r="H1013" s="897"/>
      <c r="I1013" s="897"/>
      <c r="J1013" s="897"/>
      <c r="K1013" s="897"/>
      <c r="L1013" s="897"/>
      <c r="M1013" s="897"/>
      <c r="N1013" s="897"/>
      <c r="O1013" s="897"/>
      <c r="P1013" s="897"/>
      <c r="Q1013" s="897"/>
    </row>
    <row r="1014" ht="25.15" customHeight="true" x14ac:dyDescent="0.2">
      <c r="C1014" s="897"/>
      <c r="D1014" s="897"/>
      <c r="E1014" s="897"/>
      <c r="F1014" s="897"/>
      <c r="G1014" s="897"/>
      <c r="H1014" s="897"/>
      <c r="I1014" s="897"/>
      <c r="J1014" s="897"/>
      <c r="K1014" s="897"/>
      <c r="L1014" s="897"/>
      <c r="M1014" s="897"/>
      <c r="N1014" s="897"/>
      <c r="O1014" s="897"/>
      <c r="P1014" s="897"/>
      <c r="Q1014" s="897"/>
    </row>
    <row r="1015" ht="25.15" customHeight="true" x14ac:dyDescent="0.2">
      <c r="C1015" s="897"/>
      <c r="D1015" s="897"/>
      <c r="E1015" s="897"/>
      <c r="F1015" s="897"/>
      <c r="G1015" s="897"/>
      <c r="H1015" s="897"/>
      <c r="I1015" s="897"/>
      <c r="J1015" s="897"/>
      <c r="K1015" s="897"/>
      <c r="L1015" s="897"/>
      <c r="M1015" s="897"/>
      <c r="N1015" s="897"/>
      <c r="O1015" s="897"/>
      <c r="P1015" s="897"/>
      <c r="Q1015" s="897"/>
    </row>
    <row r="1016" ht="25.15" customHeight="true" x14ac:dyDescent="0.2">
      <c r="C1016" s="897"/>
      <c r="D1016" s="897"/>
      <c r="E1016" s="897"/>
      <c r="F1016" s="897"/>
      <c r="G1016" s="897"/>
      <c r="H1016" s="897"/>
      <c r="I1016" s="897"/>
      <c r="J1016" s="897"/>
      <c r="K1016" s="897"/>
      <c r="L1016" s="897"/>
      <c r="M1016" s="897"/>
      <c r="N1016" s="897"/>
      <c r="O1016" s="897"/>
      <c r="P1016" s="897"/>
      <c r="Q1016" s="897"/>
    </row>
    <row r="1017" ht="25.15" customHeight="true" x14ac:dyDescent="0.2">
      <c r="C1017" s="897"/>
      <c r="D1017" s="897"/>
      <c r="E1017" s="897"/>
      <c r="F1017" s="897"/>
      <c r="G1017" s="897"/>
      <c r="H1017" s="897"/>
      <c r="I1017" s="897"/>
      <c r="J1017" s="897"/>
      <c r="K1017" s="897"/>
      <c r="L1017" s="897"/>
      <c r="M1017" s="897"/>
      <c r="N1017" s="897"/>
      <c r="O1017" s="897"/>
      <c r="P1017" s="897"/>
      <c r="Q1017" s="897"/>
    </row>
    <row r="1018" ht="25.15" customHeight="true" x14ac:dyDescent="0.2">
      <c r="C1018" s="897"/>
      <c r="D1018" s="897"/>
      <c r="E1018" s="897"/>
      <c r="F1018" s="897"/>
      <c r="G1018" s="897"/>
      <c r="H1018" s="897"/>
      <c r="I1018" s="897"/>
      <c r="J1018" s="897"/>
      <c r="K1018" s="897"/>
      <c r="L1018" s="897"/>
      <c r="M1018" s="897"/>
      <c r="N1018" s="897"/>
      <c r="O1018" s="897"/>
      <c r="P1018" s="897"/>
      <c r="Q1018" s="897"/>
    </row>
    <row r="1019" ht="25.15" customHeight="true" x14ac:dyDescent="0.2">
      <c r="C1019" s="897"/>
      <c r="D1019" s="897"/>
      <c r="E1019" s="897"/>
      <c r="F1019" s="897"/>
      <c r="G1019" s="897"/>
      <c r="H1019" s="897"/>
      <c r="I1019" s="897"/>
      <c r="J1019" s="897"/>
      <c r="K1019" s="897"/>
      <c r="L1019" s="897"/>
      <c r="M1019" s="897"/>
      <c r="N1019" s="897"/>
      <c r="O1019" s="897"/>
      <c r="P1019" s="897"/>
      <c r="Q1019" s="897"/>
    </row>
    <row r="1020" ht="25.15" customHeight="true" x14ac:dyDescent="0.2">
      <c r="C1020" s="897"/>
      <c r="D1020" s="897"/>
      <c r="E1020" s="897"/>
      <c r="F1020" s="897"/>
      <c r="G1020" s="897"/>
      <c r="H1020" s="897"/>
      <c r="I1020" s="897"/>
      <c r="J1020" s="897"/>
      <c r="K1020" s="897"/>
      <c r="L1020" s="897"/>
      <c r="M1020" s="897"/>
      <c r="N1020" s="897"/>
      <c r="O1020" s="897"/>
      <c r="P1020" s="897"/>
      <c r="Q1020" s="897"/>
    </row>
    <row r="1021" ht="25.15" customHeight="true" x14ac:dyDescent="0.2">
      <c r="C1021" s="897"/>
      <c r="D1021" s="897"/>
      <c r="E1021" s="897"/>
      <c r="F1021" s="897"/>
      <c r="G1021" s="897"/>
      <c r="H1021" s="897"/>
      <c r="I1021" s="897"/>
      <c r="J1021" s="897"/>
      <c r="K1021" s="897"/>
      <c r="L1021" s="897"/>
      <c r="M1021" s="897"/>
      <c r="N1021" s="897"/>
      <c r="O1021" s="897"/>
      <c r="P1021" s="897"/>
      <c r="Q1021" s="897"/>
    </row>
    <row r="1022" ht="25.15" customHeight="true" x14ac:dyDescent="0.2">
      <c r="C1022" s="897"/>
      <c r="D1022" s="897"/>
      <c r="E1022" s="897"/>
      <c r="F1022" s="897"/>
      <c r="G1022" s="897"/>
      <c r="H1022" s="897"/>
      <c r="I1022" s="897"/>
      <c r="J1022" s="897"/>
      <c r="K1022" s="897"/>
      <c r="L1022" s="897"/>
      <c r="M1022" s="897"/>
      <c r="N1022" s="897"/>
      <c r="O1022" s="897"/>
      <c r="P1022" s="897"/>
      <c r="Q1022" s="897"/>
    </row>
    <row r="1023" ht="25.15" customHeight="true" x14ac:dyDescent="0.2">
      <c r="C1023" s="897"/>
      <c r="D1023" s="897"/>
      <c r="E1023" s="897"/>
      <c r="F1023" s="897"/>
      <c r="G1023" s="897"/>
      <c r="H1023" s="897"/>
      <c r="I1023" s="897"/>
      <c r="J1023" s="897"/>
      <c r="K1023" s="897"/>
      <c r="L1023" s="897"/>
      <c r="M1023" s="897"/>
      <c r="N1023" s="897"/>
      <c r="O1023" s="897"/>
      <c r="P1023" s="897"/>
      <c r="Q1023" s="897"/>
    </row>
    <row r="1024" ht="25.15" customHeight="true" x14ac:dyDescent="0.2">
      <c r="C1024" s="897"/>
      <c r="D1024" s="897"/>
      <c r="E1024" s="897"/>
      <c r="F1024" s="897"/>
      <c r="G1024" s="897"/>
      <c r="H1024" s="897"/>
      <c r="I1024" s="897"/>
      <c r="J1024" s="897"/>
      <c r="K1024" s="897"/>
      <c r="L1024" s="897"/>
      <c r="M1024" s="897"/>
      <c r="N1024" s="897"/>
      <c r="O1024" s="897"/>
      <c r="P1024" s="897"/>
      <c r="Q1024" s="897"/>
    </row>
    <row r="1025" s="797" customFormat="true" ht="21" customHeight="true" x14ac:dyDescent="0.2">
      <c r="A1025" s="3208" t="s">
        <v>140</v>
      </c>
      <c r="B1025" s="3209"/>
      <c r="C1025" s="3210"/>
      <c r="AA1025" s="1107"/>
      <c r="AB1025" s="1107"/>
      <c r="AC1025" s="1107"/>
      <c r="AD1025" s="1107"/>
      <c r="AE1025" s="1107"/>
      <c r="AF1025" s="1107"/>
      <c r="AG1025" s="1107"/>
      <c r="AH1025" s="1107"/>
      <c r="AI1025" s="1107"/>
      <c r="AJ1025" s="1107"/>
      <c r="AK1025" s="1107"/>
      <c r="AL1025" s="1107"/>
      <c r="AM1025" s="1107"/>
      <c r="AN1025" s="1107"/>
      <c r="AO1025" s="1107"/>
      <c r="AP1025" s="1107"/>
      <c r="AQ1025" s="1107"/>
      <c r="AR1025" s="1107"/>
      <c r="AS1025" s="1107"/>
      <c r="AT1025" s="1107"/>
      <c r="AU1025" s="1107"/>
      <c r="AV1025" s="1107"/>
      <c r="AW1025" s="1107"/>
      <c r="AX1025" s="1107"/>
      <c r="AY1025" s="1107"/>
      <c r="AZ1025" s="1107"/>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97" customFormat="true" ht="15.95" customHeight="true" x14ac:dyDescent="0.2">
      <c r="A1026" s="3211" t="s">
        <v>194</v>
      </c>
      <c r="B1026" s="3212"/>
      <c r="C1026" s="837" t="s">
        <v>195</v>
      </c>
      <c r="AA1026" s="1107"/>
      <c r="AB1026" s="1107"/>
      <c r="AC1026" s="1107"/>
      <c r="AD1026" s="1107"/>
      <c r="AE1026" s="1107"/>
      <c r="AF1026" s="1107"/>
      <c r="AG1026" s="1107"/>
      <c r="AH1026" s="1107"/>
      <c r="AI1026" s="1107"/>
      <c r="AJ1026" s="1107"/>
      <c r="AK1026" s="1107"/>
      <c r="AL1026" s="1107"/>
      <c r="AM1026" s="1107"/>
      <c r="AN1026" s="1107"/>
      <c r="AO1026" s="1107"/>
      <c r="AP1026" s="1107"/>
      <c r="AQ1026" s="1107"/>
      <c r="AR1026" s="1107"/>
      <c r="AS1026" s="1107"/>
      <c r="AT1026" s="1107"/>
      <c r="AU1026" s="1107"/>
      <c r="AV1026" s="1107"/>
      <c r="AW1026" s="1107"/>
      <c r="AX1026" s="1107"/>
      <c r="AY1026" s="1107"/>
      <c r="AZ1026" s="1107"/>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97" customFormat="true" ht="17.1" hidden="true" customHeight="true" x14ac:dyDescent="0.2">
      <c r="A1027" s="838" t="s">
        <v>196</v>
      </c>
      <c r="B1027" s="839" t="s">
        <v>197</v>
      </c>
      <c r="C1027" s="840">
        <v>9143</v>
      </c>
      <c r="AA1027" s="1107"/>
      <c r="AB1027" s="1107"/>
      <c r="AC1027" s="1107"/>
      <c r="AD1027" s="1107"/>
      <c r="AE1027" s="1107"/>
      <c r="AF1027" s="1107"/>
      <c r="AG1027" s="1107"/>
      <c r="AH1027" s="1107"/>
      <c r="AI1027" s="1107"/>
      <c r="AJ1027" s="1107"/>
      <c r="AK1027" s="1107"/>
      <c r="AL1027" s="1107"/>
      <c r="AM1027" s="1107"/>
      <c r="AN1027" s="1107"/>
      <c r="AO1027" s="1107"/>
      <c r="AP1027" s="1107"/>
      <c r="AQ1027" s="1107"/>
      <c r="AR1027" s="1107"/>
      <c r="AS1027" s="1107"/>
      <c r="AT1027" s="1107"/>
      <c r="AU1027" s="1107"/>
      <c r="AV1027" s="1107"/>
      <c r="AW1027" s="1107"/>
      <c r="AX1027" s="1107"/>
      <c r="AY1027" s="1107"/>
      <c r="AZ1027" s="1107"/>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97" customFormat="true" ht="17.1" hidden="true" customHeight="true" x14ac:dyDescent="0.2">
      <c r="A1028" s="841" t="s">
        <v>198</v>
      </c>
      <c r="B1028" s="842" t="s">
        <v>197</v>
      </c>
      <c r="C1028" s="843">
        <v>9143</v>
      </c>
      <c r="AA1028" s="1107"/>
      <c r="AB1028" s="1107"/>
      <c r="AC1028" s="1107"/>
      <c r="AD1028" s="1107"/>
      <c r="AE1028" s="1107"/>
      <c r="AF1028" s="1107"/>
      <c r="AG1028" s="1107"/>
      <c r="AH1028" s="1107"/>
      <c r="AI1028" s="1107"/>
      <c r="AJ1028" s="1107"/>
      <c r="AK1028" s="1107"/>
      <c r="AL1028" s="1107"/>
      <c r="AM1028" s="1107"/>
      <c r="AN1028" s="1107"/>
      <c r="AO1028" s="1107"/>
      <c r="AP1028" s="1107"/>
      <c r="AQ1028" s="1107"/>
      <c r="AR1028" s="1107"/>
      <c r="AS1028" s="1107"/>
      <c r="AT1028" s="1107"/>
      <c r="AU1028" s="1107"/>
      <c r="AV1028" s="1107"/>
      <c r="AW1028" s="1107"/>
      <c r="AX1028" s="1107"/>
      <c r="AY1028" s="1107"/>
      <c r="AZ1028" s="1107"/>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97" customFormat="true" ht="17.1" hidden="true" customHeight="true" x14ac:dyDescent="0.2">
      <c r="A1029" s="841" t="s">
        <v>199</v>
      </c>
      <c r="B1029" s="842" t="s">
        <v>200</v>
      </c>
      <c r="C1029" s="843">
        <v>9143</v>
      </c>
      <c r="AA1029" s="1107"/>
      <c r="AB1029" s="1107"/>
      <c r="AC1029" s="1107"/>
      <c r="AD1029" s="1107"/>
      <c r="AE1029" s="1107"/>
      <c r="AF1029" s="1107"/>
      <c r="AG1029" s="1107"/>
      <c r="AH1029" s="1107"/>
      <c r="AI1029" s="1107"/>
      <c r="AJ1029" s="1107"/>
      <c r="AK1029" s="1107"/>
      <c r="AL1029" s="1107"/>
      <c r="AM1029" s="1107"/>
      <c r="AN1029" s="1107"/>
      <c r="AO1029" s="1107"/>
      <c r="AP1029" s="1107"/>
      <c r="AQ1029" s="1107"/>
      <c r="AR1029" s="1107"/>
      <c r="AS1029" s="1107"/>
      <c r="AT1029" s="1107"/>
      <c r="AU1029" s="1107"/>
      <c r="AV1029" s="1107"/>
      <c r="AW1029" s="1107"/>
      <c r="AX1029" s="1107"/>
      <c r="AY1029" s="1107"/>
      <c r="AZ1029" s="1107"/>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97" customFormat="true" ht="17.1" hidden="true" customHeight="true" x14ac:dyDescent="0.2">
      <c r="A1030" s="841" t="s">
        <v>201</v>
      </c>
      <c r="B1030" s="842" t="s">
        <v>202</v>
      </c>
      <c r="C1030" s="843">
        <v>9143</v>
      </c>
      <c r="AA1030" s="1107"/>
      <c r="AB1030" s="1107"/>
      <c r="AC1030" s="1107"/>
      <c r="AD1030" s="1107"/>
      <c r="AE1030" s="1107"/>
      <c r="AF1030" s="1107"/>
      <c r="AG1030" s="1107"/>
      <c r="AH1030" s="1107"/>
      <c r="AI1030" s="1107"/>
      <c r="AJ1030" s="1107"/>
      <c r="AK1030" s="1107"/>
      <c r="AL1030" s="1107"/>
      <c r="AM1030" s="1107"/>
      <c r="AN1030" s="1107"/>
      <c r="AO1030" s="1107"/>
      <c r="AP1030" s="1107"/>
      <c r="AQ1030" s="1107"/>
      <c r="AR1030" s="1107"/>
      <c r="AS1030" s="1107"/>
      <c r="AT1030" s="1107"/>
      <c r="AU1030" s="1107"/>
      <c r="AV1030" s="1107"/>
      <c r="AW1030" s="1107"/>
      <c r="AX1030" s="1107"/>
      <c r="AY1030" s="1107"/>
      <c r="AZ1030" s="1107"/>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97" customFormat="true" ht="17.1" customHeight="true" x14ac:dyDescent="0.2">
      <c r="A1031" s="3213" t="s">
        <v>203</v>
      </c>
      <c r="B1031" s="842" t="s">
        <v>204</v>
      </c>
      <c r="C1031" s="843">
        <v>3561</v>
      </c>
      <c r="AA1031" s="1107"/>
      <c r="AB1031" s="1107"/>
      <c r="AC1031" s="1107"/>
      <c r="AD1031" s="1107"/>
      <c r="AE1031" s="1107"/>
      <c r="AF1031" s="1107"/>
      <c r="AG1031" s="1107"/>
      <c r="AH1031" s="1107"/>
      <c r="AI1031" s="1107"/>
      <c r="AJ1031" s="1107"/>
      <c r="AK1031" s="1107"/>
      <c r="AL1031" s="1107"/>
      <c r="AM1031" s="1107"/>
      <c r="AN1031" s="1107"/>
      <c r="AO1031" s="1107"/>
      <c r="AP1031" s="1107"/>
      <c r="AQ1031" s="1107"/>
      <c r="AR1031" s="1107"/>
      <c r="AS1031" s="1107"/>
      <c r="AT1031" s="1107"/>
      <c r="AU1031" s="1107"/>
      <c r="AV1031" s="1107"/>
      <c r="AW1031" s="1107"/>
      <c r="AX1031" s="1107"/>
      <c r="AY1031" s="1107"/>
      <c r="AZ1031" s="1107"/>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97" customFormat="true" ht="17.1" customHeight="true" x14ac:dyDescent="0.2">
      <c r="A1032" s="3213"/>
      <c r="B1032" s="842" t="s">
        <v>205</v>
      </c>
      <c r="C1032" s="843">
        <v>5582</v>
      </c>
      <c r="AA1032" s="1107"/>
      <c r="AB1032" s="1107"/>
      <c r="AC1032" s="1107"/>
      <c r="AD1032" s="1107"/>
      <c r="AE1032" s="1107"/>
      <c r="AF1032" s="1107"/>
      <c r="AG1032" s="1107"/>
      <c r="AH1032" s="1107"/>
      <c r="AI1032" s="1107"/>
      <c r="AJ1032" s="1107"/>
      <c r="AK1032" s="1107"/>
      <c r="AL1032" s="1107"/>
      <c r="AM1032" s="1107"/>
      <c r="AN1032" s="1107"/>
      <c r="AO1032" s="1107"/>
      <c r="AP1032" s="1107"/>
      <c r="AQ1032" s="1107"/>
      <c r="AR1032" s="1107"/>
      <c r="AS1032" s="1107"/>
      <c r="AT1032" s="1107"/>
      <c r="AU1032" s="1107"/>
      <c r="AV1032" s="1107"/>
      <c r="AW1032" s="1107"/>
      <c r="AX1032" s="1107"/>
      <c r="AY1032" s="1107"/>
      <c r="AZ1032" s="1107"/>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97" customFormat="true" ht="17.1" customHeight="true" x14ac:dyDescent="0.2">
      <c r="A1033" s="3214"/>
      <c r="B1033" s="844" t="s">
        <v>206</v>
      </c>
      <c r="C1033" s="845">
        <v>0</v>
      </c>
      <c r="AA1033" s="1107"/>
      <c r="AB1033" s="1107"/>
      <c r="AC1033" s="1107"/>
      <c r="AD1033" s="1107"/>
      <c r="AE1033" s="1107"/>
      <c r="AF1033" s="1107"/>
      <c r="AG1033" s="1107"/>
      <c r="AH1033" s="1107"/>
      <c r="AI1033" s="1107"/>
      <c r="AJ1033" s="1107"/>
      <c r="AK1033" s="1107"/>
      <c r="AL1033" s="1107"/>
      <c r="AM1033" s="1107"/>
      <c r="AN1033" s="1107"/>
      <c r="AO1033" s="1107"/>
      <c r="AP1033" s="1107"/>
      <c r="AQ1033" s="1107"/>
      <c r="AR1033" s="1107"/>
      <c r="AS1033" s="1107"/>
      <c r="AT1033" s="1107"/>
      <c r="AU1033" s="1107"/>
      <c r="AV1033" s="1107"/>
      <c r="AW1033" s="1107"/>
      <c r="AX1033" s="1107"/>
      <c r="AY1033" s="1107"/>
      <c r="AZ1033" s="1107"/>
      <c r="BA1033" s="876"/>
      <c r="BB1033" s="136"/>
      <c r="BC1033" s="876"/>
      <c r="BD1033" s="876"/>
      <c r="BE1033" s="876"/>
      <c r="BF1033" s="876"/>
      <c r="BG1033" s="876"/>
      <c r="BH1033" s="876"/>
      <c r="BI1033" s="876"/>
      <c r="BJ1033" s="876"/>
      <c r="BK1033" s="876"/>
      <c r="BL1033" s="876"/>
      <c r="BM1033" s="876"/>
      <c r="BN1033" s="876"/>
      <c r="BO1033" s="876"/>
      <c r="BP1033" s="876"/>
      <c r="BQ1033" s="876"/>
      <c r="BR1033" s="876"/>
      <c r="BS1033" s="876"/>
      <c r="BT1033" s="876"/>
      <c r="BU1033" s="876"/>
      <c r="BV1033" s="876"/>
      <c r="BW1033" s="876"/>
      <c r="BX1033" s="876"/>
      <c r="BY1033" s="87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97" customFormat="true" ht="12.95" customHeight="true" x14ac:dyDescent="0.2">
      <c r="A1034" s="3215" t="s">
        <v>367</v>
      </c>
      <c r="B1034" s="3216"/>
      <c r="C1034" s="3217"/>
      <c r="AA1034" s="1107"/>
      <c r="AB1034" s="1107"/>
      <c r="AC1034" s="1107"/>
      <c r="AD1034" s="1107"/>
      <c r="AE1034" s="1107"/>
      <c r="AF1034" s="1107"/>
      <c r="AG1034" s="1107"/>
      <c r="AH1034" s="1107"/>
      <c r="AI1034" s="1107"/>
      <c r="AJ1034" s="1107"/>
      <c r="AK1034" s="1107"/>
      <c r="AL1034" s="1107"/>
      <c r="AM1034" s="1107"/>
      <c r="AN1034" s="1107"/>
      <c r="AO1034" s="1107"/>
      <c r="AP1034" s="1107"/>
      <c r="AQ1034" s="1107"/>
      <c r="AR1034" s="1107"/>
      <c r="AS1034" s="1107"/>
      <c r="AT1034" s="1107"/>
      <c r="AU1034" s="1107"/>
      <c r="AV1034" s="1107"/>
      <c r="AW1034" s="1107"/>
      <c r="AX1034" s="1107"/>
      <c r="AY1034" s="1107"/>
      <c r="AZ1034" s="1107"/>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98"/>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75"/>
      <c r="BB1035" s="268"/>
      <c r="BC1035" s="875"/>
      <c r="BD1035" s="875"/>
      <c r="BE1035" s="875"/>
      <c r="BF1035" s="875"/>
      <c r="BG1035" s="875"/>
      <c r="BH1035" s="875"/>
      <c r="BI1035" s="875"/>
      <c r="BJ1035" s="875"/>
      <c r="BK1035" s="875"/>
      <c r="BL1035" s="875"/>
      <c r="BM1035" s="875"/>
      <c r="BN1035" s="875"/>
      <c r="BO1035" s="875"/>
      <c r="BP1035" s="875"/>
      <c r="BQ1035" s="875"/>
      <c r="BR1035" s="875"/>
      <c r="BS1035" s="875"/>
      <c r="BT1035" s="875"/>
      <c r="BU1035" s="875"/>
      <c r="BV1035" s="875"/>
      <c r="BW1035" s="875"/>
      <c r="BX1035" s="875"/>
      <c r="BY1035" s="87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Bafata</v>
      </c>
      <c r="B1037" s="429" t="e">
        <f>BR122+BR123</f>
        <v>#VALUE!</v>
      </c>
    </row>
    <row r="1038" ht="15" customHeight="true" x14ac:dyDescent="0.2">
      <c r="A1038" s="429" t="str">
        <f>S15</f>
        <v>Bijagos/Bubaque</v>
      </c>
      <c r="B1038" s="429" t="e">
        <f>BS122+BS123</f>
        <v>#VALUE!</v>
      </c>
    </row>
    <row r="1039" ht="15" customHeight="true" x14ac:dyDescent="0.2">
      <c r="A1039" s="429" t="str">
        <f>T15</f>
        <v>Biombo</v>
      </c>
      <c r="B1039" s="429" t="e">
        <f>BT122+BT123</f>
        <v>#VALUE!</v>
      </c>
    </row>
    <row r="1040" ht="15" customHeight="true" x14ac:dyDescent="0.2">
      <c r="A1040" s="429" t="str">
        <f>U15</f>
        <v>Cacheu</v>
      </c>
      <c r="B1040" s="429" t="e">
        <f>BU122+BU123</f>
        <v>#VALUE!</v>
      </c>
    </row>
    <row r="1041" ht="15" customHeight="true" x14ac:dyDescent="0.2">
      <c r="A1041" s="429" t="str">
        <f>V15</f>
        <v>Gabú</v>
      </c>
      <c r="B1041" s="429" t="e">
        <f>BV122+BV123</f>
        <v>#VALUE!</v>
      </c>
    </row>
    <row r="1042" ht="15" customHeight="true" x14ac:dyDescent="0.2">
      <c r="A1042" s="429" t="str">
        <f>W15</f>
        <v>Oio</v>
      </c>
      <c r="B1042" s="429" t="e">
        <f>BW122+BW123</f>
        <v>#VALUE!</v>
      </c>
    </row>
    <row r="1043" ht="15" customHeight="true" x14ac:dyDescent="0.2">
      <c r="A1043" s="429" t="str">
        <f>X15</f>
        <v>Quinara</v>
      </c>
      <c r="B1043" s="429" t="e">
        <f>BX122+XR123</f>
        <v>#VALUE!</v>
      </c>
    </row>
    <row r="1044" ht="15" customHeight="true" x14ac:dyDescent="0.2">
      <c r="A1044" s="429" t="str">
        <f>Y15</f>
        <v>SAB</v>
      </c>
      <c r="B1044" s="429" t="e">
        <f>BY122+BY123</f>
        <v>#VALUE!</v>
      </c>
    </row>
    <row r="1045" ht="15" customHeight="true" x14ac:dyDescent="0.2">
      <c r="A1045" s="429" t="str">
        <f>Z15</f>
        <v>Tombali</v>
      </c>
      <c r="B1045" s="429" t="e">
        <f>BZ122+BZ123</f>
        <v>#VALUE!</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9</v>
      </c>
      <c r="B1072" s="268" t="s">
        <v>142</v>
      </c>
    </row>
    <row r="1100" s="1070" customFormat="true" ht="17.1" customHeight="true" x14ac:dyDescent="0.2">
      <c r="A1100" s="1087"/>
      <c r="B1100" s="1082"/>
      <c r="BA1100" s="875"/>
      <c r="BB1100" s="268"/>
      <c r="BC1100" s="875"/>
      <c r="BD1100" s="875"/>
      <c r="BE1100" s="875"/>
      <c r="BF1100" s="875"/>
      <c r="BG1100" s="875"/>
      <c r="BH1100" s="875"/>
      <c r="BI1100" s="875"/>
      <c r="BJ1100" s="875"/>
      <c r="BK1100" s="875"/>
      <c r="BL1100" s="875"/>
      <c r="BM1100" s="875"/>
      <c r="BN1100" s="875"/>
      <c r="BO1100" s="875"/>
      <c r="BP1100" s="875"/>
      <c r="BQ1100" s="875"/>
      <c r="BR1100" s="875"/>
      <c r="BS1100" s="875"/>
      <c r="BT1100" s="875"/>
      <c r="BU1100" s="875"/>
      <c r="BV1100" s="875"/>
      <c r="BW1100" s="875"/>
      <c r="BX1100" s="875"/>
      <c r="BY1100" s="875"/>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70" customFormat="true" ht="17.1" customHeight="true" x14ac:dyDescent="0.2">
      <c r="A1101" s="1088"/>
      <c r="B1101" s="1083"/>
      <c r="BA1101" s="875"/>
      <c r="BB1101" s="268"/>
      <c r="BC1101" s="875"/>
      <c r="BD1101" s="875"/>
      <c r="BE1101" s="875"/>
      <c r="BF1101" s="875"/>
      <c r="BG1101" s="875"/>
      <c r="BH1101" s="875"/>
      <c r="BI1101" s="875"/>
      <c r="BJ1101" s="875"/>
      <c r="BK1101" s="875"/>
      <c r="BL1101" s="875"/>
      <c r="BM1101" s="875"/>
      <c r="BN1101" s="875"/>
      <c r="BO1101" s="875"/>
      <c r="BP1101" s="875"/>
      <c r="BQ1101" s="875"/>
      <c r="BR1101" s="875"/>
      <c r="BS1101" s="875"/>
      <c r="BT1101" s="875"/>
      <c r="BU1101" s="875"/>
      <c r="BV1101" s="875"/>
      <c r="BW1101" s="875"/>
      <c r="BX1101" s="875"/>
      <c r="BY1101" s="875"/>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875"/>
      <c r="BB1102" s="268"/>
      <c r="BC1102" s="875"/>
      <c r="BD1102" s="875"/>
      <c r="BE1102" s="875"/>
      <c r="BF1102" s="875"/>
      <c r="BG1102" s="875"/>
      <c r="BH1102" s="875"/>
      <c r="BI1102" s="875"/>
      <c r="BJ1102" s="875"/>
      <c r="BK1102" s="875"/>
      <c r="BL1102" s="875"/>
      <c r="BM1102" s="875"/>
      <c r="BN1102" s="875"/>
      <c r="BO1102" s="875"/>
      <c r="BP1102" s="875"/>
      <c r="BQ1102" s="875"/>
      <c r="BR1102" s="875"/>
      <c r="BS1102" s="875"/>
      <c r="BT1102" s="875"/>
      <c r="BU1102" s="875"/>
      <c r="BV1102" s="875"/>
      <c r="BW1102" s="875"/>
      <c r="BX1102" s="875"/>
      <c r="BY1102" s="875"/>
    </row>
    <row r="1103" s="235" customFormat="true" ht="15" customHeight="true" x14ac:dyDescent="0.2">
      <c r="BA1103" s="875"/>
      <c r="BB1103" s="268"/>
      <c r="BC1103" s="875"/>
      <c r="BD1103" s="875"/>
      <c r="BE1103" s="875"/>
      <c r="BF1103" s="875"/>
      <c r="BG1103" s="875"/>
      <c r="BH1103" s="875"/>
      <c r="BI1103" s="875"/>
      <c r="BJ1103" s="875"/>
      <c r="BK1103" s="875"/>
      <c r="BL1103" s="875"/>
      <c r="BM1103" s="875"/>
      <c r="BN1103" s="875"/>
      <c r="BO1103" s="875"/>
      <c r="BP1103" s="875"/>
      <c r="BQ1103" s="875"/>
      <c r="BR1103" s="875"/>
      <c r="BS1103" s="875"/>
      <c r="BT1103" s="875"/>
      <c r="BU1103" s="875"/>
      <c r="BV1103" s="875"/>
      <c r="BW1103" s="875"/>
      <c r="BX1103" s="875"/>
      <c r="BY1103" s="875"/>
    </row>
    <row r="1104" s="235" customFormat="true" ht="15" customHeight="true" x14ac:dyDescent="0.2">
      <c r="BA1104" s="875"/>
      <c r="BB1104" s="268"/>
      <c r="BC1104" s="875"/>
      <c r="BD1104" s="875"/>
      <c r="BE1104" s="875"/>
      <c r="BF1104" s="875"/>
      <c r="BG1104" s="875"/>
      <c r="BH1104" s="875"/>
      <c r="BI1104" s="875"/>
      <c r="BJ1104" s="875"/>
      <c r="BK1104" s="875"/>
      <c r="BL1104" s="875"/>
      <c r="BM1104" s="875"/>
      <c r="BN1104" s="875"/>
      <c r="BO1104" s="875"/>
      <c r="BP1104" s="875"/>
      <c r="BQ1104" s="875"/>
      <c r="BR1104" s="875"/>
      <c r="BS1104" s="875"/>
      <c r="BT1104" s="875"/>
      <c r="BU1104" s="875"/>
      <c r="BV1104" s="875"/>
      <c r="BW1104" s="875"/>
      <c r="BX1104" s="875"/>
      <c r="BY1104" s="875"/>
    </row>
    <row r="1105" s="235" customFormat="true" ht="15" customHeight="true" x14ac:dyDescent="0.2">
      <c r="BA1105" s="875"/>
      <c r="BB1105" s="268"/>
      <c r="BC1105" s="875"/>
      <c r="BD1105" s="875"/>
      <c r="BE1105" s="875"/>
      <c r="BF1105" s="875"/>
      <c r="BG1105" s="875"/>
      <c r="BH1105" s="875"/>
      <c r="BI1105" s="875"/>
      <c r="BJ1105" s="875"/>
      <c r="BK1105" s="875"/>
      <c r="BL1105" s="875"/>
      <c r="BM1105" s="875"/>
      <c r="BN1105" s="875"/>
      <c r="BO1105" s="875"/>
      <c r="BP1105" s="875"/>
      <c r="BQ1105" s="875"/>
      <c r="BR1105" s="875"/>
      <c r="BS1105" s="875"/>
      <c r="BT1105" s="875"/>
      <c r="BU1105" s="875"/>
      <c r="BV1105" s="875"/>
      <c r="BW1105" s="875"/>
      <c r="BX1105" s="875"/>
      <c r="BY1105" s="875"/>
    </row>
    <row r="1106" s="235" customFormat="true" ht="15" customHeight="true" x14ac:dyDescent="0.2">
      <c r="BA1106" s="875"/>
      <c r="BB1106" s="268"/>
      <c r="BC1106" s="875"/>
      <c r="BD1106" s="875"/>
      <c r="BE1106" s="875"/>
      <c r="BF1106" s="875"/>
      <c r="BG1106" s="875"/>
      <c r="BH1106" s="875"/>
      <c r="BI1106" s="875"/>
      <c r="BJ1106" s="875"/>
      <c r="BK1106" s="875"/>
      <c r="BL1106" s="875"/>
      <c r="BM1106" s="875"/>
      <c r="BN1106" s="875"/>
      <c r="BO1106" s="875"/>
      <c r="BP1106" s="875"/>
      <c r="BQ1106" s="875"/>
      <c r="BR1106" s="875"/>
      <c r="BS1106" s="875"/>
      <c r="BT1106" s="875"/>
      <c r="BU1106" s="875"/>
      <c r="BV1106" s="875"/>
      <c r="BW1106" s="875"/>
      <c r="BX1106" s="875"/>
      <c r="BY1106" s="875"/>
    </row>
    <row r="1107" s="235" customFormat="true" ht="15" customHeight="true" x14ac:dyDescent="0.2">
      <c r="BA1107" s="875"/>
      <c r="BB1107" s="268"/>
      <c r="BC1107" s="875"/>
      <c r="BD1107" s="875"/>
      <c r="BE1107" s="875"/>
      <c r="BF1107" s="875"/>
      <c r="BG1107" s="875"/>
      <c r="BH1107" s="875"/>
      <c r="BI1107" s="875"/>
      <c r="BJ1107" s="875"/>
      <c r="BK1107" s="875"/>
      <c r="BL1107" s="875"/>
      <c r="BM1107" s="875"/>
      <c r="BN1107" s="875"/>
      <c r="BO1107" s="875"/>
      <c r="BP1107" s="875"/>
      <c r="BQ1107" s="875"/>
      <c r="BR1107" s="875"/>
      <c r="BS1107" s="875"/>
      <c r="BT1107" s="875"/>
      <c r="BU1107" s="875"/>
      <c r="BV1107" s="875"/>
      <c r="BW1107" s="875"/>
      <c r="BX1107" s="875"/>
      <c r="BY1107" s="875"/>
    </row>
    <row r="1108" s="235" customFormat="true" ht="15" customHeight="true" x14ac:dyDescent="0.2">
      <c r="BA1108" s="875"/>
      <c r="BB1108" s="268"/>
      <c r="BC1108" s="875"/>
      <c r="BD1108" s="875"/>
      <c r="BE1108" s="875"/>
      <c r="BF1108" s="875"/>
      <c r="BG1108" s="875"/>
      <c r="BH1108" s="875"/>
      <c r="BI1108" s="875"/>
      <c r="BJ1108" s="875"/>
      <c r="BK1108" s="875"/>
      <c r="BL1108" s="875"/>
      <c r="BM1108" s="875"/>
      <c r="BN1108" s="875"/>
      <c r="BO1108" s="875"/>
      <c r="BP1108" s="875"/>
      <c r="BQ1108" s="875"/>
      <c r="BR1108" s="875"/>
      <c r="BS1108" s="875"/>
      <c r="BT1108" s="875"/>
      <c r="BU1108" s="875"/>
      <c r="BV1108" s="875"/>
      <c r="BW1108" s="875"/>
      <c r="BX1108" s="875"/>
      <c r="BY1108" s="875"/>
    </row>
    <row r="1109" s="235" customFormat="true" ht="15" customHeight="true" x14ac:dyDescent="0.2">
      <c r="BA1109" s="875"/>
      <c r="BB1109" s="268"/>
      <c r="BC1109" s="875"/>
      <c r="BD1109" s="875"/>
      <c r="BE1109" s="875"/>
      <c r="BF1109" s="875"/>
      <c r="BG1109" s="875"/>
      <c r="BH1109" s="875"/>
      <c r="BI1109" s="875"/>
      <c r="BJ1109" s="875"/>
      <c r="BK1109" s="875"/>
      <c r="BL1109" s="875"/>
      <c r="BM1109" s="875"/>
      <c r="BN1109" s="875"/>
      <c r="BO1109" s="875"/>
      <c r="BP1109" s="875"/>
      <c r="BQ1109" s="875"/>
      <c r="BR1109" s="875"/>
      <c r="BS1109" s="875"/>
      <c r="BT1109" s="875"/>
      <c r="BU1109" s="875"/>
      <c r="BV1109" s="875"/>
      <c r="BW1109" s="875"/>
      <c r="BX1109" s="875"/>
      <c r="BY1109" s="875"/>
    </row>
    <row r="1110" s="235" customFormat="true" ht="15" customHeight="true" x14ac:dyDescent="0.2">
      <c r="BA1110" s="875"/>
      <c r="BB1110" s="268"/>
      <c r="BC1110" s="875"/>
      <c r="BD1110" s="875"/>
      <c r="BE1110" s="875"/>
      <c r="BF1110" s="875"/>
      <c r="BG1110" s="875"/>
      <c r="BH1110" s="875"/>
      <c r="BI1110" s="875"/>
      <c r="BJ1110" s="875"/>
      <c r="BK1110" s="875"/>
      <c r="BL1110" s="875"/>
      <c r="BM1110" s="875"/>
      <c r="BN1110" s="875"/>
      <c r="BO1110" s="875"/>
      <c r="BP1110" s="875"/>
      <c r="BQ1110" s="875"/>
      <c r="BR1110" s="875"/>
      <c r="BS1110" s="875"/>
      <c r="BT1110" s="875"/>
      <c r="BU1110" s="875"/>
      <c r="BV1110" s="875"/>
      <c r="BW1110" s="875"/>
      <c r="BX1110" s="875"/>
      <c r="BY1110" s="875"/>
    </row>
    <row r="1111" s="235" customFormat="true" ht="15" customHeight="true" x14ac:dyDescent="0.2">
      <c r="BA1111" s="875"/>
      <c r="BB1111" s="268"/>
      <c r="BC1111" s="875"/>
      <c r="BD1111" s="875"/>
      <c r="BE1111" s="875"/>
      <c r="BF1111" s="875"/>
      <c r="BG1111" s="875"/>
      <c r="BH1111" s="875"/>
      <c r="BI1111" s="875"/>
      <c r="BJ1111" s="875"/>
      <c r="BK1111" s="875"/>
      <c r="BL1111" s="875"/>
      <c r="BM1111" s="875"/>
      <c r="BN1111" s="875"/>
      <c r="BO1111" s="875"/>
      <c r="BP1111" s="875"/>
      <c r="BQ1111" s="875"/>
      <c r="BR1111" s="875"/>
      <c r="BS1111" s="875"/>
      <c r="BT1111" s="875"/>
      <c r="BU1111" s="875"/>
      <c r="BV1111" s="875"/>
      <c r="BW1111" s="875"/>
      <c r="BX1111" s="875"/>
      <c r="BY1111" s="875"/>
    </row>
    <row r="1112" s="235" customFormat="true" ht="15" customHeight="true" x14ac:dyDescent="0.2">
      <c r="BA1112" s="875"/>
      <c r="BB1112" s="268"/>
      <c r="BC1112" s="875"/>
      <c r="BD1112" s="875"/>
      <c r="BE1112" s="875"/>
      <c r="BF1112" s="875"/>
      <c r="BG1112" s="875"/>
      <c r="BH1112" s="875"/>
      <c r="BI1112" s="875"/>
      <c r="BJ1112" s="875"/>
      <c r="BK1112" s="875"/>
      <c r="BL1112" s="875"/>
      <c r="BM1112" s="875"/>
      <c r="BN1112" s="875"/>
      <c r="BO1112" s="875"/>
      <c r="BP1112" s="875"/>
      <c r="BQ1112" s="875"/>
      <c r="BR1112" s="875"/>
      <c r="BS1112" s="875"/>
      <c r="BT1112" s="875"/>
      <c r="BU1112" s="875"/>
      <c r="BV1112" s="875"/>
      <c r="BW1112" s="875"/>
      <c r="BX1112" s="875"/>
      <c r="BY1112" s="875"/>
    </row>
    <row r="1113" s="235" customFormat="true" ht="15" customHeight="true" x14ac:dyDescent="0.2">
      <c r="BA1113" s="875"/>
      <c r="BB1113" s="268"/>
      <c r="BC1113" s="875"/>
      <c r="BD1113" s="875"/>
      <c r="BE1113" s="875"/>
      <c r="BF1113" s="875"/>
      <c r="BG1113" s="875"/>
      <c r="BH1113" s="875"/>
      <c r="BI1113" s="875"/>
      <c r="BJ1113" s="875"/>
      <c r="BK1113" s="875"/>
      <c r="BL1113" s="875"/>
      <c r="BM1113" s="875"/>
      <c r="BN1113" s="875"/>
      <c r="BO1113" s="875"/>
      <c r="BP1113" s="875"/>
      <c r="BQ1113" s="875"/>
      <c r="BR1113" s="875"/>
      <c r="BS1113" s="875"/>
      <c r="BT1113" s="875"/>
      <c r="BU1113" s="875"/>
      <c r="BV1113" s="875"/>
      <c r="BW1113" s="875"/>
      <c r="BX1113" s="875"/>
      <c r="BY1113" s="875"/>
    </row>
    <row r="1114" s="1070" customFormat="true" ht="17.1" customHeight="true" x14ac:dyDescent="0.2">
      <c r="A1114" s="1088"/>
      <c r="B1114" s="1083"/>
      <c r="C1114" s="1084"/>
      <c r="D1114" s="1084"/>
      <c r="E1114" s="1084"/>
      <c r="F1114" s="1084"/>
      <c r="G1114" s="1084"/>
      <c r="H1114" s="1084"/>
      <c r="I1114" s="1084"/>
      <c r="J1114" s="1084"/>
      <c r="K1114" s="1084"/>
      <c r="L1114" s="1084"/>
      <c r="M1114" s="1084"/>
      <c r="N1114" s="1084"/>
      <c r="O1114" s="1084"/>
      <c r="P1114" s="1084"/>
      <c r="Q1114" s="1084"/>
      <c r="R1114" s="1084"/>
      <c r="S1114" s="1084"/>
      <c r="T1114" s="1084"/>
      <c r="U1114" s="1084"/>
      <c r="V1114" s="1084"/>
      <c r="W1114" s="1084"/>
      <c r="X1114" s="1084"/>
      <c r="Y1114" s="1084"/>
      <c r="Z1114" s="1084"/>
      <c r="BA1114" s="875"/>
      <c r="BB1114" s="268"/>
      <c r="BC1114" s="875"/>
      <c r="BD1114" s="875"/>
      <c r="BE1114" s="875"/>
      <c r="BF1114" s="875"/>
      <c r="BG1114" s="875"/>
      <c r="BH1114" s="875"/>
      <c r="BI1114" s="875"/>
      <c r="BJ1114" s="875"/>
      <c r="BK1114" s="875"/>
      <c r="BL1114" s="875"/>
      <c r="BM1114" s="875"/>
      <c r="BN1114" s="875"/>
      <c r="BO1114" s="875"/>
      <c r="BP1114" s="875"/>
      <c r="BQ1114" s="875"/>
      <c r="BR1114" s="875"/>
      <c r="BS1114" s="875"/>
      <c r="BT1114" s="875"/>
      <c r="BU1114" s="875"/>
      <c r="BV1114" s="875"/>
      <c r="BW1114" s="875"/>
      <c r="BX1114" s="875"/>
      <c r="BY1114" s="875"/>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70" customFormat="true" ht="17.1" customHeight="true" x14ac:dyDescent="0.2">
      <c r="A1115" s="1088"/>
      <c r="B1115" s="1083"/>
      <c r="C1115" s="1084"/>
      <c r="D1115" s="1084"/>
      <c r="E1115" s="1084"/>
      <c r="F1115" s="1084"/>
      <c r="G1115" s="1084"/>
      <c r="H1115" s="1084"/>
      <c r="I1115" s="1084"/>
      <c r="J1115" s="1084"/>
      <c r="K1115" s="1084"/>
      <c r="L1115" s="1084"/>
      <c r="M1115" s="1084"/>
      <c r="N1115" s="1084"/>
      <c r="O1115" s="1084"/>
      <c r="P1115" s="1084"/>
      <c r="Q1115" s="1084"/>
      <c r="R1115" s="1084"/>
      <c r="S1115" s="1084"/>
      <c r="T1115" s="1084"/>
      <c r="U1115" s="1084"/>
      <c r="V1115" s="1084"/>
      <c r="W1115" s="1084"/>
      <c r="X1115" s="1084"/>
      <c r="Y1115" s="1084"/>
      <c r="Z1115" s="1084"/>
      <c r="BA1115" s="875"/>
      <c r="BB1115" s="268"/>
      <c r="BC1115" s="875"/>
      <c r="BD1115" s="875"/>
      <c r="BE1115" s="875"/>
      <c r="BF1115" s="875"/>
      <c r="BG1115" s="875"/>
      <c r="BH1115" s="875"/>
      <c r="BI1115" s="875"/>
      <c r="BJ1115" s="875"/>
      <c r="BK1115" s="875"/>
      <c r="BL1115" s="875"/>
      <c r="BM1115" s="875"/>
      <c r="BN1115" s="875"/>
      <c r="BO1115" s="875"/>
      <c r="BP1115" s="875"/>
      <c r="BQ1115" s="875"/>
      <c r="BR1115" s="875"/>
      <c r="BS1115" s="875"/>
      <c r="BT1115" s="875"/>
      <c r="BU1115" s="875"/>
      <c r="BV1115" s="875"/>
      <c r="BW1115" s="875"/>
      <c r="BX1115" s="875"/>
      <c r="BY1115" s="875"/>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70" customFormat="true" ht="17.1" customHeight="true" x14ac:dyDescent="0.2">
      <c r="A1116" s="1088"/>
      <c r="B1116" s="1083"/>
      <c r="C1116" s="1084"/>
      <c r="D1116" s="1084"/>
      <c r="E1116" s="1084"/>
      <c r="F1116" s="1084"/>
      <c r="G1116" s="1084"/>
      <c r="H1116" s="1084"/>
      <c r="I1116" s="1084"/>
      <c r="J1116" s="1084"/>
      <c r="K1116" s="1084"/>
      <c r="L1116" s="1084"/>
      <c r="M1116" s="1084"/>
      <c r="N1116" s="1084"/>
      <c r="O1116" s="1084"/>
      <c r="P1116" s="1084"/>
      <c r="Q1116" s="1084"/>
      <c r="R1116" s="1084"/>
      <c r="S1116" s="1084"/>
      <c r="T1116" s="1084"/>
      <c r="U1116" s="1084"/>
      <c r="V1116" s="1084"/>
      <c r="W1116" s="1084"/>
      <c r="X1116" s="1084"/>
      <c r="Y1116" s="1084"/>
      <c r="Z1116" s="1084"/>
      <c r="BA1116" s="875"/>
      <c r="BB1116" s="268"/>
      <c r="BC1116" s="875"/>
      <c r="BD1116" s="875"/>
      <c r="BE1116" s="875"/>
      <c r="BF1116" s="875"/>
      <c r="BG1116" s="875"/>
      <c r="BH1116" s="875"/>
      <c r="BI1116" s="875"/>
      <c r="BJ1116" s="875"/>
      <c r="BK1116" s="875"/>
      <c r="BL1116" s="875"/>
      <c r="BM1116" s="875"/>
      <c r="BN1116" s="875"/>
      <c r="BO1116" s="875"/>
      <c r="BP1116" s="875"/>
      <c r="BQ1116" s="875"/>
      <c r="BR1116" s="875"/>
      <c r="BS1116" s="875"/>
      <c r="BT1116" s="875"/>
      <c r="BU1116" s="875"/>
      <c r="BV1116" s="875"/>
      <c r="BW1116" s="875"/>
      <c r="BX1116" s="875"/>
      <c r="BY1116" s="875"/>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70" customFormat="true" ht="17.1" customHeight="true" x14ac:dyDescent="0.2">
      <c r="A1117" s="1089"/>
      <c r="B1117" s="1085"/>
      <c r="C1117" s="1086"/>
      <c r="D1117" s="1086"/>
      <c r="E1117" s="1086"/>
      <c r="F1117" s="1086"/>
      <c r="G1117" s="1086"/>
      <c r="H1117" s="1086"/>
      <c r="I1117" s="1086"/>
      <c r="J1117" s="1086"/>
      <c r="K1117" s="1086"/>
      <c r="L1117" s="1086"/>
      <c r="M1117" s="1086"/>
      <c r="N1117" s="1086"/>
      <c r="O1117" s="1086"/>
      <c r="P1117" s="1086"/>
      <c r="Q1117" s="1086"/>
      <c r="R1117" s="1086"/>
      <c r="S1117" s="1086"/>
      <c r="T1117" s="1086"/>
      <c r="U1117" s="1086"/>
      <c r="V1117" s="1086"/>
      <c r="W1117" s="1086"/>
      <c r="X1117" s="1086"/>
      <c r="Y1117" s="1086"/>
      <c r="Z1117" s="1086"/>
      <c r="BA1117" s="875"/>
      <c r="BB1117" s="268"/>
      <c r="BC1117" s="875"/>
      <c r="BD1117" s="875"/>
      <c r="BE1117" s="875"/>
      <c r="BF1117" s="875"/>
      <c r="BG1117" s="875"/>
      <c r="BH1117" s="875"/>
      <c r="BI1117" s="875"/>
      <c r="BJ1117" s="875"/>
      <c r="BK1117" s="875"/>
      <c r="BL1117" s="875"/>
      <c r="BM1117" s="875"/>
      <c r="BN1117" s="875"/>
      <c r="BO1117" s="875"/>
      <c r="BP1117" s="875"/>
      <c r="BQ1117" s="875"/>
      <c r="BR1117" s="875"/>
      <c r="BS1117" s="875"/>
      <c r="BT1117" s="875"/>
      <c r="BU1117" s="875"/>
      <c r="BV1117" s="875"/>
      <c r="BW1117" s="875"/>
      <c r="BX1117" s="875"/>
      <c r="BY1117" s="875"/>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875"/>
      <c r="BB1118" s="268"/>
      <c r="BC1118" s="875"/>
      <c r="BD1118" s="875"/>
      <c r="BE1118" s="875"/>
      <c r="BF1118" s="875"/>
      <c r="BG1118" s="875"/>
      <c r="BH1118" s="875"/>
      <c r="BI1118" s="875"/>
      <c r="BJ1118" s="875"/>
      <c r="BK1118" s="875"/>
      <c r="BL1118" s="875"/>
      <c r="BM1118" s="875"/>
      <c r="BN1118" s="875"/>
      <c r="BO1118" s="875"/>
      <c r="BP1118" s="875"/>
      <c r="BQ1118" s="875"/>
      <c r="BR1118" s="875"/>
      <c r="BS1118" s="875"/>
      <c r="BT1118" s="875"/>
      <c r="BU1118" s="875"/>
      <c r="BV1118" s="875"/>
      <c r="BW1118" s="875"/>
      <c r="BX1118" s="875"/>
      <c r="BY1118" s="875"/>
    </row>
    <row r="1119" s="235" customFormat="true" ht="15" customHeight="true" x14ac:dyDescent="0.2">
      <c r="BA1119" s="875"/>
      <c r="BB1119" s="268"/>
      <c r="BC1119" s="875"/>
      <c r="BD1119" s="875"/>
      <c r="BE1119" s="875"/>
      <c r="BF1119" s="875"/>
      <c r="BG1119" s="875"/>
      <c r="BH1119" s="875"/>
      <c r="BI1119" s="875"/>
      <c r="BJ1119" s="875"/>
      <c r="BK1119" s="875"/>
      <c r="BL1119" s="875"/>
      <c r="BM1119" s="875"/>
      <c r="BN1119" s="875"/>
      <c r="BO1119" s="875"/>
      <c r="BP1119" s="875"/>
      <c r="BQ1119" s="875"/>
      <c r="BR1119" s="875"/>
      <c r="BS1119" s="875"/>
      <c r="BT1119" s="875"/>
      <c r="BU1119" s="875"/>
      <c r="BV1119" s="875"/>
      <c r="BW1119" s="875"/>
      <c r="BX1119" s="875"/>
      <c r="BY1119" s="875"/>
    </row>
    <row r="1120" s="235" customFormat="true" ht="15" customHeight="true" x14ac:dyDescent="0.2">
      <c r="BA1120" s="875"/>
      <c r="BB1120" s="268"/>
      <c r="BC1120" s="875"/>
      <c r="BD1120" s="875"/>
      <c r="BE1120" s="875"/>
      <c r="BF1120" s="875"/>
      <c r="BG1120" s="875"/>
      <c r="BH1120" s="875"/>
      <c r="BI1120" s="875"/>
      <c r="BJ1120" s="875"/>
      <c r="BK1120" s="875"/>
      <c r="BL1120" s="875"/>
      <c r="BM1120" s="875"/>
      <c r="BN1120" s="875"/>
      <c r="BO1120" s="875"/>
      <c r="BP1120" s="875"/>
      <c r="BQ1120" s="875"/>
      <c r="BR1120" s="875"/>
      <c r="BS1120" s="875"/>
      <c r="BT1120" s="875"/>
      <c r="BU1120" s="875"/>
      <c r="BV1120" s="875"/>
      <c r="BW1120" s="875"/>
      <c r="BX1120" s="875"/>
      <c r="BY1120" s="875"/>
    </row>
    <row r="1121" s="235" customFormat="true" ht="15" customHeight="true" x14ac:dyDescent="0.2">
      <c r="BA1121" s="875"/>
      <c r="BB1121" s="268"/>
      <c r="BC1121" s="875"/>
      <c r="BD1121" s="875"/>
      <c r="BE1121" s="875"/>
      <c r="BF1121" s="875"/>
      <c r="BG1121" s="875"/>
      <c r="BH1121" s="875"/>
      <c r="BI1121" s="875"/>
      <c r="BJ1121" s="875"/>
      <c r="BK1121" s="875"/>
      <c r="BL1121" s="875"/>
      <c r="BM1121" s="875"/>
      <c r="BN1121" s="875"/>
      <c r="BO1121" s="875"/>
      <c r="BP1121" s="875"/>
      <c r="BQ1121" s="875"/>
      <c r="BR1121" s="875"/>
      <c r="BS1121" s="875"/>
      <c r="BT1121" s="875"/>
      <c r="BU1121" s="875"/>
      <c r="BV1121" s="875"/>
      <c r="BW1121" s="875"/>
      <c r="BX1121" s="875"/>
      <c r="BY1121" s="875"/>
    </row>
    <row r="1122" s="235" customFormat="true" ht="15" customHeight="true" x14ac:dyDescent="0.2">
      <c r="BA1122" s="875"/>
      <c r="BB1122" s="268"/>
      <c r="BC1122" s="875"/>
      <c r="BD1122" s="875"/>
      <c r="BE1122" s="875"/>
      <c r="BF1122" s="875"/>
      <c r="BG1122" s="875"/>
      <c r="BH1122" s="875"/>
      <c r="BI1122" s="875"/>
      <c r="BJ1122" s="875"/>
      <c r="BK1122" s="875"/>
      <c r="BL1122" s="875"/>
      <c r="BM1122" s="875"/>
      <c r="BN1122" s="875"/>
      <c r="BO1122" s="875"/>
      <c r="BP1122" s="875"/>
      <c r="BQ1122" s="875"/>
      <c r="BR1122" s="875"/>
      <c r="BS1122" s="875"/>
      <c r="BT1122" s="875"/>
      <c r="BU1122" s="875"/>
      <c r="BV1122" s="875"/>
      <c r="BW1122" s="875"/>
      <c r="BX1122" s="875"/>
      <c r="BY1122" s="875"/>
    </row>
    <row r="1123" s="235" customFormat="true" ht="15" customHeight="true" x14ac:dyDescent="0.2">
      <c r="BA1123" s="875"/>
      <c r="BB1123" s="268"/>
      <c r="BC1123" s="875"/>
      <c r="BD1123" s="875"/>
      <c r="BE1123" s="875"/>
      <c r="BF1123" s="875"/>
      <c r="BG1123" s="875"/>
      <c r="BH1123" s="875"/>
      <c r="BI1123" s="875"/>
      <c r="BJ1123" s="875"/>
      <c r="BK1123" s="875"/>
      <c r="BL1123" s="875"/>
      <c r="BM1123" s="875"/>
      <c r="BN1123" s="875"/>
      <c r="BO1123" s="875"/>
      <c r="BP1123" s="875"/>
      <c r="BQ1123" s="875"/>
      <c r="BR1123" s="875"/>
      <c r="BS1123" s="875"/>
      <c r="BT1123" s="875"/>
      <c r="BU1123" s="875"/>
      <c r="BV1123" s="875"/>
      <c r="BW1123" s="875"/>
      <c r="BX1123" s="875"/>
      <c r="BY1123" s="875"/>
    </row>
    <row r="1124" s="235" customFormat="true" ht="15" customHeight="true" x14ac:dyDescent="0.2">
      <c r="BA1124" s="875"/>
      <c r="BB1124" s="268"/>
      <c r="BC1124" s="875"/>
      <c r="BD1124" s="875"/>
      <c r="BE1124" s="875"/>
      <c r="BF1124" s="875"/>
      <c r="BG1124" s="875"/>
      <c r="BH1124" s="875"/>
      <c r="BI1124" s="875"/>
      <c r="BJ1124" s="875"/>
      <c r="BK1124" s="875"/>
      <c r="BL1124" s="875"/>
      <c r="BM1124" s="875"/>
      <c r="BN1124" s="875"/>
      <c r="BO1124" s="875"/>
      <c r="BP1124" s="875"/>
      <c r="BQ1124" s="875"/>
      <c r="BR1124" s="875"/>
      <c r="BS1124" s="875"/>
      <c r="BT1124" s="875"/>
      <c r="BU1124" s="875"/>
      <c r="BV1124" s="875"/>
      <c r="BW1124" s="875"/>
      <c r="BX1124" s="875"/>
      <c r="BY1124" s="875"/>
    </row>
    <row r="1125" s="235" customFormat="true" ht="15" customHeight="true" x14ac:dyDescent="0.2">
      <c r="BA1125" s="875"/>
      <c r="BB1125" s="268"/>
      <c r="BC1125" s="875"/>
      <c r="BD1125" s="875"/>
      <c r="BE1125" s="875"/>
      <c r="BF1125" s="875"/>
      <c r="BG1125" s="875"/>
      <c r="BH1125" s="875"/>
      <c r="BI1125" s="875"/>
      <c r="BJ1125" s="875"/>
      <c r="BK1125" s="875"/>
      <c r="BL1125" s="875"/>
      <c r="BM1125" s="875"/>
      <c r="BN1125" s="875"/>
      <c r="BO1125" s="875"/>
      <c r="BP1125" s="875"/>
      <c r="BQ1125" s="875"/>
      <c r="BR1125" s="875"/>
      <c r="BS1125" s="875"/>
      <c r="BT1125" s="875"/>
      <c r="BU1125" s="875"/>
      <c r="BV1125" s="875"/>
      <c r="BW1125" s="875"/>
      <c r="BX1125" s="875"/>
      <c r="BY1125" s="875"/>
    </row>
    <row r="1126" s="235" customFormat="true" ht="15" customHeight="true" x14ac:dyDescent="0.2">
      <c r="BA1126" s="875"/>
      <c r="BB1126" s="268"/>
      <c r="BC1126" s="875"/>
      <c r="BD1126" s="875"/>
      <c r="BE1126" s="875"/>
      <c r="BF1126" s="875"/>
      <c r="BG1126" s="875"/>
      <c r="BH1126" s="875"/>
      <c r="BI1126" s="875"/>
      <c r="BJ1126" s="875"/>
      <c r="BK1126" s="875"/>
      <c r="BL1126" s="875"/>
      <c r="BM1126" s="875"/>
      <c r="BN1126" s="875"/>
      <c r="BO1126" s="875"/>
      <c r="BP1126" s="875"/>
      <c r="BQ1126" s="875"/>
      <c r="BR1126" s="875"/>
      <c r="BS1126" s="875"/>
      <c r="BT1126" s="875"/>
      <c r="BU1126" s="875"/>
      <c r="BV1126" s="875"/>
      <c r="BW1126" s="875"/>
      <c r="BX1126" s="875"/>
      <c r="BY1126" s="875"/>
    </row>
    <row r="1127" s="235" customFormat="true" ht="15" customHeight="true" x14ac:dyDescent="0.2">
      <c r="BA1127" s="875"/>
      <c r="BB1127" s="268"/>
      <c r="BC1127" s="875"/>
      <c r="BD1127" s="875"/>
      <c r="BE1127" s="875"/>
      <c r="BF1127" s="875"/>
      <c r="BG1127" s="875"/>
      <c r="BH1127" s="875"/>
      <c r="BI1127" s="875"/>
      <c r="BJ1127" s="875"/>
      <c r="BK1127" s="875"/>
      <c r="BL1127" s="875"/>
      <c r="BM1127" s="875"/>
      <c r="BN1127" s="875"/>
      <c r="BO1127" s="875"/>
      <c r="BP1127" s="875"/>
      <c r="BQ1127" s="875"/>
      <c r="BR1127" s="875"/>
      <c r="BS1127" s="875"/>
      <c r="BT1127" s="875"/>
      <c r="BU1127" s="875"/>
      <c r="BV1127" s="875"/>
      <c r="BW1127" s="875"/>
      <c r="BX1127" s="875"/>
      <c r="BY1127" s="875"/>
    </row>
    <row r="1128" s="235" customFormat="true" ht="15" customHeight="true" x14ac:dyDescent="0.2">
      <c r="BA1128" s="875"/>
      <c r="BB1128" s="268"/>
      <c r="BC1128" s="875"/>
      <c r="BD1128" s="875"/>
      <c r="BE1128" s="875"/>
      <c r="BF1128" s="875"/>
      <c r="BG1128" s="875"/>
      <c r="BH1128" s="875"/>
      <c r="BI1128" s="875"/>
      <c r="BJ1128" s="875"/>
      <c r="BK1128" s="875"/>
      <c r="BL1128" s="875"/>
      <c r="BM1128" s="875"/>
      <c r="BN1128" s="875"/>
      <c r="BO1128" s="875"/>
      <c r="BP1128" s="875"/>
      <c r="BQ1128" s="875"/>
      <c r="BR1128" s="875"/>
      <c r="BS1128" s="875"/>
      <c r="BT1128" s="875"/>
      <c r="BU1128" s="875"/>
      <c r="BV1128" s="875"/>
      <c r="BW1128" s="875"/>
      <c r="BX1128" s="875"/>
      <c r="BY1128" s="875"/>
    </row>
    <row r="1129" s="235" customFormat="true" ht="15" customHeight="true" x14ac:dyDescent="0.2">
      <c r="BA1129" s="875"/>
      <c r="BB1129" s="268"/>
      <c r="BC1129" s="875"/>
      <c r="BD1129" s="875"/>
      <c r="BE1129" s="875"/>
      <c r="BF1129" s="875"/>
      <c r="BG1129" s="875"/>
      <c r="BH1129" s="875"/>
      <c r="BI1129" s="875"/>
      <c r="BJ1129" s="875"/>
      <c r="BK1129" s="875"/>
      <c r="BL1129" s="875"/>
      <c r="BM1129" s="875"/>
      <c r="BN1129" s="875"/>
      <c r="BO1129" s="875"/>
      <c r="BP1129" s="875"/>
      <c r="BQ1129" s="875"/>
      <c r="BR1129" s="875"/>
      <c r="BS1129" s="875"/>
      <c r="BT1129" s="875"/>
      <c r="BU1129" s="875"/>
      <c r="BV1129" s="875"/>
      <c r="BW1129" s="875"/>
      <c r="BX1129" s="875"/>
      <c r="BY1129" s="875"/>
    </row>
    <row r="1130" s="235" customFormat="true" ht="15" customHeight="true" x14ac:dyDescent="0.2">
      <c r="BA1130" s="875"/>
      <c r="BB1130" s="268"/>
      <c r="BC1130" s="875"/>
      <c r="BD1130" s="875"/>
      <c r="BE1130" s="875"/>
      <c r="BF1130" s="875"/>
      <c r="BG1130" s="875"/>
      <c r="BH1130" s="875"/>
      <c r="BI1130" s="875"/>
      <c r="BJ1130" s="875"/>
      <c r="BK1130" s="875"/>
      <c r="BL1130" s="875"/>
      <c r="BM1130" s="875"/>
      <c r="BN1130" s="875"/>
      <c r="BO1130" s="875"/>
      <c r="BP1130" s="875"/>
      <c r="BQ1130" s="875"/>
      <c r="BR1130" s="875"/>
      <c r="BS1130" s="875"/>
      <c r="BT1130" s="875"/>
      <c r="BU1130" s="875"/>
      <c r="BV1130" s="875"/>
      <c r="BW1130" s="875"/>
      <c r="BX1130" s="875"/>
      <c r="BY1130" s="875"/>
    </row>
    <row r="1131" s="235" customFormat="true" ht="15" customHeight="true" x14ac:dyDescent="0.2">
      <c r="BA1131" s="875"/>
      <c r="BB1131" s="268"/>
      <c r="BC1131" s="875"/>
      <c r="BD1131" s="875"/>
      <c r="BE1131" s="875"/>
      <c r="BF1131" s="875"/>
      <c r="BG1131" s="875"/>
      <c r="BH1131" s="875"/>
      <c r="BI1131" s="875"/>
      <c r="BJ1131" s="875"/>
      <c r="BK1131" s="875"/>
      <c r="BL1131" s="875"/>
      <c r="BM1131" s="875"/>
      <c r="BN1131" s="875"/>
      <c r="BO1131" s="875"/>
      <c r="BP1131" s="875"/>
      <c r="BQ1131" s="875"/>
      <c r="BR1131" s="875"/>
      <c r="BS1131" s="875"/>
      <c r="BT1131" s="875"/>
      <c r="BU1131" s="875"/>
      <c r="BV1131" s="875"/>
      <c r="BW1131" s="875"/>
      <c r="BX1131" s="875"/>
      <c r="BY1131" s="875"/>
    </row>
    <row r="1132" s="235" customFormat="true" ht="15" customHeight="true" x14ac:dyDescent="0.2">
      <c r="BA1132" s="875"/>
      <c r="BB1132" s="268"/>
      <c r="BC1132" s="875"/>
      <c r="BD1132" s="875"/>
      <c r="BE1132" s="875"/>
      <c r="BF1132" s="875"/>
      <c r="BG1132" s="875"/>
      <c r="BH1132" s="875"/>
      <c r="BI1132" s="875"/>
      <c r="BJ1132" s="875"/>
      <c r="BK1132" s="875"/>
      <c r="BL1132" s="875"/>
      <c r="BM1132" s="875"/>
      <c r="BN1132" s="875"/>
      <c r="BO1132" s="875"/>
      <c r="BP1132" s="875"/>
      <c r="BQ1132" s="875"/>
      <c r="BR1132" s="875"/>
      <c r="BS1132" s="875"/>
      <c r="BT1132" s="875"/>
      <c r="BU1132" s="875"/>
      <c r="BV1132" s="875"/>
      <c r="BW1132" s="875"/>
      <c r="BX1132" s="875"/>
      <c r="BY1132" s="875"/>
    </row>
    <row r="1133" s="235" customFormat="true" ht="15" customHeight="true" x14ac:dyDescent="0.2">
      <c r="BA1133" s="875"/>
      <c r="BB1133" s="268"/>
      <c r="BC1133" s="875"/>
      <c r="BD1133" s="875"/>
      <c r="BE1133" s="875"/>
      <c r="BF1133" s="875"/>
      <c r="BG1133" s="875"/>
      <c r="BH1133" s="875"/>
      <c r="BI1133" s="875"/>
      <c r="BJ1133" s="875"/>
      <c r="BK1133" s="875"/>
      <c r="BL1133" s="875"/>
      <c r="BM1133" s="875"/>
      <c r="BN1133" s="875"/>
      <c r="BO1133" s="875"/>
      <c r="BP1133" s="875"/>
      <c r="BQ1133" s="875"/>
      <c r="BR1133" s="875"/>
      <c r="BS1133" s="875"/>
      <c r="BT1133" s="875"/>
      <c r="BU1133" s="875"/>
      <c r="BV1133" s="875"/>
      <c r="BW1133" s="875"/>
      <c r="BX1133" s="875"/>
      <c r="BY1133" s="875"/>
    </row>
    <row r="1134" s="235" customFormat="true" ht="15" customHeight="true" x14ac:dyDescent="0.2">
      <c r="BA1134" s="875"/>
      <c r="BB1134" s="268"/>
      <c r="BC1134" s="875"/>
      <c r="BD1134" s="875"/>
      <c r="BE1134" s="875"/>
      <c r="BF1134" s="875"/>
      <c r="BG1134" s="875"/>
      <c r="BH1134" s="875"/>
      <c r="BI1134" s="875"/>
      <c r="BJ1134" s="875"/>
      <c r="BK1134" s="875"/>
      <c r="BL1134" s="875"/>
      <c r="BM1134" s="875"/>
      <c r="BN1134" s="875"/>
      <c r="BO1134" s="875"/>
      <c r="BP1134" s="875"/>
      <c r="BQ1134" s="875"/>
      <c r="BR1134" s="875"/>
      <c r="BS1134" s="875"/>
      <c r="BT1134" s="875"/>
      <c r="BU1134" s="875"/>
      <c r="BV1134" s="875"/>
      <c r="BW1134" s="875"/>
      <c r="BX1134" s="875"/>
      <c r="BY1134" s="875"/>
    </row>
    <row r="1135" s="235" customFormat="true" ht="15" customHeight="true" x14ac:dyDescent="0.2">
      <c r="BA1135" s="875"/>
      <c r="BB1135" s="268"/>
      <c r="BC1135" s="875"/>
      <c r="BD1135" s="875"/>
      <c r="BE1135" s="875"/>
      <c r="BF1135" s="875"/>
      <c r="BG1135" s="875"/>
      <c r="BH1135" s="875"/>
      <c r="BI1135" s="875"/>
      <c r="BJ1135" s="875"/>
      <c r="BK1135" s="875"/>
      <c r="BL1135" s="875"/>
      <c r="BM1135" s="875"/>
      <c r="BN1135" s="875"/>
      <c r="BO1135" s="875"/>
      <c r="BP1135" s="875"/>
      <c r="BQ1135" s="875"/>
      <c r="BR1135" s="875"/>
      <c r="BS1135" s="875"/>
      <c r="BT1135" s="875"/>
      <c r="BU1135" s="875"/>
      <c r="BV1135" s="875"/>
      <c r="BW1135" s="875"/>
      <c r="BX1135" s="875"/>
      <c r="BY1135" s="875"/>
    </row>
    <row r="1136" s="235" customFormat="true" ht="15" customHeight="true" x14ac:dyDescent="0.2">
      <c r="BA1136" s="875"/>
      <c r="BB1136" s="268"/>
      <c r="BC1136" s="875"/>
      <c r="BD1136" s="875"/>
      <c r="BE1136" s="875"/>
      <c r="BF1136" s="875"/>
      <c r="BG1136" s="875"/>
      <c r="BH1136" s="875"/>
      <c r="BI1136" s="875"/>
      <c r="BJ1136" s="875"/>
      <c r="BK1136" s="875"/>
      <c r="BL1136" s="875"/>
      <c r="BM1136" s="875"/>
      <c r="BN1136" s="875"/>
      <c r="BO1136" s="875"/>
      <c r="BP1136" s="875"/>
      <c r="BQ1136" s="875"/>
      <c r="BR1136" s="875"/>
      <c r="BS1136" s="875"/>
      <c r="BT1136" s="875"/>
      <c r="BU1136" s="875"/>
      <c r="BV1136" s="875"/>
      <c r="BW1136" s="875"/>
      <c r="BX1136" s="875"/>
      <c r="BY1136" s="875"/>
    </row>
    <row r="1137" s="235" customFormat="true" ht="15" customHeight="true" x14ac:dyDescent="0.2">
      <c r="BA1137" s="875"/>
      <c r="BB1137" s="268"/>
      <c r="BC1137" s="875"/>
      <c r="BD1137" s="875"/>
      <c r="BE1137" s="875"/>
      <c r="BF1137" s="875"/>
      <c r="BG1137" s="875"/>
      <c r="BH1137" s="875"/>
      <c r="BI1137" s="875"/>
      <c r="BJ1137" s="875"/>
      <c r="BK1137" s="875"/>
      <c r="BL1137" s="875"/>
      <c r="BM1137" s="875"/>
      <c r="BN1137" s="875"/>
      <c r="BO1137" s="875"/>
      <c r="BP1137" s="875"/>
      <c r="BQ1137" s="875"/>
      <c r="BR1137" s="875"/>
      <c r="BS1137" s="875"/>
      <c r="BT1137" s="875"/>
      <c r="BU1137" s="875"/>
      <c r="BV1137" s="875"/>
      <c r="BW1137" s="875"/>
      <c r="BX1137" s="875"/>
      <c r="BY1137" s="875"/>
    </row>
    <row r="1138" s="235" customFormat="true" ht="15" customHeight="true" x14ac:dyDescent="0.2">
      <c r="BA1138" s="875"/>
      <c r="BB1138" s="268"/>
      <c r="BC1138" s="875"/>
      <c r="BD1138" s="875"/>
      <c r="BE1138" s="875"/>
      <c r="BF1138" s="875"/>
      <c r="BG1138" s="875"/>
      <c r="BH1138" s="875"/>
      <c r="BI1138" s="875"/>
      <c r="BJ1138" s="875"/>
      <c r="BK1138" s="875"/>
      <c r="BL1138" s="875"/>
      <c r="BM1138" s="875"/>
      <c r="BN1138" s="875"/>
      <c r="BO1138" s="875"/>
      <c r="BP1138" s="875"/>
      <c r="BQ1138" s="875"/>
      <c r="BR1138" s="875"/>
      <c r="BS1138" s="875"/>
      <c r="BT1138" s="875"/>
      <c r="BU1138" s="875"/>
      <c r="BV1138" s="875"/>
      <c r="BW1138" s="875"/>
      <c r="BX1138" s="875"/>
      <c r="BY1138" s="875"/>
    </row>
    <row r="1139" s="235" customFormat="true" ht="15" customHeight="true" x14ac:dyDescent="0.2">
      <c r="BA1139" s="875"/>
      <c r="BB1139" s="268"/>
      <c r="BC1139" s="875"/>
      <c r="BD1139" s="875"/>
      <c r="BE1139" s="875"/>
      <c r="BF1139" s="875"/>
      <c r="BG1139" s="875"/>
      <c r="BH1139" s="875"/>
      <c r="BI1139" s="875"/>
      <c r="BJ1139" s="875"/>
      <c r="BK1139" s="875"/>
      <c r="BL1139" s="875"/>
      <c r="BM1139" s="875"/>
      <c r="BN1139" s="875"/>
      <c r="BO1139" s="875"/>
      <c r="BP1139" s="875"/>
      <c r="BQ1139" s="875"/>
      <c r="BR1139" s="875"/>
      <c r="BS1139" s="875"/>
      <c r="BT1139" s="875"/>
      <c r="BU1139" s="875"/>
      <c r="BV1139" s="875"/>
      <c r="BW1139" s="875"/>
      <c r="BX1139" s="875"/>
      <c r="BY1139" s="875"/>
    </row>
    <row r="1140" s="235" customFormat="true" ht="15" customHeight="true" x14ac:dyDescent="0.2">
      <c r="BA1140" s="875"/>
      <c r="BB1140" s="268"/>
      <c r="BC1140" s="875"/>
      <c r="BD1140" s="875"/>
      <c r="BE1140" s="875"/>
      <c r="BF1140" s="875"/>
      <c r="BG1140" s="875"/>
      <c r="BH1140" s="875"/>
      <c r="BI1140" s="875"/>
      <c r="BJ1140" s="875"/>
      <c r="BK1140" s="875"/>
      <c r="BL1140" s="875"/>
      <c r="BM1140" s="875"/>
      <c r="BN1140" s="875"/>
      <c r="BO1140" s="875"/>
      <c r="BP1140" s="875"/>
      <c r="BQ1140" s="875"/>
      <c r="BR1140" s="875"/>
      <c r="BS1140" s="875"/>
      <c r="BT1140" s="875"/>
      <c r="BU1140" s="875"/>
      <c r="BV1140" s="875"/>
      <c r="BW1140" s="875"/>
      <c r="BX1140" s="875"/>
      <c r="BY1140" s="875"/>
    </row>
    <row r="1141" s="235" customFormat="true" ht="15" customHeight="true" x14ac:dyDescent="0.2">
      <c r="BA1141" s="875"/>
      <c r="BB1141" s="268"/>
      <c r="BC1141" s="875"/>
      <c r="BD1141" s="875"/>
      <c r="BE1141" s="875"/>
      <c r="BF1141" s="875"/>
      <c r="BG1141" s="875"/>
      <c r="BH1141" s="875"/>
      <c r="BI1141" s="875"/>
      <c r="BJ1141" s="875"/>
      <c r="BK1141" s="875"/>
      <c r="BL1141" s="875"/>
      <c r="BM1141" s="875"/>
      <c r="BN1141" s="875"/>
      <c r="BO1141" s="875"/>
      <c r="BP1141" s="875"/>
      <c r="BQ1141" s="875"/>
      <c r="BR1141" s="875"/>
      <c r="BS1141" s="875"/>
      <c r="BT1141" s="875"/>
      <c r="BU1141" s="875"/>
      <c r="BV1141" s="875"/>
      <c r="BW1141" s="875"/>
      <c r="BX1141" s="875"/>
      <c r="BY1141" s="875"/>
    </row>
    <row r="1142" s="235" customFormat="true" ht="15" customHeight="true" x14ac:dyDescent="0.2">
      <c r="BA1142" s="875"/>
      <c r="BB1142" s="268"/>
      <c r="BC1142" s="875"/>
      <c r="BD1142" s="875"/>
      <c r="BE1142" s="875"/>
      <c r="BF1142" s="875"/>
      <c r="BG1142" s="875"/>
      <c r="BH1142" s="875"/>
      <c r="BI1142" s="875"/>
      <c r="BJ1142" s="875"/>
      <c r="BK1142" s="875"/>
      <c r="BL1142" s="875"/>
      <c r="BM1142" s="875"/>
      <c r="BN1142" s="875"/>
      <c r="BO1142" s="875"/>
      <c r="BP1142" s="875"/>
      <c r="BQ1142" s="875"/>
      <c r="BR1142" s="875"/>
      <c r="BS1142" s="875"/>
      <c r="BT1142" s="875"/>
      <c r="BU1142" s="875"/>
      <c r="BV1142" s="875"/>
      <c r="BW1142" s="875"/>
      <c r="BX1142" s="875"/>
      <c r="BY1142" s="875"/>
    </row>
    <row r="1143" s="235" customFormat="true" ht="15" customHeight="true" x14ac:dyDescent="0.2">
      <c r="BA1143" s="875"/>
      <c r="BB1143" s="268"/>
      <c r="BC1143" s="875"/>
      <c r="BD1143" s="875"/>
      <c r="BE1143" s="875"/>
      <c r="BF1143" s="875"/>
      <c r="BG1143" s="875"/>
      <c r="BH1143" s="875"/>
      <c r="BI1143" s="875"/>
      <c r="BJ1143" s="875"/>
      <c r="BK1143" s="875"/>
      <c r="BL1143" s="875"/>
      <c r="BM1143" s="875"/>
      <c r="BN1143" s="875"/>
      <c r="BO1143" s="875"/>
      <c r="BP1143" s="875"/>
      <c r="BQ1143" s="875"/>
      <c r="BR1143" s="875"/>
      <c r="BS1143" s="875"/>
      <c r="BT1143" s="875"/>
      <c r="BU1143" s="875"/>
      <c r="BV1143" s="875"/>
      <c r="BW1143" s="875"/>
      <c r="BX1143" s="875"/>
      <c r="BY1143" s="875"/>
    </row>
    <row r="1144" s="235" customFormat="true" ht="15" customHeight="true" x14ac:dyDescent="0.2">
      <c r="BA1144" s="875"/>
      <c r="BB1144" s="268"/>
      <c r="BC1144" s="875"/>
      <c r="BD1144" s="875"/>
      <c r="BE1144" s="875"/>
      <c r="BF1144" s="875"/>
      <c r="BG1144" s="875"/>
      <c r="BH1144" s="875"/>
      <c r="BI1144" s="875"/>
      <c r="BJ1144" s="875"/>
      <c r="BK1144" s="875"/>
      <c r="BL1144" s="875"/>
      <c r="BM1144" s="875"/>
      <c r="BN1144" s="875"/>
      <c r="BO1144" s="875"/>
      <c r="BP1144" s="875"/>
      <c r="BQ1144" s="875"/>
      <c r="BR1144" s="875"/>
      <c r="BS1144" s="875"/>
      <c r="BT1144" s="875"/>
      <c r="BU1144" s="875"/>
      <c r="BV1144" s="875"/>
      <c r="BW1144" s="875"/>
      <c r="BX1144" s="875"/>
      <c r="BY1144" s="875"/>
    </row>
    <row r="1145" s="235" customFormat="true" ht="15" customHeight="true" x14ac:dyDescent="0.2">
      <c r="BA1145" s="875"/>
      <c r="BB1145" s="268"/>
      <c r="BC1145" s="875"/>
      <c r="BD1145" s="875"/>
      <c r="BE1145" s="875"/>
      <c r="BF1145" s="875"/>
      <c r="BG1145" s="875"/>
      <c r="BH1145" s="875"/>
      <c r="BI1145" s="875"/>
      <c r="BJ1145" s="875"/>
      <c r="BK1145" s="875"/>
      <c r="BL1145" s="875"/>
      <c r="BM1145" s="875"/>
      <c r="BN1145" s="875"/>
      <c r="BO1145" s="875"/>
      <c r="BP1145" s="875"/>
      <c r="BQ1145" s="875"/>
      <c r="BR1145" s="875"/>
      <c r="BS1145" s="875"/>
      <c r="BT1145" s="875"/>
      <c r="BU1145" s="875"/>
      <c r="BV1145" s="875"/>
      <c r="BW1145" s="875"/>
      <c r="BX1145" s="875"/>
      <c r="BY1145" s="875"/>
    </row>
    <row r="1146" s="235" customFormat="true" ht="15" customHeight="true" x14ac:dyDescent="0.2">
      <c r="BA1146" s="875"/>
      <c r="BB1146" s="268"/>
      <c r="BC1146" s="875"/>
      <c r="BD1146" s="875"/>
      <c r="BE1146" s="875"/>
      <c r="BF1146" s="875"/>
      <c r="BG1146" s="875"/>
      <c r="BH1146" s="875"/>
      <c r="BI1146" s="875"/>
      <c r="BJ1146" s="875"/>
      <c r="BK1146" s="875"/>
      <c r="BL1146" s="875"/>
      <c r="BM1146" s="875"/>
      <c r="BN1146" s="875"/>
      <c r="BO1146" s="875"/>
      <c r="BP1146" s="875"/>
      <c r="BQ1146" s="875"/>
      <c r="BR1146" s="875"/>
      <c r="BS1146" s="875"/>
      <c r="BT1146" s="875"/>
      <c r="BU1146" s="875"/>
      <c r="BV1146" s="875"/>
      <c r="BW1146" s="875"/>
      <c r="BX1146" s="875"/>
      <c r="BY1146" s="875"/>
    </row>
    <row r="1147" s="235" customFormat="true" ht="15" customHeight="true" x14ac:dyDescent="0.2">
      <c r="BA1147" s="875"/>
      <c r="BB1147" s="268"/>
      <c r="BC1147" s="875"/>
      <c r="BD1147" s="875"/>
      <c r="BE1147" s="875"/>
      <c r="BF1147" s="875"/>
      <c r="BG1147" s="875"/>
      <c r="BH1147" s="875"/>
      <c r="BI1147" s="875"/>
      <c r="BJ1147" s="875"/>
      <c r="BK1147" s="875"/>
      <c r="BL1147" s="875"/>
      <c r="BM1147" s="875"/>
      <c r="BN1147" s="875"/>
      <c r="BO1147" s="875"/>
      <c r="BP1147" s="875"/>
      <c r="BQ1147" s="875"/>
      <c r="BR1147" s="875"/>
      <c r="BS1147" s="875"/>
      <c r="BT1147" s="875"/>
      <c r="BU1147" s="875"/>
      <c r="BV1147" s="875"/>
      <c r="BW1147" s="875"/>
      <c r="BX1147" s="875"/>
      <c r="BY1147" s="875"/>
    </row>
    <row r="1148" s="235" customFormat="true" ht="15" customHeight="true" x14ac:dyDescent="0.2">
      <c r="BA1148" s="875"/>
      <c r="BB1148" s="268"/>
      <c r="BC1148" s="875"/>
      <c r="BD1148" s="875"/>
      <c r="BE1148" s="875"/>
      <c r="BF1148" s="875"/>
      <c r="BG1148" s="875"/>
      <c r="BH1148" s="875"/>
      <c r="BI1148" s="875"/>
      <c r="BJ1148" s="875"/>
      <c r="BK1148" s="875"/>
      <c r="BL1148" s="875"/>
      <c r="BM1148" s="875"/>
      <c r="BN1148" s="875"/>
      <c r="BO1148" s="875"/>
      <c r="BP1148" s="875"/>
      <c r="BQ1148" s="875"/>
      <c r="BR1148" s="875"/>
      <c r="BS1148" s="875"/>
      <c r="BT1148" s="875"/>
      <c r="BU1148" s="875"/>
      <c r="BV1148" s="875"/>
      <c r="BW1148" s="875"/>
      <c r="BX1148" s="875"/>
      <c r="BY1148" s="875"/>
    </row>
    <row r="1149" s="235" customFormat="true" ht="15" customHeight="true" x14ac:dyDescent="0.2">
      <c r="BA1149" s="875"/>
      <c r="BB1149" s="268"/>
      <c r="BC1149" s="875"/>
      <c r="BD1149" s="875"/>
      <c r="BE1149" s="875"/>
      <c r="BF1149" s="875"/>
      <c r="BG1149" s="875"/>
      <c r="BH1149" s="875"/>
      <c r="BI1149" s="875"/>
      <c r="BJ1149" s="875"/>
      <c r="BK1149" s="875"/>
      <c r="BL1149" s="875"/>
      <c r="BM1149" s="875"/>
      <c r="BN1149" s="875"/>
      <c r="BO1149" s="875"/>
      <c r="BP1149" s="875"/>
      <c r="BQ1149" s="875"/>
      <c r="BR1149" s="875"/>
      <c r="BS1149" s="875"/>
      <c r="BT1149" s="875"/>
      <c r="BU1149" s="875"/>
      <c r="BV1149" s="875"/>
      <c r="BW1149" s="875"/>
      <c r="BX1149" s="875"/>
      <c r="BY1149" s="875"/>
    </row>
    <row r="1150" s="235" customFormat="true" ht="15" customHeight="true" x14ac:dyDescent="0.2">
      <c r="BA1150" s="875"/>
      <c r="BB1150" s="268"/>
      <c r="BC1150" s="875"/>
      <c r="BD1150" s="875"/>
      <c r="BE1150" s="875"/>
      <c r="BF1150" s="875"/>
      <c r="BG1150" s="875"/>
      <c r="BH1150" s="875"/>
      <c r="BI1150" s="875"/>
      <c r="BJ1150" s="875"/>
      <c r="BK1150" s="875"/>
      <c r="BL1150" s="875"/>
      <c r="BM1150" s="875"/>
      <c r="BN1150" s="875"/>
      <c r="BO1150" s="875"/>
      <c r="BP1150" s="875"/>
      <c r="BQ1150" s="875"/>
      <c r="BR1150" s="875"/>
      <c r="BS1150" s="875"/>
      <c r="BT1150" s="875"/>
      <c r="BU1150" s="875"/>
      <c r="BV1150" s="875"/>
      <c r="BW1150" s="875"/>
      <c r="BX1150" s="875"/>
      <c r="BY1150" s="875"/>
    </row>
    <row r="1151" s="235" customFormat="true" ht="15" customHeight="true" x14ac:dyDescent="0.2">
      <c r="BA1151" s="875"/>
      <c r="BB1151" s="268"/>
      <c r="BC1151" s="875"/>
      <c r="BD1151" s="875"/>
      <c r="BE1151" s="875"/>
      <c r="BF1151" s="875"/>
      <c r="BG1151" s="875"/>
      <c r="BH1151" s="875"/>
      <c r="BI1151" s="875"/>
      <c r="BJ1151" s="875"/>
      <c r="BK1151" s="875"/>
      <c r="BL1151" s="875"/>
      <c r="BM1151" s="875"/>
      <c r="BN1151" s="875"/>
      <c r="BO1151" s="875"/>
      <c r="BP1151" s="875"/>
      <c r="BQ1151" s="875"/>
      <c r="BR1151" s="875"/>
      <c r="BS1151" s="875"/>
      <c r="BT1151" s="875"/>
      <c r="BU1151" s="875"/>
      <c r="BV1151" s="875"/>
      <c r="BW1151" s="875"/>
      <c r="BX1151" s="875"/>
      <c r="BY1151" s="875"/>
    </row>
    <row r="1152" s="235" customFormat="true" ht="15" customHeight="true" x14ac:dyDescent="0.2">
      <c r="BA1152" s="875"/>
      <c r="BB1152" s="268"/>
      <c r="BC1152" s="875"/>
      <c r="BD1152" s="875"/>
      <c r="BE1152" s="875"/>
      <c r="BF1152" s="875"/>
      <c r="BG1152" s="875"/>
      <c r="BH1152" s="875"/>
      <c r="BI1152" s="875"/>
      <c r="BJ1152" s="875"/>
      <c r="BK1152" s="875"/>
      <c r="BL1152" s="875"/>
      <c r="BM1152" s="875"/>
      <c r="BN1152" s="875"/>
      <c r="BO1152" s="875"/>
      <c r="BP1152" s="875"/>
      <c r="BQ1152" s="875"/>
      <c r="BR1152" s="875"/>
      <c r="BS1152" s="875"/>
      <c r="BT1152" s="875"/>
      <c r="BU1152" s="875"/>
      <c r="BV1152" s="875"/>
      <c r="BW1152" s="875"/>
      <c r="BX1152" s="875"/>
      <c r="BY1152" s="875"/>
    </row>
    <row r="1153" s="235" customFormat="true" ht="15" customHeight="true" x14ac:dyDescent="0.2">
      <c r="BA1153" s="875"/>
      <c r="BB1153" s="268"/>
      <c r="BC1153" s="875"/>
      <c r="BD1153" s="875"/>
      <c r="BE1153" s="875"/>
      <c r="BF1153" s="875"/>
      <c r="BG1153" s="875"/>
      <c r="BH1153" s="875"/>
      <c r="BI1153" s="875"/>
      <c r="BJ1153" s="875"/>
      <c r="BK1153" s="875"/>
      <c r="BL1153" s="875"/>
      <c r="BM1153" s="875"/>
      <c r="BN1153" s="875"/>
      <c r="BO1153" s="875"/>
      <c r="BP1153" s="875"/>
      <c r="BQ1153" s="875"/>
      <c r="BR1153" s="875"/>
      <c r="BS1153" s="875"/>
      <c r="BT1153" s="875"/>
      <c r="BU1153" s="875"/>
      <c r="BV1153" s="875"/>
      <c r="BW1153" s="875"/>
      <c r="BX1153" s="875"/>
      <c r="BY1153" s="875"/>
    </row>
    <row r="1154" s="235" customFormat="true" ht="15" customHeight="true" x14ac:dyDescent="0.2">
      <c r="BA1154" s="875"/>
      <c r="BB1154" s="268"/>
      <c r="BC1154" s="875"/>
      <c r="BD1154" s="875"/>
      <c r="BE1154" s="875"/>
      <c r="BF1154" s="875"/>
      <c r="BG1154" s="875"/>
      <c r="BH1154" s="875"/>
      <c r="BI1154" s="875"/>
      <c r="BJ1154" s="875"/>
      <c r="BK1154" s="875"/>
      <c r="BL1154" s="875"/>
      <c r="BM1154" s="875"/>
      <c r="BN1154" s="875"/>
      <c r="BO1154" s="875"/>
      <c r="BP1154" s="875"/>
      <c r="BQ1154" s="875"/>
      <c r="BR1154" s="875"/>
      <c r="BS1154" s="875"/>
      <c r="BT1154" s="875"/>
      <c r="BU1154" s="875"/>
      <c r="BV1154" s="875"/>
      <c r="BW1154" s="875"/>
      <c r="BX1154" s="875"/>
      <c r="BY1154" s="875"/>
    </row>
    <row r="1155" s="235" customFormat="true" ht="15" customHeight="true" x14ac:dyDescent="0.2">
      <c r="BA1155" s="875"/>
      <c r="BB1155" s="268"/>
      <c r="BC1155" s="875"/>
      <c r="BD1155" s="875"/>
      <c r="BE1155" s="875"/>
      <c r="BF1155" s="875"/>
      <c r="BG1155" s="875"/>
      <c r="BH1155" s="875"/>
      <c r="BI1155" s="875"/>
      <c r="BJ1155" s="875"/>
      <c r="BK1155" s="875"/>
      <c r="BL1155" s="875"/>
      <c r="BM1155" s="875"/>
      <c r="BN1155" s="875"/>
      <c r="BO1155" s="875"/>
      <c r="BP1155" s="875"/>
      <c r="BQ1155" s="875"/>
      <c r="BR1155" s="875"/>
      <c r="BS1155" s="875"/>
      <c r="BT1155" s="875"/>
      <c r="BU1155" s="875"/>
      <c r="BV1155" s="875"/>
      <c r="BW1155" s="875"/>
      <c r="BX1155" s="875"/>
      <c r="BY1155" s="875"/>
    </row>
    <row r="1156" s="235" customFormat="true" ht="15" customHeight="true" x14ac:dyDescent="0.2">
      <c r="BA1156" s="875"/>
      <c r="BB1156" s="268"/>
      <c r="BC1156" s="875"/>
      <c r="BD1156" s="875"/>
      <c r="BE1156" s="875"/>
      <c r="BF1156" s="875"/>
      <c r="BG1156" s="875"/>
      <c r="BH1156" s="875"/>
      <c r="BI1156" s="875"/>
      <c r="BJ1156" s="875"/>
      <c r="BK1156" s="875"/>
      <c r="BL1156" s="875"/>
      <c r="BM1156" s="875"/>
      <c r="BN1156" s="875"/>
      <c r="BO1156" s="875"/>
      <c r="BP1156" s="875"/>
      <c r="BQ1156" s="875"/>
      <c r="BR1156" s="875"/>
      <c r="BS1156" s="875"/>
      <c r="BT1156" s="875"/>
      <c r="BU1156" s="875"/>
      <c r="BV1156" s="875"/>
      <c r="BW1156" s="875"/>
      <c r="BX1156" s="875"/>
      <c r="BY1156" s="875"/>
    </row>
    <row r="1157" s="235" customFormat="true" ht="15" customHeight="true" x14ac:dyDescent="0.2">
      <c r="BA1157" s="875"/>
      <c r="BB1157" s="268"/>
      <c r="BC1157" s="875"/>
      <c r="BD1157" s="875"/>
      <c r="BE1157" s="875"/>
      <c r="BF1157" s="875"/>
      <c r="BG1157" s="875"/>
      <c r="BH1157" s="875"/>
      <c r="BI1157" s="875"/>
      <c r="BJ1157" s="875"/>
      <c r="BK1157" s="875"/>
      <c r="BL1157" s="875"/>
      <c r="BM1157" s="875"/>
      <c r="BN1157" s="875"/>
      <c r="BO1157" s="875"/>
      <c r="BP1157" s="875"/>
      <c r="BQ1157" s="875"/>
      <c r="BR1157" s="875"/>
      <c r="BS1157" s="875"/>
      <c r="BT1157" s="875"/>
      <c r="BU1157" s="875"/>
      <c r="BV1157" s="875"/>
      <c r="BW1157" s="875"/>
      <c r="BX1157" s="875"/>
      <c r="BY1157" s="875"/>
    </row>
    <row r="1158" s="235" customFormat="true" ht="15" customHeight="true" x14ac:dyDescent="0.2">
      <c r="BA1158" s="875"/>
      <c r="BB1158" s="268"/>
      <c r="BC1158" s="875"/>
      <c r="BD1158" s="875"/>
      <c r="BE1158" s="875"/>
      <c r="BF1158" s="875"/>
      <c r="BG1158" s="875"/>
      <c r="BH1158" s="875"/>
      <c r="BI1158" s="875"/>
      <c r="BJ1158" s="875"/>
      <c r="BK1158" s="875"/>
      <c r="BL1158" s="875"/>
      <c r="BM1158" s="875"/>
      <c r="BN1158" s="875"/>
      <c r="BO1158" s="875"/>
      <c r="BP1158" s="875"/>
      <c r="BQ1158" s="875"/>
      <c r="BR1158" s="875"/>
      <c r="BS1158" s="875"/>
      <c r="BT1158" s="875"/>
      <c r="BU1158" s="875"/>
      <c r="BV1158" s="875"/>
      <c r="BW1158" s="875"/>
      <c r="BX1158" s="875"/>
      <c r="BY1158" s="875"/>
    </row>
    <row r="1159" s="235" customFormat="true" ht="15" customHeight="true" x14ac:dyDescent="0.2">
      <c r="BA1159" s="875"/>
      <c r="BB1159" s="268"/>
      <c r="BC1159" s="875"/>
      <c r="BD1159" s="875"/>
      <c r="BE1159" s="875"/>
      <c r="BF1159" s="875"/>
      <c r="BG1159" s="875"/>
      <c r="BH1159" s="875"/>
      <c r="BI1159" s="875"/>
      <c r="BJ1159" s="875"/>
      <c r="BK1159" s="875"/>
      <c r="BL1159" s="875"/>
      <c r="BM1159" s="875"/>
      <c r="BN1159" s="875"/>
      <c r="BO1159" s="875"/>
      <c r="BP1159" s="875"/>
      <c r="BQ1159" s="875"/>
      <c r="BR1159" s="875"/>
      <c r="BS1159" s="875"/>
      <c r="BT1159" s="875"/>
      <c r="BU1159" s="875"/>
      <c r="BV1159" s="875"/>
      <c r="BW1159" s="875"/>
      <c r="BX1159" s="875"/>
      <c r="BY1159" s="875"/>
    </row>
    <row r="1160" s="235" customFormat="true" ht="15" customHeight="true" x14ac:dyDescent="0.2">
      <c r="BA1160" s="875"/>
      <c r="BB1160" s="268"/>
      <c r="BC1160" s="875"/>
      <c r="BD1160" s="875"/>
      <c r="BE1160" s="875"/>
      <c r="BF1160" s="875"/>
      <c r="BG1160" s="875"/>
      <c r="BH1160" s="875"/>
      <c r="BI1160" s="875"/>
      <c r="BJ1160" s="875"/>
      <c r="BK1160" s="875"/>
      <c r="BL1160" s="875"/>
      <c r="BM1160" s="875"/>
      <c r="BN1160" s="875"/>
      <c r="BO1160" s="875"/>
      <c r="BP1160" s="875"/>
      <c r="BQ1160" s="875"/>
      <c r="BR1160" s="875"/>
      <c r="BS1160" s="875"/>
      <c r="BT1160" s="875"/>
      <c r="BU1160" s="875"/>
      <c r="BV1160" s="875"/>
      <c r="BW1160" s="875"/>
      <c r="BX1160" s="875"/>
      <c r="BY1160" s="875"/>
    </row>
    <row r="1161" s="235" customFormat="true" ht="15" customHeight="true" x14ac:dyDescent="0.2">
      <c r="BA1161" s="875"/>
      <c r="BB1161" s="268"/>
      <c r="BC1161" s="875"/>
      <c r="BD1161" s="875"/>
      <c r="BE1161" s="875"/>
      <c r="BF1161" s="875"/>
      <c r="BG1161" s="875"/>
      <c r="BH1161" s="875"/>
      <c r="BI1161" s="875"/>
      <c r="BJ1161" s="875"/>
      <c r="BK1161" s="875"/>
      <c r="BL1161" s="875"/>
      <c r="BM1161" s="875"/>
      <c r="BN1161" s="875"/>
      <c r="BO1161" s="875"/>
      <c r="BP1161" s="875"/>
      <c r="BQ1161" s="875"/>
      <c r="BR1161" s="875"/>
      <c r="BS1161" s="875"/>
      <c r="BT1161" s="875"/>
      <c r="BU1161" s="875"/>
      <c r="BV1161" s="875"/>
      <c r="BW1161" s="875"/>
      <c r="BX1161" s="875"/>
      <c r="BY1161" s="875"/>
    </row>
    <row r="1162" s="235" customFormat="true" ht="15" customHeight="true" x14ac:dyDescent="0.2">
      <c r="BA1162" s="875"/>
      <c r="BB1162" s="268"/>
      <c r="BC1162" s="875"/>
      <c r="BD1162" s="875"/>
      <c r="BE1162" s="875"/>
      <c r="BF1162" s="875"/>
      <c r="BG1162" s="875"/>
      <c r="BH1162" s="875"/>
      <c r="BI1162" s="875"/>
      <c r="BJ1162" s="875"/>
      <c r="BK1162" s="875"/>
      <c r="BL1162" s="875"/>
      <c r="BM1162" s="875"/>
      <c r="BN1162" s="875"/>
      <c r="BO1162" s="875"/>
      <c r="BP1162" s="875"/>
      <c r="BQ1162" s="875"/>
      <c r="BR1162" s="875"/>
      <c r="BS1162" s="875"/>
      <c r="BT1162" s="875"/>
      <c r="BU1162" s="875"/>
      <c r="BV1162" s="875"/>
      <c r="BW1162" s="875"/>
      <c r="BX1162" s="875"/>
      <c r="BY1162" s="875"/>
    </row>
    <row r="1163" s="235" customFormat="true" ht="15" customHeight="true" x14ac:dyDescent="0.2">
      <c r="BA1163" s="875"/>
      <c r="BB1163" s="268"/>
      <c r="BC1163" s="875"/>
      <c r="BD1163" s="875"/>
      <c r="BE1163" s="875"/>
      <c r="BF1163" s="875"/>
      <c r="BG1163" s="875"/>
      <c r="BH1163" s="875"/>
      <c r="BI1163" s="875"/>
      <c r="BJ1163" s="875"/>
      <c r="BK1163" s="875"/>
      <c r="BL1163" s="875"/>
      <c r="BM1163" s="875"/>
      <c r="BN1163" s="875"/>
      <c r="BO1163" s="875"/>
      <c r="BP1163" s="875"/>
      <c r="BQ1163" s="875"/>
      <c r="BR1163" s="875"/>
      <c r="BS1163" s="875"/>
      <c r="BT1163" s="875"/>
      <c r="BU1163" s="875"/>
      <c r="BV1163" s="875"/>
      <c r="BW1163" s="875"/>
      <c r="BX1163" s="875"/>
      <c r="BY1163" s="875"/>
    </row>
    <row r="1164" s="235" customFormat="true" ht="15" customHeight="true" x14ac:dyDescent="0.2">
      <c r="BA1164" s="875"/>
      <c r="BB1164" s="268"/>
      <c r="BC1164" s="875"/>
      <c r="BD1164" s="875"/>
      <c r="BE1164" s="875"/>
      <c r="BF1164" s="875"/>
      <c r="BG1164" s="875"/>
      <c r="BH1164" s="875"/>
      <c r="BI1164" s="875"/>
      <c r="BJ1164" s="875"/>
      <c r="BK1164" s="875"/>
      <c r="BL1164" s="875"/>
      <c r="BM1164" s="875"/>
      <c r="BN1164" s="875"/>
      <c r="BO1164" s="875"/>
      <c r="BP1164" s="875"/>
      <c r="BQ1164" s="875"/>
      <c r="BR1164" s="875"/>
      <c r="BS1164" s="875"/>
      <c r="BT1164" s="875"/>
      <c r="BU1164" s="875"/>
      <c r="BV1164" s="875"/>
      <c r="BW1164" s="875"/>
      <c r="BX1164" s="875"/>
      <c r="BY1164" s="875"/>
    </row>
    <row r="1165" s="235" customFormat="true" ht="15" customHeight="true" x14ac:dyDescent="0.2">
      <c r="BA1165" s="875"/>
      <c r="BB1165" s="268"/>
      <c r="BC1165" s="875"/>
      <c r="BD1165" s="875"/>
      <c r="BE1165" s="875"/>
      <c r="BF1165" s="875"/>
      <c r="BG1165" s="875"/>
      <c r="BH1165" s="875"/>
      <c r="BI1165" s="875"/>
      <c r="BJ1165" s="875"/>
      <c r="BK1165" s="875"/>
      <c r="BL1165" s="875"/>
      <c r="BM1165" s="875"/>
      <c r="BN1165" s="875"/>
      <c r="BO1165" s="875"/>
      <c r="BP1165" s="875"/>
      <c r="BQ1165" s="875"/>
      <c r="BR1165" s="875"/>
      <c r="BS1165" s="875"/>
      <c r="BT1165" s="875"/>
      <c r="BU1165" s="875"/>
      <c r="BV1165" s="875"/>
      <c r="BW1165" s="875"/>
      <c r="BX1165" s="875"/>
      <c r="BY1165" s="875"/>
    </row>
    <row r="1166" s="235" customFormat="true" ht="15" customHeight="true" x14ac:dyDescent="0.2">
      <c r="BA1166" s="875"/>
      <c r="BB1166" s="268"/>
      <c r="BC1166" s="875"/>
      <c r="BD1166" s="875"/>
      <c r="BE1166" s="875"/>
      <c r="BF1166" s="875"/>
      <c r="BG1166" s="875"/>
      <c r="BH1166" s="875"/>
      <c r="BI1166" s="875"/>
      <c r="BJ1166" s="875"/>
      <c r="BK1166" s="875"/>
      <c r="BL1166" s="875"/>
      <c r="BM1166" s="875"/>
      <c r="BN1166" s="875"/>
      <c r="BO1166" s="875"/>
      <c r="BP1166" s="875"/>
      <c r="BQ1166" s="875"/>
      <c r="BR1166" s="875"/>
      <c r="BS1166" s="875"/>
      <c r="BT1166" s="875"/>
      <c r="BU1166" s="875"/>
      <c r="BV1166" s="875"/>
      <c r="BW1166" s="875"/>
      <c r="BX1166" s="875"/>
      <c r="BY1166" s="875"/>
    </row>
    <row r="1167" s="235" customFormat="true" ht="15" customHeight="true" x14ac:dyDescent="0.2">
      <c r="BA1167" s="875"/>
      <c r="BB1167" s="268"/>
      <c r="BC1167" s="875"/>
      <c r="BD1167" s="875"/>
      <c r="BE1167" s="875"/>
      <c r="BF1167" s="875"/>
      <c r="BG1167" s="875"/>
      <c r="BH1167" s="875"/>
      <c r="BI1167" s="875"/>
      <c r="BJ1167" s="875"/>
      <c r="BK1167" s="875"/>
      <c r="BL1167" s="875"/>
      <c r="BM1167" s="875"/>
      <c r="BN1167" s="875"/>
      <c r="BO1167" s="875"/>
      <c r="BP1167" s="875"/>
      <c r="BQ1167" s="875"/>
      <c r="BR1167" s="875"/>
      <c r="BS1167" s="875"/>
      <c r="BT1167" s="875"/>
      <c r="BU1167" s="875"/>
      <c r="BV1167" s="875"/>
      <c r="BW1167" s="875"/>
      <c r="BX1167" s="875"/>
      <c r="BY1167" s="875"/>
    </row>
    <row r="1168" s="235" customFormat="true" ht="15" customHeight="true" x14ac:dyDescent="0.2">
      <c r="BA1168" s="875"/>
      <c r="BB1168" s="268"/>
      <c r="BC1168" s="875"/>
      <c r="BD1168" s="875"/>
      <c r="BE1168" s="875"/>
      <c r="BF1168" s="875"/>
      <c r="BG1168" s="875"/>
      <c r="BH1168" s="875"/>
      <c r="BI1168" s="875"/>
      <c r="BJ1168" s="875"/>
      <c r="BK1168" s="875"/>
      <c r="BL1168" s="875"/>
      <c r="BM1168" s="875"/>
      <c r="BN1168" s="875"/>
      <c r="BO1168" s="875"/>
      <c r="BP1168" s="875"/>
      <c r="BQ1168" s="875"/>
      <c r="BR1168" s="875"/>
      <c r="BS1168" s="875"/>
      <c r="BT1168" s="875"/>
      <c r="BU1168" s="875"/>
      <c r="BV1168" s="875"/>
      <c r="BW1168" s="875"/>
      <c r="BX1168" s="875"/>
      <c r="BY1168" s="875"/>
    </row>
    <row r="1169" s="235" customFormat="true" ht="15" customHeight="true" x14ac:dyDescent="0.2">
      <c r="BA1169" s="875"/>
      <c r="BB1169" s="268"/>
      <c r="BC1169" s="875"/>
      <c r="BD1169" s="875"/>
      <c r="BE1169" s="875"/>
      <c r="BF1169" s="875"/>
      <c r="BG1169" s="875"/>
      <c r="BH1169" s="875"/>
      <c r="BI1169" s="875"/>
      <c r="BJ1169" s="875"/>
      <c r="BK1169" s="875"/>
      <c r="BL1169" s="875"/>
      <c r="BM1169" s="875"/>
      <c r="BN1169" s="875"/>
      <c r="BO1169" s="875"/>
      <c r="BP1169" s="875"/>
      <c r="BQ1169" s="875"/>
      <c r="BR1169" s="875"/>
      <c r="BS1169" s="875"/>
      <c r="BT1169" s="875"/>
      <c r="BU1169" s="875"/>
      <c r="BV1169" s="875"/>
      <c r="BW1169" s="875"/>
      <c r="BX1169" s="875"/>
      <c r="BY1169" s="875"/>
    </row>
    <row r="1170" s="235" customFormat="true" ht="15" customHeight="true" x14ac:dyDescent="0.2">
      <c r="A1170" s="450"/>
      <c r="B1170" s="1065"/>
      <c r="C1170" s="1066"/>
      <c r="D1170" s="1066"/>
      <c r="E1170" s="1066"/>
      <c r="F1170" s="1066"/>
      <c r="G1170" s="1066"/>
      <c r="H1170" s="1066"/>
      <c r="I1170" s="1066"/>
      <c r="J1170" s="1066"/>
      <c r="K1170" s="1066"/>
      <c r="L1170" s="1066"/>
      <c r="M1170" s="1066"/>
      <c r="N1170" s="1066"/>
      <c r="O1170" s="1066"/>
      <c r="P1170" s="1066"/>
      <c r="Q1170" s="1066"/>
      <c r="R1170" s="1066"/>
      <c r="S1170" s="1066"/>
      <c r="T1170" s="1066"/>
      <c r="U1170" s="1066"/>
      <c r="V1170" s="1066"/>
      <c r="W1170" s="1066"/>
      <c r="X1170" s="1066"/>
      <c r="Y1170" s="1066"/>
      <c r="Z1170" s="1066"/>
      <c r="BA1170" s="875"/>
      <c r="BB1170" s="268"/>
      <c r="BC1170" s="875"/>
      <c r="BD1170" s="875"/>
      <c r="BE1170" s="875"/>
      <c r="BF1170" s="875"/>
      <c r="BG1170" s="875"/>
      <c r="BH1170" s="875"/>
      <c r="BI1170" s="875"/>
      <c r="BJ1170" s="875"/>
      <c r="BK1170" s="875"/>
      <c r="BL1170" s="875"/>
      <c r="BM1170" s="875"/>
      <c r="BN1170" s="875"/>
      <c r="BO1170" s="875"/>
      <c r="BP1170" s="875"/>
      <c r="BQ1170" s="875"/>
      <c r="BR1170" s="875"/>
      <c r="BS1170" s="875"/>
      <c r="BT1170" s="875"/>
      <c r="BU1170" s="875"/>
      <c r="BV1170" s="875"/>
      <c r="BW1170" s="875"/>
      <c r="BX1170" s="875"/>
      <c r="BY1170" s="875"/>
    </row>
    <row r="1171" s="235" customFormat="true" ht="15" customHeight="true" x14ac:dyDescent="0.2">
      <c r="A1171" s="450"/>
      <c r="B1171" s="1065"/>
      <c r="C1171" s="1066"/>
      <c r="D1171" s="1066"/>
      <c r="E1171" s="1066"/>
      <c r="F1171" s="1066"/>
      <c r="G1171" s="1066"/>
      <c r="H1171" s="1066"/>
      <c r="I1171" s="1066"/>
      <c r="J1171" s="1066"/>
      <c r="K1171" s="1066"/>
      <c r="L1171" s="1066"/>
      <c r="M1171" s="1066"/>
      <c r="N1171" s="1066"/>
      <c r="O1171" s="1066"/>
      <c r="P1171" s="1066"/>
      <c r="Q1171" s="1066"/>
      <c r="R1171" s="1066"/>
      <c r="S1171" s="1066"/>
      <c r="T1171" s="1066"/>
      <c r="U1171" s="1066"/>
      <c r="V1171" s="1066"/>
      <c r="W1171" s="1066"/>
      <c r="X1171" s="1066"/>
      <c r="Y1171" s="1066"/>
      <c r="Z1171" s="1066"/>
      <c r="BA1171" s="875"/>
      <c r="BB1171" s="268"/>
      <c r="BC1171" s="875"/>
      <c r="BD1171" s="875"/>
      <c r="BE1171" s="875"/>
      <c r="BF1171" s="875"/>
      <c r="BG1171" s="875"/>
      <c r="BH1171" s="875"/>
      <c r="BI1171" s="875"/>
      <c r="BJ1171" s="875"/>
      <c r="BK1171" s="875"/>
      <c r="BL1171" s="875"/>
      <c r="BM1171" s="875"/>
      <c r="BN1171" s="875"/>
      <c r="BO1171" s="875"/>
      <c r="BP1171" s="875"/>
      <c r="BQ1171" s="875"/>
      <c r="BR1171" s="875"/>
      <c r="BS1171" s="875"/>
      <c r="BT1171" s="875"/>
      <c r="BU1171" s="875"/>
      <c r="BV1171" s="875"/>
      <c r="BW1171" s="875"/>
      <c r="BX1171" s="875"/>
      <c r="BY1171" s="875"/>
    </row>
    <row r="1172" s="235" customFormat="true" ht="15" customHeight="true" x14ac:dyDescent="0.2">
      <c r="A1172" s="450"/>
      <c r="B1172" s="1065"/>
      <c r="C1172" s="1066"/>
      <c r="D1172" s="1066"/>
      <c r="E1172" s="1066"/>
      <c r="F1172" s="1066"/>
      <c r="G1172" s="1066"/>
      <c r="H1172" s="1066"/>
      <c r="I1172" s="1066"/>
      <c r="J1172" s="1066"/>
      <c r="K1172" s="1066"/>
      <c r="L1172" s="1066"/>
      <c r="M1172" s="1066"/>
      <c r="N1172" s="1066"/>
      <c r="O1172" s="1066"/>
      <c r="P1172" s="1066"/>
      <c r="Q1172" s="1066"/>
      <c r="R1172" s="1066"/>
      <c r="S1172" s="1066"/>
      <c r="T1172" s="1066"/>
      <c r="U1172" s="1066"/>
      <c r="V1172" s="1066"/>
      <c r="W1172" s="1066"/>
      <c r="X1172" s="1066"/>
      <c r="Y1172" s="1066"/>
      <c r="Z1172" s="1066"/>
      <c r="BA1172" s="875"/>
      <c r="BB1172" s="268"/>
      <c r="BC1172" s="875"/>
      <c r="BD1172" s="875"/>
      <c r="BE1172" s="875"/>
      <c r="BF1172" s="875"/>
      <c r="BG1172" s="875"/>
      <c r="BH1172" s="875"/>
      <c r="BI1172" s="875"/>
      <c r="BJ1172" s="875"/>
      <c r="BK1172" s="875"/>
      <c r="BL1172" s="875"/>
      <c r="BM1172" s="875"/>
      <c r="BN1172" s="875"/>
      <c r="BO1172" s="875"/>
      <c r="BP1172" s="875"/>
      <c r="BQ1172" s="875"/>
      <c r="BR1172" s="875"/>
      <c r="BS1172" s="875"/>
      <c r="BT1172" s="875"/>
      <c r="BU1172" s="875"/>
      <c r="BV1172" s="875"/>
      <c r="BW1172" s="875"/>
      <c r="BX1172" s="875"/>
      <c r="BY1172" s="875"/>
    </row>
    <row r="1173" s="235" customFormat="true" ht="15" customHeight="true" x14ac:dyDescent="0.2">
      <c r="A1173" s="450"/>
      <c r="B1173" s="1065"/>
      <c r="C1173" s="1066"/>
      <c r="D1173" s="1066"/>
      <c r="E1173" s="1066"/>
      <c r="F1173" s="1066"/>
      <c r="G1173" s="1066"/>
      <c r="H1173" s="1066"/>
      <c r="I1173" s="1066"/>
      <c r="J1173" s="1066"/>
      <c r="K1173" s="1066"/>
      <c r="L1173" s="1066"/>
      <c r="M1173" s="1066"/>
      <c r="N1173" s="1066"/>
      <c r="O1173" s="1066"/>
      <c r="P1173" s="1066"/>
      <c r="Q1173" s="1066"/>
      <c r="R1173" s="1066"/>
      <c r="S1173" s="1066"/>
      <c r="T1173" s="1066"/>
      <c r="U1173" s="1066"/>
      <c r="V1173" s="1066"/>
      <c r="W1173" s="1066"/>
      <c r="X1173" s="1066"/>
      <c r="Y1173" s="1066"/>
      <c r="Z1173" s="1066"/>
      <c r="BA1173" s="875"/>
      <c r="BB1173" s="268"/>
      <c r="BC1173" s="875"/>
      <c r="BD1173" s="875"/>
      <c r="BE1173" s="875"/>
      <c r="BF1173" s="875"/>
      <c r="BG1173" s="875"/>
      <c r="BH1173" s="875"/>
      <c r="BI1173" s="875"/>
      <c r="BJ1173" s="875"/>
      <c r="BK1173" s="875"/>
      <c r="BL1173" s="875"/>
      <c r="BM1173" s="875"/>
      <c r="BN1173" s="875"/>
      <c r="BO1173" s="875"/>
      <c r="BP1173" s="875"/>
      <c r="BQ1173" s="875"/>
      <c r="BR1173" s="875"/>
      <c r="BS1173" s="875"/>
      <c r="BT1173" s="875"/>
      <c r="BU1173" s="875"/>
      <c r="BV1173" s="875"/>
      <c r="BW1173" s="875"/>
      <c r="BX1173" s="875"/>
      <c r="BY1173" s="875"/>
    </row>
    <row r="1174" s="235" customFormat="true" ht="15" customHeight="true" x14ac:dyDescent="0.2">
      <c r="A1174" s="450"/>
      <c r="B1174" s="1065"/>
      <c r="C1174" s="1066"/>
      <c r="D1174" s="1066"/>
      <c r="E1174" s="1066"/>
      <c r="F1174" s="1066"/>
      <c r="G1174" s="1066"/>
      <c r="H1174" s="1066"/>
      <c r="I1174" s="1066"/>
      <c r="J1174" s="1066"/>
      <c r="K1174" s="1066"/>
      <c r="L1174" s="1066"/>
      <c r="M1174" s="1066"/>
      <c r="N1174" s="1066"/>
      <c r="O1174" s="1066"/>
      <c r="P1174" s="1066"/>
      <c r="Q1174" s="1066"/>
      <c r="R1174" s="1066"/>
      <c r="S1174" s="1066"/>
      <c r="T1174" s="1066"/>
      <c r="U1174" s="1066"/>
      <c r="V1174" s="1066"/>
      <c r="W1174" s="1066"/>
      <c r="X1174" s="1066"/>
      <c r="Y1174" s="1066"/>
      <c r="Z1174" s="1066"/>
      <c r="BA1174" s="875"/>
      <c r="BB1174" s="268"/>
      <c r="BC1174" s="875"/>
      <c r="BD1174" s="875"/>
      <c r="BE1174" s="875"/>
      <c r="BF1174" s="875"/>
      <c r="BG1174" s="875"/>
      <c r="BH1174" s="875"/>
      <c r="BI1174" s="875"/>
      <c r="BJ1174" s="875"/>
      <c r="BK1174" s="875"/>
      <c r="BL1174" s="875"/>
      <c r="BM1174" s="875"/>
      <c r="BN1174" s="875"/>
      <c r="BO1174" s="875"/>
      <c r="BP1174" s="875"/>
      <c r="BQ1174" s="875"/>
      <c r="BR1174" s="875"/>
      <c r="BS1174" s="875"/>
      <c r="BT1174" s="875"/>
      <c r="BU1174" s="875"/>
      <c r="BV1174" s="875"/>
      <c r="BW1174" s="875"/>
      <c r="BX1174" s="875"/>
      <c r="BY1174" s="875"/>
    </row>
    <row r="1175" s="235" customFormat="true" ht="15" customHeight="true" x14ac:dyDescent="0.2">
      <c r="A1175" s="450"/>
      <c r="B1175" s="1065"/>
      <c r="C1175" s="1066"/>
      <c r="D1175" s="1066"/>
      <c r="E1175" s="1066"/>
      <c r="F1175" s="1066"/>
      <c r="G1175" s="1066"/>
      <c r="H1175" s="1066"/>
      <c r="I1175" s="1066"/>
      <c r="J1175" s="1066"/>
      <c r="K1175" s="1066"/>
      <c r="L1175" s="1066"/>
      <c r="M1175" s="1066"/>
      <c r="N1175" s="1066"/>
      <c r="O1175" s="1066"/>
      <c r="P1175" s="1066"/>
      <c r="Q1175" s="1066"/>
      <c r="R1175" s="1066"/>
      <c r="S1175" s="1066"/>
      <c r="T1175" s="1066"/>
      <c r="U1175" s="1066"/>
      <c r="V1175" s="1066"/>
      <c r="W1175" s="1066"/>
      <c r="X1175" s="1066"/>
      <c r="Y1175" s="1066"/>
      <c r="Z1175" s="1066"/>
      <c r="BA1175" s="875"/>
      <c r="BB1175" s="268"/>
      <c r="BC1175" s="875"/>
      <c r="BD1175" s="875"/>
      <c r="BE1175" s="875"/>
      <c r="BF1175" s="875"/>
      <c r="BG1175" s="875"/>
      <c r="BH1175" s="875"/>
      <c r="BI1175" s="875"/>
      <c r="BJ1175" s="875"/>
      <c r="BK1175" s="875"/>
      <c r="BL1175" s="875"/>
      <c r="BM1175" s="875"/>
      <c r="BN1175" s="875"/>
      <c r="BO1175" s="875"/>
      <c r="BP1175" s="875"/>
      <c r="BQ1175" s="875"/>
      <c r="BR1175" s="875"/>
      <c r="BS1175" s="875"/>
      <c r="BT1175" s="875"/>
      <c r="BU1175" s="875"/>
      <c r="BV1175" s="875"/>
      <c r="BW1175" s="875"/>
      <c r="BX1175" s="875"/>
      <c r="BY1175" s="875"/>
    </row>
    <row r="1176" s="235" customFormat="true" ht="15" customHeight="true" x14ac:dyDescent="0.2">
      <c r="A1176" s="1067"/>
      <c r="B1176" s="450"/>
      <c r="C1176" s="1068"/>
      <c r="D1176" s="1069"/>
      <c r="E1176" s="1069"/>
      <c r="F1176" s="1069"/>
      <c r="G1176" s="1069"/>
      <c r="H1176" s="1068"/>
      <c r="I1176" s="1069"/>
      <c r="J1176" s="1069"/>
      <c r="K1176" s="1069"/>
      <c r="L1176" s="1069"/>
      <c r="M1176" s="1068"/>
      <c r="N1176" s="1069"/>
      <c r="O1176" s="1069"/>
      <c r="P1176" s="1069"/>
      <c r="Q1176" s="1069"/>
      <c r="R1176" s="1068"/>
      <c r="S1176" s="1069"/>
      <c r="T1176" s="1069"/>
      <c r="U1176" s="1069"/>
      <c r="BA1176" s="875"/>
      <c r="BB1176" s="268"/>
      <c r="BC1176" s="875"/>
      <c r="BD1176" s="875"/>
      <c r="BE1176" s="875"/>
      <c r="BF1176" s="875"/>
      <c r="BG1176" s="875"/>
      <c r="BH1176" s="875"/>
      <c r="BI1176" s="875"/>
      <c r="BJ1176" s="875"/>
      <c r="BK1176" s="875"/>
      <c r="BL1176" s="875"/>
      <c r="BM1176" s="875"/>
      <c r="BN1176" s="875"/>
      <c r="BO1176" s="875"/>
      <c r="BP1176" s="875"/>
      <c r="BQ1176" s="875"/>
      <c r="BR1176" s="875"/>
      <c r="BS1176" s="875"/>
      <c r="BT1176" s="875"/>
      <c r="BU1176" s="875"/>
      <c r="BV1176" s="875"/>
      <c r="BW1176" s="875"/>
      <c r="BX1176" s="875"/>
      <c r="BY1176" s="875"/>
    </row>
    <row r="1177" s="235" customFormat="true" ht="15" customHeight="true" x14ac:dyDescent="0.2">
      <c r="A1177" s="1069"/>
      <c r="B1177" s="1069"/>
      <c r="C1177" s="1068"/>
      <c r="D1177" s="1068"/>
      <c r="E1177" s="1068"/>
      <c r="F1177" s="1068"/>
      <c r="G1177" s="1068"/>
      <c r="H1177" s="1068"/>
      <c r="I1177" s="1068"/>
      <c r="J1177" s="1068"/>
      <c r="K1177" s="1068"/>
      <c r="L1177" s="1068"/>
      <c r="M1177" s="1068"/>
      <c r="N1177" s="1068"/>
      <c r="O1177" s="1068"/>
      <c r="P1177" s="1068"/>
      <c r="Q1177" s="1068"/>
      <c r="R1177" s="1068"/>
      <c r="S1177" s="1068"/>
      <c r="T1177" s="1068"/>
      <c r="U1177" s="1068"/>
      <c r="BA1177" s="875"/>
      <c r="BB1177" s="268"/>
      <c r="BC1177" s="875"/>
      <c r="BD1177" s="875"/>
      <c r="BE1177" s="875"/>
      <c r="BF1177" s="875"/>
      <c r="BG1177" s="875"/>
      <c r="BH1177" s="875"/>
      <c r="BI1177" s="875"/>
      <c r="BJ1177" s="875"/>
      <c r="BK1177" s="875"/>
      <c r="BL1177" s="875"/>
      <c r="BM1177" s="875"/>
      <c r="BN1177" s="875"/>
      <c r="BO1177" s="875"/>
      <c r="BP1177" s="875"/>
      <c r="BQ1177" s="875"/>
      <c r="BR1177" s="875"/>
      <c r="BS1177" s="875"/>
      <c r="BT1177" s="875"/>
      <c r="BU1177" s="875"/>
      <c r="BV1177" s="875"/>
      <c r="BW1177" s="875"/>
      <c r="BX1177" s="875"/>
      <c r="BY1177" s="875"/>
    </row>
    <row r="1178" s="235" customFormat="true" ht="15" customHeight="true" x14ac:dyDescent="0.2">
      <c r="BA1178" s="875"/>
      <c r="BB1178" s="268"/>
      <c r="BC1178" s="875"/>
      <c r="BD1178" s="875"/>
      <c r="BE1178" s="875"/>
      <c r="BF1178" s="875"/>
      <c r="BG1178" s="875"/>
      <c r="BH1178" s="875"/>
      <c r="BI1178" s="875"/>
      <c r="BJ1178" s="875"/>
      <c r="BK1178" s="875"/>
      <c r="BL1178" s="875"/>
      <c r="BM1178" s="875"/>
      <c r="BN1178" s="875"/>
      <c r="BO1178" s="875"/>
      <c r="BP1178" s="875"/>
      <c r="BQ1178" s="875"/>
      <c r="BR1178" s="875"/>
      <c r="BS1178" s="875"/>
      <c r="BT1178" s="875"/>
      <c r="BU1178" s="875"/>
      <c r="BV1178" s="875"/>
      <c r="BW1178" s="875"/>
      <c r="BX1178" s="875"/>
      <c r="BY1178" s="875"/>
    </row>
    <row r="1179" s="235" customFormat="true" ht="15" customHeight="true" x14ac:dyDescent="0.2">
      <c r="BA1179" s="875"/>
      <c r="BB1179" s="268"/>
      <c r="BC1179" s="875"/>
      <c r="BD1179" s="875"/>
      <c r="BE1179" s="875"/>
      <c r="BF1179" s="875"/>
      <c r="BG1179" s="875"/>
      <c r="BH1179" s="875"/>
      <c r="BI1179" s="875"/>
      <c r="BJ1179" s="875"/>
      <c r="BK1179" s="875"/>
      <c r="BL1179" s="875"/>
      <c r="BM1179" s="875"/>
      <c r="BN1179" s="875"/>
      <c r="BO1179" s="875"/>
      <c r="BP1179" s="875"/>
      <c r="BQ1179" s="875"/>
      <c r="BR1179" s="875"/>
      <c r="BS1179" s="875"/>
      <c r="BT1179" s="875"/>
      <c r="BU1179" s="875"/>
      <c r="BV1179" s="875"/>
      <c r="BW1179" s="875"/>
      <c r="BX1179" s="875"/>
      <c r="BY1179" s="875"/>
    </row>
    <row r="1180" s="235" customFormat="true" ht="15" customHeight="true" x14ac:dyDescent="0.2">
      <c r="BA1180" s="875"/>
      <c r="BB1180" s="268"/>
      <c r="BC1180" s="875"/>
      <c r="BD1180" s="875"/>
      <c r="BE1180" s="875"/>
      <c r="BF1180" s="875"/>
      <c r="BG1180" s="875"/>
      <c r="BH1180" s="875"/>
      <c r="BI1180" s="875"/>
      <c r="BJ1180" s="875"/>
      <c r="BK1180" s="875"/>
      <c r="BL1180" s="875"/>
      <c r="BM1180" s="875"/>
      <c r="BN1180" s="875"/>
      <c r="BO1180" s="875"/>
      <c r="BP1180" s="875"/>
      <c r="BQ1180" s="875"/>
      <c r="BR1180" s="875"/>
      <c r="BS1180" s="875"/>
      <c r="BT1180" s="875"/>
      <c r="BU1180" s="875"/>
      <c r="BV1180" s="875"/>
      <c r="BW1180" s="875"/>
      <c r="BX1180" s="875"/>
      <c r="BY1180" s="875"/>
    </row>
    <row r="1181" s="235" customFormat="true" ht="15" customHeight="true" x14ac:dyDescent="0.2">
      <c r="BA1181" s="875"/>
      <c r="BB1181" s="268"/>
      <c r="BC1181" s="875"/>
      <c r="BD1181" s="875"/>
      <c r="BE1181" s="875"/>
      <c r="BF1181" s="875"/>
      <c r="BG1181" s="875"/>
      <c r="BH1181" s="875"/>
      <c r="BI1181" s="875"/>
      <c r="BJ1181" s="875"/>
      <c r="BK1181" s="875"/>
      <c r="BL1181" s="875"/>
      <c r="BM1181" s="875"/>
      <c r="BN1181" s="875"/>
      <c r="BO1181" s="875"/>
      <c r="BP1181" s="875"/>
      <c r="BQ1181" s="875"/>
      <c r="BR1181" s="875"/>
      <c r="BS1181" s="875"/>
      <c r="BT1181" s="875"/>
      <c r="BU1181" s="875"/>
      <c r="BV1181" s="875"/>
      <c r="BW1181" s="875"/>
      <c r="BX1181" s="875"/>
      <c r="BY1181" s="875"/>
    </row>
    <row r="1182" s="235" customFormat="true" ht="15" customHeight="true" x14ac:dyDescent="0.2">
      <c r="BA1182" s="875"/>
      <c r="BB1182" s="268"/>
      <c r="BC1182" s="875"/>
      <c r="BD1182" s="875"/>
      <c r="BE1182" s="875"/>
      <c r="BF1182" s="875"/>
      <c r="BG1182" s="875"/>
      <c r="BH1182" s="875"/>
      <c r="BI1182" s="875"/>
      <c r="BJ1182" s="875"/>
      <c r="BK1182" s="875"/>
      <c r="BL1182" s="875"/>
      <c r="BM1182" s="875"/>
      <c r="BN1182" s="875"/>
      <c r="BO1182" s="875"/>
      <c r="BP1182" s="875"/>
      <c r="BQ1182" s="875"/>
      <c r="BR1182" s="875"/>
      <c r="BS1182" s="875"/>
      <c r="BT1182" s="875"/>
      <c r="BU1182" s="875"/>
      <c r="BV1182" s="875"/>
      <c r="BW1182" s="875"/>
      <c r="BX1182" s="875"/>
      <c r="BY1182" s="875"/>
    </row>
    <row r="1183" s="235" customFormat="true" ht="15" customHeight="true" x14ac:dyDescent="0.2">
      <c r="BA1183" s="875"/>
      <c r="BB1183" s="268"/>
      <c r="BC1183" s="875"/>
      <c r="BD1183" s="875"/>
      <c r="BE1183" s="875"/>
      <c r="BF1183" s="875"/>
      <c r="BG1183" s="875"/>
      <c r="BH1183" s="875"/>
      <c r="BI1183" s="875"/>
      <c r="BJ1183" s="875"/>
      <c r="BK1183" s="875"/>
      <c r="BL1183" s="875"/>
      <c r="BM1183" s="875"/>
      <c r="BN1183" s="875"/>
      <c r="BO1183" s="875"/>
      <c r="BP1183" s="875"/>
      <c r="BQ1183" s="875"/>
      <c r="BR1183" s="875"/>
      <c r="BS1183" s="875"/>
      <c r="BT1183" s="875"/>
      <c r="BU1183" s="875"/>
      <c r="BV1183" s="875"/>
      <c r="BW1183" s="875"/>
      <c r="BX1183" s="875"/>
      <c r="BY1183" s="875"/>
    </row>
    <row r="1184" s="235" customFormat="true" ht="15" customHeight="true" x14ac:dyDescent="0.2">
      <c r="BA1184" s="875"/>
      <c r="BB1184" s="268"/>
      <c r="BC1184" s="875"/>
      <c r="BD1184" s="875"/>
      <c r="BE1184" s="875"/>
      <c r="BF1184" s="875"/>
      <c r="BG1184" s="875"/>
      <c r="BH1184" s="875"/>
      <c r="BI1184" s="875"/>
      <c r="BJ1184" s="875"/>
      <c r="BK1184" s="875"/>
      <c r="BL1184" s="875"/>
      <c r="BM1184" s="875"/>
      <c r="BN1184" s="875"/>
      <c r="BO1184" s="875"/>
      <c r="BP1184" s="875"/>
      <c r="BQ1184" s="875"/>
      <c r="BR1184" s="875"/>
      <c r="BS1184" s="875"/>
      <c r="BT1184" s="875"/>
      <c r="BU1184" s="875"/>
      <c r="BV1184" s="875"/>
      <c r="BW1184" s="875"/>
      <c r="BX1184" s="875"/>
      <c r="BY1184" s="875"/>
    </row>
    <row r="1185" s="235" customFormat="true" ht="15" customHeight="true" x14ac:dyDescent="0.2">
      <c r="BA1185" s="875"/>
      <c r="BB1185" s="268"/>
      <c r="BC1185" s="875"/>
      <c r="BD1185" s="875"/>
      <c r="BE1185" s="875"/>
      <c r="BF1185" s="875"/>
      <c r="BG1185" s="875"/>
      <c r="BH1185" s="875"/>
      <c r="BI1185" s="875"/>
      <c r="BJ1185" s="875"/>
      <c r="BK1185" s="875"/>
      <c r="BL1185" s="875"/>
      <c r="BM1185" s="875"/>
      <c r="BN1185" s="875"/>
      <c r="BO1185" s="875"/>
      <c r="BP1185" s="875"/>
      <c r="BQ1185" s="875"/>
      <c r="BR1185" s="875"/>
      <c r="BS1185" s="875"/>
      <c r="BT1185" s="875"/>
      <c r="BU1185" s="875"/>
      <c r="BV1185" s="875"/>
      <c r="BW1185" s="875"/>
      <c r="BX1185" s="875"/>
      <c r="BY1185" s="875"/>
    </row>
    <row r="1186" s="235" customFormat="true" ht="15" customHeight="true" x14ac:dyDescent="0.2">
      <c r="BA1186" s="875"/>
      <c r="BB1186" s="268"/>
      <c r="BC1186" s="875"/>
      <c r="BD1186" s="875"/>
      <c r="BE1186" s="875"/>
      <c r="BF1186" s="875"/>
      <c r="BG1186" s="875"/>
      <c r="BH1186" s="875"/>
      <c r="BI1186" s="875"/>
      <c r="BJ1186" s="875"/>
      <c r="BK1186" s="875"/>
      <c r="BL1186" s="875"/>
      <c r="BM1186" s="875"/>
      <c r="BN1186" s="875"/>
      <c r="BO1186" s="875"/>
      <c r="BP1186" s="875"/>
      <c r="BQ1186" s="875"/>
      <c r="BR1186" s="875"/>
      <c r="BS1186" s="875"/>
      <c r="BT1186" s="875"/>
      <c r="BU1186" s="875"/>
      <c r="BV1186" s="875"/>
      <c r="BW1186" s="875"/>
      <c r="BX1186" s="875"/>
      <c r="BY1186" s="875"/>
    </row>
    <row r="1187" s="235" customFormat="true" ht="15" customHeight="true" x14ac:dyDescent="0.2">
      <c r="BA1187" s="875"/>
      <c r="BB1187" s="268"/>
      <c r="BC1187" s="875"/>
      <c r="BD1187" s="875"/>
      <c r="BE1187" s="875"/>
      <c r="BF1187" s="875"/>
      <c r="BG1187" s="875"/>
      <c r="BH1187" s="875"/>
      <c r="BI1187" s="875"/>
      <c r="BJ1187" s="875"/>
      <c r="BK1187" s="875"/>
      <c r="BL1187" s="875"/>
      <c r="BM1187" s="875"/>
      <c r="BN1187" s="875"/>
      <c r="BO1187" s="875"/>
      <c r="BP1187" s="875"/>
      <c r="BQ1187" s="875"/>
      <c r="BR1187" s="875"/>
      <c r="BS1187" s="875"/>
      <c r="BT1187" s="875"/>
      <c r="BU1187" s="875"/>
      <c r="BV1187" s="875"/>
      <c r="BW1187" s="875"/>
      <c r="BX1187" s="875"/>
      <c r="BY1187" s="875"/>
    </row>
    <row r="1188" s="235" customFormat="true" ht="15" customHeight="true" x14ac:dyDescent="0.2">
      <c r="BA1188" s="875"/>
      <c r="BB1188" s="268"/>
      <c r="BC1188" s="875"/>
      <c r="BD1188" s="875"/>
      <c r="BE1188" s="875"/>
      <c r="BF1188" s="875"/>
      <c r="BG1188" s="875"/>
      <c r="BH1188" s="875"/>
      <c r="BI1188" s="875"/>
      <c r="BJ1188" s="875"/>
      <c r="BK1188" s="875"/>
      <c r="BL1188" s="875"/>
      <c r="BM1188" s="875"/>
      <c r="BN1188" s="875"/>
      <c r="BO1188" s="875"/>
      <c r="BP1188" s="875"/>
      <c r="BQ1188" s="875"/>
      <c r="BR1188" s="875"/>
      <c r="BS1188" s="875"/>
      <c r="BT1188" s="875"/>
      <c r="BU1188" s="875"/>
      <c r="BV1188" s="875"/>
      <c r="BW1188" s="875"/>
      <c r="BX1188" s="875"/>
      <c r="BY1188" s="875"/>
    </row>
    <row r="1189" s="235" customFormat="true" ht="15" customHeight="true" x14ac:dyDescent="0.2">
      <c r="BA1189" s="875"/>
      <c r="BB1189" s="268"/>
      <c r="BC1189" s="875"/>
      <c r="BD1189" s="875"/>
      <c r="BE1189" s="875"/>
      <c r="BF1189" s="875"/>
      <c r="BG1189" s="875"/>
      <c r="BH1189" s="875"/>
      <c r="BI1189" s="875"/>
      <c r="BJ1189" s="875"/>
      <c r="BK1189" s="875"/>
      <c r="BL1189" s="875"/>
      <c r="BM1189" s="875"/>
      <c r="BN1189" s="875"/>
      <c r="BO1189" s="875"/>
      <c r="BP1189" s="875"/>
      <c r="BQ1189" s="875"/>
      <c r="BR1189" s="875"/>
      <c r="BS1189" s="875"/>
      <c r="BT1189" s="875"/>
      <c r="BU1189" s="875"/>
      <c r="BV1189" s="875"/>
      <c r="BW1189" s="875"/>
      <c r="BX1189" s="875"/>
      <c r="BY1189" s="875"/>
    </row>
    <row r="1190" s="235" customFormat="true" ht="15" customHeight="true" x14ac:dyDescent="0.2">
      <c r="BA1190" s="875"/>
      <c r="BB1190" s="268"/>
      <c r="BC1190" s="875"/>
      <c r="BD1190" s="875"/>
      <c r="BE1190" s="875"/>
      <c r="BF1190" s="875"/>
      <c r="BG1190" s="875"/>
      <c r="BH1190" s="875"/>
      <c r="BI1190" s="875"/>
      <c r="BJ1190" s="875"/>
      <c r="BK1190" s="875"/>
      <c r="BL1190" s="875"/>
      <c r="BM1190" s="875"/>
      <c r="BN1190" s="875"/>
      <c r="BO1190" s="875"/>
      <c r="BP1190" s="875"/>
      <c r="BQ1190" s="875"/>
      <c r="BR1190" s="875"/>
      <c r="BS1190" s="875"/>
      <c r="BT1190" s="875"/>
      <c r="BU1190" s="875"/>
      <c r="BV1190" s="875"/>
      <c r="BW1190" s="875"/>
      <c r="BX1190" s="875"/>
      <c r="BY1190" s="875"/>
    </row>
    <row r="1191" s="235" customFormat="true" ht="15" customHeight="true" x14ac:dyDescent="0.2">
      <c r="BA1191" s="875"/>
      <c r="BB1191" s="268"/>
      <c r="BC1191" s="875"/>
      <c r="BD1191" s="875"/>
      <c r="BE1191" s="875"/>
      <c r="BF1191" s="875"/>
      <c r="BG1191" s="875"/>
      <c r="BH1191" s="875"/>
      <c r="BI1191" s="875"/>
      <c r="BJ1191" s="875"/>
      <c r="BK1191" s="875"/>
      <c r="BL1191" s="875"/>
      <c r="BM1191" s="875"/>
      <c r="BN1191" s="875"/>
      <c r="BO1191" s="875"/>
      <c r="BP1191" s="875"/>
      <c r="BQ1191" s="875"/>
      <c r="BR1191" s="875"/>
      <c r="BS1191" s="875"/>
      <c r="BT1191" s="875"/>
      <c r="BU1191" s="875"/>
      <c r="BV1191" s="875"/>
      <c r="BW1191" s="875"/>
      <c r="BX1191" s="875"/>
      <c r="BY1191" s="875"/>
    </row>
    <row r="1192" s="235" customFormat="true" ht="15" customHeight="true" x14ac:dyDescent="0.2">
      <c r="BA1192" s="875"/>
      <c r="BB1192" s="268"/>
      <c r="BC1192" s="875"/>
      <c r="BD1192" s="875"/>
      <c r="BE1192" s="875"/>
      <c r="BF1192" s="875"/>
      <c r="BG1192" s="875"/>
      <c r="BH1192" s="875"/>
      <c r="BI1192" s="875"/>
      <c r="BJ1192" s="875"/>
      <c r="BK1192" s="875"/>
      <c r="BL1192" s="875"/>
      <c r="BM1192" s="875"/>
      <c r="BN1192" s="875"/>
      <c r="BO1192" s="875"/>
      <c r="BP1192" s="875"/>
      <c r="BQ1192" s="875"/>
      <c r="BR1192" s="875"/>
      <c r="BS1192" s="875"/>
      <c r="BT1192" s="875"/>
      <c r="BU1192" s="875"/>
      <c r="BV1192" s="875"/>
      <c r="BW1192" s="875"/>
      <c r="BX1192" s="875"/>
      <c r="BY1192" s="875"/>
    </row>
    <row r="1193" s="235" customFormat="true" ht="15" customHeight="true" x14ac:dyDescent="0.2">
      <c r="BA1193" s="875"/>
      <c r="BB1193" s="268"/>
      <c r="BC1193" s="875"/>
      <c r="BD1193" s="875"/>
      <c r="BE1193" s="875"/>
      <c r="BF1193" s="875"/>
      <c r="BG1193" s="875"/>
      <c r="BH1193" s="875"/>
      <c r="BI1193" s="875"/>
      <c r="BJ1193" s="875"/>
      <c r="BK1193" s="875"/>
      <c r="BL1193" s="875"/>
      <c r="BM1193" s="875"/>
      <c r="BN1193" s="875"/>
      <c r="BO1193" s="875"/>
      <c r="BP1193" s="875"/>
      <c r="BQ1193" s="875"/>
      <c r="BR1193" s="875"/>
      <c r="BS1193" s="875"/>
      <c r="BT1193" s="875"/>
      <c r="BU1193" s="875"/>
      <c r="BV1193" s="875"/>
      <c r="BW1193" s="875"/>
      <c r="BX1193" s="875"/>
      <c r="BY1193" s="875"/>
    </row>
    <row r="1194" s="235" customFormat="true" ht="15" customHeight="true" x14ac:dyDescent="0.2">
      <c r="BA1194" s="875"/>
      <c r="BB1194" s="268"/>
      <c r="BC1194" s="875"/>
      <c r="BD1194" s="875"/>
      <c r="BE1194" s="875"/>
      <c r="BF1194" s="875"/>
      <c r="BG1194" s="875"/>
      <c r="BH1194" s="875"/>
      <c r="BI1194" s="875"/>
      <c r="BJ1194" s="875"/>
      <c r="BK1194" s="875"/>
      <c r="BL1194" s="875"/>
      <c r="BM1194" s="875"/>
      <c r="BN1194" s="875"/>
      <c r="BO1194" s="875"/>
      <c r="BP1194" s="875"/>
      <c r="BQ1194" s="875"/>
      <c r="BR1194" s="875"/>
      <c r="BS1194" s="875"/>
      <c r="BT1194" s="875"/>
      <c r="BU1194" s="875"/>
      <c r="BV1194" s="875"/>
      <c r="BW1194" s="875"/>
      <c r="BX1194" s="875"/>
      <c r="BY1194" s="875"/>
    </row>
    <row r="1195" s="235" customFormat="true" ht="15" customHeight="true" x14ac:dyDescent="0.2">
      <c r="BA1195" s="875"/>
      <c r="BB1195" s="268"/>
      <c r="BC1195" s="875"/>
      <c r="BD1195" s="875"/>
      <c r="BE1195" s="875"/>
      <c r="BF1195" s="875"/>
      <c r="BG1195" s="875"/>
      <c r="BH1195" s="875"/>
      <c r="BI1195" s="875"/>
      <c r="BJ1195" s="875"/>
      <c r="BK1195" s="875"/>
      <c r="BL1195" s="875"/>
      <c r="BM1195" s="875"/>
      <c r="BN1195" s="875"/>
      <c r="BO1195" s="875"/>
      <c r="BP1195" s="875"/>
      <c r="BQ1195" s="875"/>
      <c r="BR1195" s="875"/>
      <c r="BS1195" s="875"/>
      <c r="BT1195" s="875"/>
      <c r="BU1195" s="875"/>
      <c r="BV1195" s="875"/>
      <c r="BW1195" s="875"/>
      <c r="BX1195" s="875"/>
      <c r="BY1195" s="875"/>
    </row>
    <row r="1196" s="235" customFormat="true" ht="15" customHeight="true" x14ac:dyDescent="0.2">
      <c r="BA1196" s="875"/>
      <c r="BB1196" s="268"/>
      <c r="BC1196" s="875"/>
      <c r="BD1196" s="875"/>
      <c r="BE1196" s="875"/>
      <c r="BF1196" s="875"/>
      <c r="BG1196" s="875"/>
      <c r="BH1196" s="875"/>
      <c r="BI1196" s="875"/>
      <c r="BJ1196" s="875"/>
      <c r="BK1196" s="875"/>
      <c r="BL1196" s="875"/>
      <c r="BM1196" s="875"/>
      <c r="BN1196" s="875"/>
      <c r="BO1196" s="875"/>
      <c r="BP1196" s="875"/>
      <c r="BQ1196" s="875"/>
      <c r="BR1196" s="875"/>
      <c r="BS1196" s="875"/>
      <c r="BT1196" s="875"/>
      <c r="BU1196" s="875"/>
      <c r="BV1196" s="875"/>
      <c r="BW1196" s="875"/>
      <c r="BX1196" s="875"/>
      <c r="BY1196" s="875"/>
    </row>
    <row r="1197" s="235" customFormat="true" ht="15" customHeight="true" x14ac:dyDescent="0.2">
      <c r="BA1197" s="875"/>
      <c r="BB1197" s="268"/>
      <c r="BC1197" s="875"/>
      <c r="BD1197" s="875"/>
      <c r="BE1197" s="875"/>
      <c r="BF1197" s="875"/>
      <c r="BG1197" s="875"/>
      <c r="BH1197" s="875"/>
      <c r="BI1197" s="875"/>
      <c r="BJ1197" s="875"/>
      <c r="BK1197" s="875"/>
      <c r="BL1197" s="875"/>
      <c r="BM1197" s="875"/>
      <c r="BN1197" s="875"/>
      <c r="BO1197" s="875"/>
      <c r="BP1197" s="875"/>
      <c r="BQ1197" s="875"/>
      <c r="BR1197" s="875"/>
      <c r="BS1197" s="875"/>
      <c r="BT1197" s="875"/>
      <c r="BU1197" s="875"/>
      <c r="BV1197" s="875"/>
      <c r="BW1197" s="875"/>
      <c r="BX1197" s="875"/>
      <c r="BY1197" s="875"/>
    </row>
    <row r="1198" s="235" customFormat="true" ht="15" customHeight="true" x14ac:dyDescent="0.2">
      <c r="BA1198" s="875"/>
      <c r="BB1198" s="268"/>
      <c r="BC1198" s="875"/>
      <c r="BD1198" s="875"/>
      <c r="BE1198" s="875"/>
      <c r="BF1198" s="875"/>
      <c r="BG1198" s="875"/>
      <c r="BH1198" s="875"/>
      <c r="BI1198" s="875"/>
      <c r="BJ1198" s="875"/>
      <c r="BK1198" s="875"/>
      <c r="BL1198" s="875"/>
      <c r="BM1198" s="875"/>
      <c r="BN1198" s="875"/>
      <c r="BO1198" s="875"/>
      <c r="BP1198" s="875"/>
      <c r="BQ1198" s="875"/>
      <c r="BR1198" s="875"/>
      <c r="BS1198" s="875"/>
      <c r="BT1198" s="875"/>
      <c r="BU1198" s="875"/>
      <c r="BV1198" s="875"/>
      <c r="BW1198" s="875"/>
      <c r="BX1198" s="875"/>
      <c r="BY1198" s="875"/>
    </row>
    <row r="1199" s="235" customFormat="true" ht="15" customHeight="true" x14ac:dyDescent="0.2">
      <c r="BA1199" s="875"/>
      <c r="BB1199" s="268"/>
      <c r="BC1199" s="875"/>
      <c r="BD1199" s="875"/>
      <c r="BE1199" s="875"/>
      <c r="BF1199" s="875"/>
      <c r="BG1199" s="875"/>
      <c r="BH1199" s="875"/>
      <c r="BI1199" s="875"/>
      <c r="BJ1199" s="875"/>
      <c r="BK1199" s="875"/>
      <c r="BL1199" s="875"/>
      <c r="BM1199" s="875"/>
      <c r="BN1199" s="875"/>
      <c r="BO1199" s="875"/>
      <c r="BP1199" s="875"/>
      <c r="BQ1199" s="875"/>
      <c r="BR1199" s="875"/>
      <c r="BS1199" s="875"/>
      <c r="BT1199" s="875"/>
      <c r="BU1199" s="875"/>
      <c r="BV1199" s="875"/>
      <c r="BW1199" s="875"/>
      <c r="BX1199" s="875"/>
      <c r="BY1199" s="875"/>
    </row>
    <row r="1200" s="235" customFormat="true" ht="15" customHeight="true" x14ac:dyDescent="0.2">
      <c r="BA1200" s="875"/>
      <c r="BB1200" s="268"/>
      <c r="BC1200" s="875"/>
      <c r="BD1200" s="875"/>
      <c r="BE1200" s="875"/>
      <c r="BF1200" s="875"/>
      <c r="BG1200" s="875"/>
      <c r="BH1200" s="875"/>
      <c r="BI1200" s="875"/>
      <c r="BJ1200" s="875"/>
      <c r="BK1200" s="875"/>
      <c r="BL1200" s="875"/>
      <c r="BM1200" s="875"/>
      <c r="BN1200" s="875"/>
      <c r="BO1200" s="875"/>
      <c r="BP1200" s="875"/>
      <c r="BQ1200" s="875"/>
      <c r="BR1200" s="875"/>
      <c r="BS1200" s="875"/>
      <c r="BT1200" s="875"/>
      <c r="BU1200" s="875"/>
      <c r="BV1200" s="875"/>
      <c r="BW1200" s="875"/>
      <c r="BX1200" s="875"/>
      <c r="BY1200" s="875"/>
    </row>
  </sheetData>
  <mergeCells count="1315">
    <mergeCell ref="C14:G14"/>
    <mergeCell ref="H14:L14"/>
    <mergeCell ref="A47:A49"/>
    <mergeCell ref="A128:A129"/>
    <mergeCell ref="BA153:BA162"/>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M120:Q120"/>
    <mergeCell ref="A122:A123"/>
    <mergeCell ref="A124:A127"/>
    <mergeCell ref="BA29:BA30"/>
    <mergeCell ref="A31:A32"/>
    <mergeCell ref="BA31:BA32"/>
    <mergeCell ref="A33:A34"/>
    <mergeCell ref="BA33:BA34"/>
    <mergeCell ref="BA35:BA36"/>
    <mergeCell ref="BA37:BA38"/>
    <mergeCell ref="A39:A40"/>
    <mergeCell ref="BA39:BA40"/>
    <mergeCell ref="BA41:BA42"/>
    <mergeCell ref="A202:A203"/>
    <mergeCell ref="A130:A132"/>
    <mergeCell ref="A108:B108"/>
    <mergeCell ref="C120:G120"/>
    <mergeCell ref="H120:L120"/>
    <mergeCell ref="A58:A71"/>
    <mergeCell ref="C56:G56"/>
    <mergeCell ref="H56:L56"/>
    <mergeCell ref="M56:Q56"/>
    <mergeCell ref="A208:B208"/>
    <mergeCell ref="C220:G220"/>
    <mergeCell ref="H220:L220"/>
    <mergeCell ref="M220:Q220"/>
    <mergeCell ref="A153:A161"/>
    <mergeCell ref="C133:G133"/>
    <mergeCell ref="H133:L133"/>
    <mergeCell ref="M133:Q133"/>
    <mergeCell ref="A135:A139"/>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M413:N413"/>
    <mergeCell ref="C410:D410"/>
    <mergeCell ref="H410:I410"/>
    <mergeCell ref="M410:N410"/>
    <mergeCell ref="C411:D411"/>
    <mergeCell ref="H411:I411"/>
    <mergeCell ref="M411:N411"/>
    <mergeCell ref="H399:K399"/>
    <mergeCell ref="M399:P399"/>
    <mergeCell ref="C400:E400"/>
    <mergeCell ref="H400:J400"/>
    <mergeCell ref="M400:O400"/>
    <mergeCell ref="C401:D402"/>
    <mergeCell ref="H401:I402"/>
    <mergeCell ref="M401:N402"/>
    <mergeCell ref="A1025:C1025"/>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E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J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O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3:D533"/>
    <mergeCell ref="H533:I533"/>
    <mergeCell ref="M533:N533"/>
    <mergeCell ref="C534:D534"/>
    <mergeCell ref="H534:I534"/>
    <mergeCell ref="M534:N534"/>
    <mergeCell ref="C530:G530"/>
    <mergeCell ref="H530:I530"/>
    <mergeCell ref="M530:N530"/>
    <mergeCell ref="C531:D532"/>
    <mergeCell ref="E531:G531"/>
    <mergeCell ref="H531:I531"/>
    <mergeCell ref="M531:N531"/>
    <mergeCell ref="H532:I532"/>
    <mergeCell ref="M532:N532"/>
    <mergeCell ref="C528:D528"/>
    <mergeCell ref="H528:I528"/>
    <mergeCell ref="M528:N528"/>
    <mergeCell ref="C529:D529"/>
    <mergeCell ref="H529:I529"/>
    <mergeCell ref="M529:N529"/>
    <mergeCell ref="C540:D540"/>
    <mergeCell ref="H540:I540"/>
    <mergeCell ref="M540:N540"/>
    <mergeCell ref="C541:D541"/>
    <mergeCell ref="H541:I541"/>
    <mergeCell ref="M541:N541"/>
    <mergeCell ref="C537:D538"/>
    <mergeCell ref="H537:I537"/>
    <mergeCell ref="M537:N537"/>
    <mergeCell ref="H538:I538"/>
    <mergeCell ref="M538:N538"/>
    <mergeCell ref="C539:D539"/>
    <mergeCell ref="H539:I539"/>
    <mergeCell ref="M539:N539"/>
    <mergeCell ref="C535:D535"/>
    <mergeCell ref="H535:I535"/>
    <mergeCell ref="M535:N535"/>
    <mergeCell ref="C536:E536"/>
    <mergeCell ref="H536:I536"/>
    <mergeCell ref="M536:N536"/>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9:D559"/>
    <mergeCell ref="H559:I559"/>
    <mergeCell ref="M559:N559"/>
    <mergeCell ref="C560:D560"/>
    <mergeCell ref="H560:J560"/>
    <mergeCell ref="M560:N560"/>
    <mergeCell ref="C557:D557"/>
    <mergeCell ref="H557:I557"/>
    <mergeCell ref="M557:N557"/>
    <mergeCell ref="C558:D558"/>
    <mergeCell ref="H558:I558"/>
    <mergeCell ref="M558:N558"/>
    <mergeCell ref="C554:D554"/>
    <mergeCell ref="H554:L554"/>
    <mergeCell ref="M554:N554"/>
    <mergeCell ref="C555:D555"/>
    <mergeCell ref="H555:I556"/>
    <mergeCell ref="J555:L555"/>
    <mergeCell ref="M555:N555"/>
    <mergeCell ref="C556:D556"/>
    <mergeCell ref="M556:N556"/>
    <mergeCell ref="C564:D564"/>
    <mergeCell ref="H564:I564"/>
    <mergeCell ref="M564:Q564"/>
    <mergeCell ref="C565:D565"/>
    <mergeCell ref="H565:I565"/>
    <mergeCell ref="M565:N566"/>
    <mergeCell ref="O565:Q565"/>
    <mergeCell ref="C566:D566"/>
    <mergeCell ref="H566:I566"/>
    <mergeCell ref="C561:D561"/>
    <mergeCell ref="H561:I562"/>
    <mergeCell ref="M561:N561"/>
    <mergeCell ref="C562:D562"/>
    <mergeCell ref="M562:N562"/>
    <mergeCell ref="C563:D563"/>
    <mergeCell ref="H563:I563"/>
    <mergeCell ref="M563:N563"/>
    <mergeCell ref="C571:D571"/>
    <mergeCell ref="H571:I571"/>
    <mergeCell ref="M571:N572"/>
    <mergeCell ref="C572:D572"/>
    <mergeCell ref="H572:I572"/>
    <mergeCell ref="C573:D573"/>
    <mergeCell ref="H573:I573"/>
    <mergeCell ref="M573:N573"/>
    <mergeCell ref="C569:D569"/>
    <mergeCell ref="H569:I569"/>
    <mergeCell ref="M569:N569"/>
    <mergeCell ref="C570:D570"/>
    <mergeCell ref="H570:I570"/>
    <mergeCell ref="M570:O570"/>
    <mergeCell ref="C567:D567"/>
    <mergeCell ref="H567:I567"/>
    <mergeCell ref="M567:N567"/>
    <mergeCell ref="C568:D568"/>
    <mergeCell ref="H568:I568"/>
    <mergeCell ref="M568:N568"/>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E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J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O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BA277:BA284"/>
    <mergeCell ref="M792:N792"/>
    <mergeCell ref="C793:D793"/>
    <mergeCell ref="H793:I793"/>
    <mergeCell ref="M793:N793"/>
    <mergeCell ref="C790:D790"/>
    <mergeCell ref="H790:I790"/>
    <mergeCell ref="M790:N790"/>
    <mergeCell ref="C791:D791"/>
    <mergeCell ref="H791:I791"/>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43:BA4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AAAB0-899E-4C7F-8A5E-4188C1104AED}">
  <sheetPr codeName="Feuil4"/>
  <dimension ref="A1:CZ1200"/>
  <sheetViews>
    <sheetView showGridLines="false" workbookViewId="0"/>
  </sheetViews>
  <sheetFormatPr defaultColWidth="9.140625" defaultRowHeight="15" customHeight="true" x14ac:dyDescent="0.2"/>
  <cols>
    <col min="1" max="1" width="31.5703125" style="796" customWidth="true"/>
    <col min="2" max="2" width="41.5703125" style="796" customWidth="true"/>
    <col min="3" max="17" width="10.7109375" style="796" customWidth="true"/>
    <col min="18" max="26" width="12.5703125" style="796" customWidth="true"/>
    <col min="27" max="52" width="12.5703125" style="235" customWidth="true"/>
    <col min="53" max="53" width="31.5703125" style="875" customWidth="true"/>
    <col min="54" max="54" width="41.5703125" style="268" customWidth="true"/>
    <col min="55" max="69" width="9.140625" style="875"/>
    <col min="70" max="77" width="12.5703125" style="875" customWidth="true"/>
    <col min="78" max="104" width="12.5703125" style="235" customWidth="true"/>
    <col min="105" max="16384" width="9.140625" style="796"/>
  </cols>
  <sheetData>
    <row r="1" s="111" customFormat="true" ht="18" customHeight="true" x14ac:dyDescent="0.2">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Guinea-Bissau</v>
      </c>
      <c r="B2" s="256"/>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2014</v>
      </c>
      <c r="B3" s="258"/>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MICS14</v>
      </c>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111" t="str">
        <f>B1028</f>
        <v/>
      </c>
      <c r="B10" s="1112"/>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111" t="str">
        <f>B1027</f>
        <v/>
      </c>
      <c r="B11" s="1113"/>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114"/>
      <c r="B12" s="1112"/>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115"/>
      <c r="B13" s="1116"/>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852" customFormat="true" ht="15" customHeight="true" x14ac:dyDescent="0.2">
      <c r="A14" s="115" t="s">
        <v>96</v>
      </c>
      <c r="B14" s="232"/>
      <c r="C14" s="3106" t="s">
        <v>115</v>
      </c>
      <c r="D14" s="3107"/>
      <c r="E14" s="3107"/>
      <c r="F14" s="3107"/>
      <c r="G14" s="3108"/>
      <c r="H14" s="3351" t="s">
        <v>39</v>
      </c>
      <c r="I14" s="3352"/>
      <c r="J14" s="3352"/>
      <c r="K14" s="3352"/>
      <c r="L14" s="3353"/>
      <c r="M14" s="3357" t="s">
        <v>38</v>
      </c>
      <c r="N14" s="3358"/>
      <c r="O14" s="3358"/>
      <c r="P14" s="3358"/>
      <c r="Q14" s="3359"/>
      <c r="R14" s="2705" t="s">
        <v>143</v>
      </c>
      <c r="S14" s="2711"/>
      <c r="T14" s="2711"/>
      <c r="U14" s="2711"/>
      <c r="V14" s="2711"/>
      <c r="W14" s="2711"/>
      <c r="X14" s="2711"/>
      <c r="Y14" s="2711"/>
      <c r="Z14" s="2712"/>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108"/>
      <c r="BA14" s="241" t="s">
        <v>131</v>
      </c>
      <c r="BB14" s="115" t="s">
        <v>96</v>
      </c>
      <c r="BC14" s="3001" t="s">
        <v>115</v>
      </c>
      <c r="BD14" s="3002"/>
      <c r="BE14" s="3002"/>
      <c r="BF14" s="3002"/>
      <c r="BG14" s="3003"/>
      <c r="BH14" s="3004" t="s">
        <v>39</v>
      </c>
      <c r="BI14" s="3002"/>
      <c r="BJ14" s="3002"/>
      <c r="BK14" s="3002"/>
      <c r="BL14" s="3003"/>
      <c r="BM14" s="3004" t="s">
        <v>38</v>
      </c>
      <c r="BN14" s="3002"/>
      <c r="BO14" s="3002"/>
      <c r="BP14" s="3002"/>
      <c r="BQ14" s="3005"/>
      <c r="BR14" s="2516" t="s">
        <v>143</v>
      </c>
      <c r="BS14" s="2517"/>
      <c r="BT14" s="2517"/>
      <c r="BU14" s="2517"/>
      <c r="BV14" s="2517"/>
      <c r="BW14" s="2517"/>
      <c r="BX14" s="2517"/>
      <c r="BY14" s="2518"/>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852" customFormat="true" ht="24" x14ac:dyDescent="0.2">
      <c r="A15" s="201" t="s">
        <v>87</v>
      </c>
      <c r="B15" s="276"/>
      <c r="C15" s="401" t="s">
        <v>0</v>
      </c>
      <c r="D15" s="402" t="s">
        <v>1</v>
      </c>
      <c r="E15" s="402" t="s">
        <v>2</v>
      </c>
      <c r="F15" s="402" t="s">
        <v>3</v>
      </c>
      <c r="G15" s="403" t="s">
        <v>4</v>
      </c>
      <c r="H15" s="2237" t="s">
        <v>0</v>
      </c>
      <c r="I15" s="2197" t="s">
        <v>1</v>
      </c>
      <c r="J15" s="2197" t="s">
        <v>2</v>
      </c>
      <c r="K15" s="2197" t="s">
        <v>3</v>
      </c>
      <c r="L15" s="2198" t="s">
        <v>4</v>
      </c>
      <c r="M15" s="2227" t="s">
        <v>0</v>
      </c>
      <c r="N15" s="2197" t="s">
        <v>1</v>
      </c>
      <c r="O15" s="2197" t="s">
        <v>2</v>
      </c>
      <c r="P15" s="2197" t="s">
        <v>3</v>
      </c>
      <c r="Q15" s="2247" t="s">
        <v>4</v>
      </c>
      <c r="R15" s="2237" t="s">
        <v>158</v>
      </c>
      <c r="S15" s="2197" t="s">
        <v>159</v>
      </c>
      <c r="T15" s="2197" t="s">
        <v>160</v>
      </c>
      <c r="U15" s="2197" t="s">
        <v>161</v>
      </c>
      <c r="V15" s="2197" t="s">
        <v>162</v>
      </c>
      <c r="W15" s="2197" t="s">
        <v>163</v>
      </c>
      <c r="X15" s="2197" t="s">
        <v>252</v>
      </c>
      <c r="Y15" s="2197" t="s">
        <v>165</v>
      </c>
      <c r="Z15" s="2199" t="s">
        <v>166</v>
      </c>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108"/>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163</v>
      </c>
      <c r="BX15" s="180" t="s">
        <v>252</v>
      </c>
      <c r="BY15" s="181" t="s">
        <v>165</v>
      </c>
      <c r="BZ15" s="181" t="s">
        <v>166</v>
      </c>
      <c r="CA15" s="2588"/>
      <c r="CB15" s="2588"/>
      <c r="CC15" s="2588"/>
      <c r="CD15" s="2588"/>
      <c r="CE15" s="2588"/>
      <c r="CF15" s="2588"/>
      <c r="CG15" s="2588"/>
      <c r="CH15" s="2588"/>
      <c r="CI15" s="2588"/>
      <c r="CJ15" s="2588"/>
      <c r="CK15" s="2588"/>
      <c r="CL15" s="2588"/>
      <c r="CM15" s="2588"/>
      <c r="CN15" s="2588"/>
      <c r="CO15" s="2588"/>
      <c r="CP15" s="2588"/>
      <c r="CQ15" s="2588"/>
      <c r="CR15" s="2588"/>
      <c r="CS15" s="2588"/>
      <c r="CT15" s="2588"/>
      <c r="CU15" s="2588"/>
      <c r="CV15" s="2588"/>
      <c r="CW15" s="2588"/>
      <c r="CX15" s="2588"/>
      <c r="CY15" s="2588"/>
      <c r="CZ15" s="2588"/>
    </row>
    <row r="16" s="852" customFormat="true" ht="15" customHeight="true" x14ac:dyDescent="0.2">
      <c r="A16" s="3360" t="s">
        <v>13</v>
      </c>
      <c r="B16" s="2454" t="s">
        <v>14</v>
      </c>
      <c r="C16" s="2276">
        <f t="shared" ref="C16:Z16" si="0">C58+C59+C60+C61+C62+C63+C65+C67+C69+C70</f>
        <v>50.800000000000004</v>
      </c>
      <c r="D16" s="2277">
        <f t="shared" si="0"/>
        <v>63.500000000000007</v>
      </c>
      <c r="E16" s="2277">
        <f t="shared" si="0"/>
        <v>77.199999999999989</v>
      </c>
      <c r="F16" s="2277">
        <f t="shared" si="0"/>
        <v>88.199999999999989</v>
      </c>
      <c r="G16" s="2278">
        <f t="shared" si="0"/>
        <v>94</v>
      </c>
      <c r="H16" s="2279">
        <f t="shared" si="0"/>
        <v>79.5</v>
      </c>
      <c r="I16" s="2277">
        <f t="shared" si="0"/>
        <v>92.9</v>
      </c>
      <c r="J16" s="2277">
        <f t="shared" si="0"/>
        <v>94.999999999999986</v>
      </c>
      <c r="K16" s="2277">
        <f t="shared" si="0"/>
        <v>95.5</v>
      </c>
      <c r="L16" s="2280">
        <f t="shared" si="0"/>
        <v>95.7</v>
      </c>
      <c r="M16" s="2276">
        <f t="shared" si="0"/>
        <v>46.4</v>
      </c>
      <c r="N16" s="2277">
        <f t="shared" si="0"/>
        <v>55.8</v>
      </c>
      <c r="O16" s="2277">
        <f t="shared" si="0"/>
        <v>62.9</v>
      </c>
      <c r="P16" s="2277">
        <f t="shared" si="0"/>
        <v>67.5</v>
      </c>
      <c r="Q16" s="2278">
        <f t="shared" si="0"/>
        <v>74.599999999999994</v>
      </c>
      <c r="R16" s="2279">
        <f t="shared" si="0"/>
        <v>76</v>
      </c>
      <c r="S16" s="2277">
        <f t="shared" si="0"/>
        <v>38.800000000000004</v>
      </c>
      <c r="T16" s="2277">
        <f t="shared" si="0"/>
        <v>65.599999999999994</v>
      </c>
      <c r="U16" s="2277">
        <f t="shared" si="0"/>
        <v>80.300000000000011</v>
      </c>
      <c r="V16" s="2277">
        <f t="shared" si="0"/>
        <v>82.3</v>
      </c>
      <c r="W16" s="2277">
        <f t="shared" si="0"/>
        <v>41.2</v>
      </c>
      <c r="X16" s="2277">
        <f t="shared" si="0"/>
        <v>76.099999999999994</v>
      </c>
      <c r="Y16" s="2277">
        <f t="shared" si="0"/>
        <v>96.899999999999991</v>
      </c>
      <c r="Z16" s="2280">
        <f t="shared" si="0"/>
        <v>73.7</v>
      </c>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108"/>
      <c r="BA16" s="3006" t="s">
        <v>13</v>
      </c>
      <c r="BB16" s="161" t="s">
        <v>14</v>
      </c>
      <c r="BC16" s="1562" t="s">
        <v>36</v>
      </c>
      <c r="BD16" s="1582" t="s">
        <v>36</v>
      </c>
      <c r="BE16" s="1582" t="s">
        <v>36</v>
      </c>
      <c r="BF16" s="1582" t="s">
        <v>36</v>
      </c>
      <c r="BG16" s="1603" t="s">
        <v>36</v>
      </c>
      <c r="BH16" s="1624" t="s">
        <v>36</v>
      </c>
      <c r="BI16" s="1582" t="s">
        <v>36</v>
      </c>
      <c r="BJ16" s="1582" t="s">
        <v>36</v>
      </c>
      <c r="BK16" s="1582" t="s">
        <v>36</v>
      </c>
      <c r="BL16" s="1603" t="s">
        <v>36</v>
      </c>
      <c r="BM16" s="1624" t="s">
        <v>36</v>
      </c>
      <c r="BN16" s="1582" t="s">
        <v>36</v>
      </c>
      <c r="BO16" s="1582" t="s">
        <v>36</v>
      </c>
      <c r="BP16" s="1582" t="s">
        <v>36</v>
      </c>
      <c r="BQ16" s="1603" t="s">
        <v>36</v>
      </c>
      <c r="BR16" s="1624" t="s">
        <v>36</v>
      </c>
      <c r="BS16" s="1582" t="s">
        <v>36</v>
      </c>
      <c r="BT16" s="1582" t="s">
        <v>36</v>
      </c>
      <c r="BU16" s="1582" t="s">
        <v>36</v>
      </c>
      <c r="BV16" s="1582" t="s">
        <v>36</v>
      </c>
      <c r="BW16" s="1582" t="s">
        <v>36</v>
      </c>
      <c r="BX16" s="1582" t="s">
        <v>36</v>
      </c>
      <c r="BY16" s="1644" t="s">
        <v>36</v>
      </c>
      <c r="BZ16" s="1644" t="s">
        <v>36</v>
      </c>
      <c r="CA16" s="2589"/>
      <c r="CB16" s="2589"/>
      <c r="CC16" s="2589"/>
      <c r="CD16" s="2589"/>
      <c r="CE16" s="2589"/>
      <c r="CF16" s="2589"/>
      <c r="CG16" s="2589"/>
      <c r="CH16" s="2589"/>
      <c r="CI16" s="2589"/>
      <c r="CJ16" s="2589"/>
      <c r="CK16" s="2589"/>
      <c r="CL16" s="2589"/>
      <c r="CM16" s="2589"/>
      <c r="CN16" s="2589"/>
      <c r="CO16" s="2589"/>
      <c r="CP16" s="2589"/>
      <c r="CQ16" s="2589"/>
      <c r="CR16" s="2589"/>
      <c r="CS16" s="2589"/>
      <c r="CT16" s="2589"/>
      <c r="CU16" s="2589"/>
      <c r="CV16" s="2589"/>
      <c r="CW16" s="2589"/>
      <c r="CX16" s="2589"/>
      <c r="CY16" s="2589"/>
      <c r="CZ16" s="2589"/>
    </row>
    <row r="17" s="852" customFormat="true" ht="15" customHeight="true" x14ac:dyDescent="0.2">
      <c r="A17" s="3361"/>
      <c r="B17" s="2455" t="s">
        <v>52</v>
      </c>
      <c r="C17" s="2281">
        <f>100-C16</f>
        <v>49.199999999999996</v>
      </c>
      <c r="D17" s="2282">
        <f t="shared" ref="D17:Z17" si="1">100-D16</f>
        <v>36.499999999999993</v>
      </c>
      <c r="E17" s="2282">
        <f t="shared" si="1"/>
        <v>22.800000000000011</v>
      </c>
      <c r="F17" s="2282">
        <f t="shared" si="1"/>
        <v>11.800000000000011</v>
      </c>
      <c r="G17" s="2283">
        <f t="shared" si="1"/>
        <v>6</v>
      </c>
      <c r="H17" s="2284">
        <f t="shared" si="1"/>
        <v>20.5</v>
      </c>
      <c r="I17" s="2282">
        <f t="shared" si="1"/>
        <v>7.0999999999999943</v>
      </c>
      <c r="J17" s="2282">
        <f t="shared" si="1"/>
        <v>5.0000000000000142</v>
      </c>
      <c r="K17" s="2282">
        <f t="shared" si="1"/>
        <v>4.5</v>
      </c>
      <c r="L17" s="2285">
        <f t="shared" si="1"/>
        <v>4.2999999999999972</v>
      </c>
      <c r="M17" s="2281">
        <f t="shared" si="1"/>
        <v>53.6</v>
      </c>
      <c r="N17" s="2282">
        <f t="shared" si="1"/>
        <v>44.2</v>
      </c>
      <c r="O17" s="2282">
        <f t="shared" si="1"/>
        <v>37.1</v>
      </c>
      <c r="P17" s="2282">
        <f t="shared" si="1"/>
        <v>32.5</v>
      </c>
      <c r="Q17" s="2283">
        <f t="shared" si="1"/>
        <v>25.400000000000006</v>
      </c>
      <c r="R17" s="2284">
        <f t="shared" si="1"/>
        <v>24</v>
      </c>
      <c r="S17" s="2282">
        <f t="shared" si="1"/>
        <v>61.199999999999996</v>
      </c>
      <c r="T17" s="2282">
        <f t="shared" si="1"/>
        <v>34.400000000000006</v>
      </c>
      <c r="U17" s="2282">
        <f t="shared" si="1"/>
        <v>19.699999999999989</v>
      </c>
      <c r="V17" s="2282">
        <f t="shared" si="1"/>
        <v>17.700000000000003</v>
      </c>
      <c r="W17" s="2282">
        <f t="shared" si="1"/>
        <v>58.8</v>
      </c>
      <c r="X17" s="2282">
        <f t="shared" si="1"/>
        <v>23.900000000000006</v>
      </c>
      <c r="Y17" s="2282">
        <f t="shared" si="1"/>
        <v>3.1000000000000085</v>
      </c>
      <c r="Z17" s="2285">
        <f t="shared" si="1"/>
        <v>26.299999999999997</v>
      </c>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108"/>
      <c r="BA17" s="3007"/>
      <c r="BB17" s="162" t="s">
        <v>52</v>
      </c>
      <c r="BC17" s="1563" t="s">
        <v>36</v>
      </c>
      <c r="BD17" s="1583" t="s">
        <v>36</v>
      </c>
      <c r="BE17" s="1583" t="s">
        <v>36</v>
      </c>
      <c r="BF17" s="1583" t="s">
        <v>36</v>
      </c>
      <c r="BG17" s="1604" t="s">
        <v>36</v>
      </c>
      <c r="BH17" s="1625" t="s">
        <v>36</v>
      </c>
      <c r="BI17" s="1583" t="s">
        <v>36</v>
      </c>
      <c r="BJ17" s="1583" t="s">
        <v>36</v>
      </c>
      <c r="BK17" s="1583" t="s">
        <v>36</v>
      </c>
      <c r="BL17" s="1604" t="s">
        <v>36</v>
      </c>
      <c r="BM17" s="1625" t="s">
        <v>36</v>
      </c>
      <c r="BN17" s="1583" t="s">
        <v>36</v>
      </c>
      <c r="BO17" s="1583" t="s">
        <v>36</v>
      </c>
      <c r="BP17" s="1583" t="s">
        <v>36</v>
      </c>
      <c r="BQ17" s="1604" t="s">
        <v>36</v>
      </c>
      <c r="BR17" s="1625" t="s">
        <v>36</v>
      </c>
      <c r="BS17" s="1583" t="s">
        <v>36</v>
      </c>
      <c r="BT17" s="1583" t="s">
        <v>36</v>
      </c>
      <c r="BU17" s="1583" t="s">
        <v>36</v>
      </c>
      <c r="BV17" s="1583" t="s">
        <v>36</v>
      </c>
      <c r="BW17" s="1583" t="s">
        <v>36</v>
      </c>
      <c r="BX17" s="1583" t="s">
        <v>36</v>
      </c>
      <c r="BY17" s="1645" t="s">
        <v>36</v>
      </c>
      <c r="BZ17" s="1645" t="s">
        <v>36</v>
      </c>
      <c r="CA17" s="2590"/>
      <c r="CB17" s="2590"/>
      <c r="CC17" s="2590"/>
      <c r="CD17" s="2590"/>
      <c r="CE17" s="2590"/>
      <c r="CF17" s="2590"/>
      <c r="CG17" s="2590"/>
      <c r="CH17" s="2590"/>
      <c r="CI17" s="2590"/>
      <c r="CJ17" s="2590"/>
      <c r="CK17" s="2590"/>
      <c r="CL17" s="2590"/>
      <c r="CM17" s="2590"/>
      <c r="CN17" s="2590"/>
      <c r="CO17" s="2590"/>
      <c r="CP17" s="2590"/>
      <c r="CQ17" s="2590"/>
      <c r="CR17" s="2590"/>
      <c r="CS17" s="2590"/>
      <c r="CT17" s="2590"/>
      <c r="CU17" s="2590"/>
      <c r="CV17" s="2590"/>
      <c r="CW17" s="2590"/>
      <c r="CX17" s="2590"/>
      <c r="CY17" s="2590"/>
      <c r="CZ17" s="2590"/>
    </row>
    <row r="18" s="852" customFormat="true" ht="15" customHeight="true" x14ac:dyDescent="0.2">
      <c r="A18" s="3361" t="s">
        <v>61</v>
      </c>
      <c r="B18" s="2455" t="s">
        <v>15</v>
      </c>
      <c r="C18" s="1295">
        <f>C16*C23/100</f>
        <v>47.701200000000007</v>
      </c>
      <c r="D18" s="1296">
        <f t="shared" ref="D18:Z18" si="2">D16*D23/100</f>
        <v>60.579000000000015</v>
      </c>
      <c r="E18" s="1296">
        <f t="shared" si="2"/>
        <v>71.950399999999988</v>
      </c>
      <c r="F18" s="1296">
        <f t="shared" si="2"/>
        <v>81.232199999999978</v>
      </c>
      <c r="G18" s="1297">
        <f t="shared" si="2"/>
        <v>90.71</v>
      </c>
      <c r="H18" s="1298">
        <f t="shared" si="2"/>
        <v>72.662999999999997</v>
      </c>
      <c r="I18" s="1296">
        <f t="shared" si="2"/>
        <v>86.118300000000005</v>
      </c>
      <c r="J18" s="1296">
        <f t="shared" si="2"/>
        <v>86.259999999999977</v>
      </c>
      <c r="K18" s="1296">
        <f t="shared" si="2"/>
        <v>91.966499999999996</v>
      </c>
      <c r="L18" s="1299">
        <f t="shared" si="2"/>
        <v>92.541899999999998</v>
      </c>
      <c r="M18" s="1295">
        <f t="shared" si="2"/>
        <v>43.708800000000004</v>
      </c>
      <c r="N18" s="1296">
        <f t="shared" si="2"/>
        <v>52.675200000000004</v>
      </c>
      <c r="O18" s="1296">
        <f t="shared" si="2"/>
        <v>59.000199999999992</v>
      </c>
      <c r="P18" s="1296">
        <f t="shared" si="2"/>
        <v>65.137500000000003</v>
      </c>
      <c r="Q18" s="1297">
        <f t="shared" si="2"/>
        <v>70.944599999999994</v>
      </c>
      <c r="R18" s="1298">
        <f t="shared" si="2"/>
        <v>70.528000000000006</v>
      </c>
      <c r="S18" s="1296">
        <f t="shared" si="2"/>
        <v>36.472000000000001</v>
      </c>
      <c r="T18" s="1296">
        <f t="shared" si="2"/>
        <v>62.188799999999993</v>
      </c>
      <c r="U18" s="1296">
        <f t="shared" si="2"/>
        <v>75.241100000000017</v>
      </c>
      <c r="V18" s="1296">
        <f t="shared" si="2"/>
        <v>81.641599999999997</v>
      </c>
      <c r="W18" s="1296">
        <f t="shared" si="2"/>
        <v>36.709200000000003</v>
      </c>
      <c r="X18" s="1296">
        <f t="shared" si="2"/>
        <v>61.488799999999991</v>
      </c>
      <c r="Y18" s="1296">
        <f t="shared" si="2"/>
        <v>91.182899999999989</v>
      </c>
      <c r="Z18" s="1299">
        <f t="shared" si="2"/>
        <v>70.825699999999998</v>
      </c>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108"/>
      <c r="BA18" s="3007" t="s">
        <v>61</v>
      </c>
      <c r="BB18" s="162" t="s">
        <v>15</v>
      </c>
      <c r="BC18" s="1563" t="s">
        <v>36</v>
      </c>
      <c r="BD18" s="1583" t="s">
        <v>36</v>
      </c>
      <c r="BE18" s="1583" t="s">
        <v>36</v>
      </c>
      <c r="BF18" s="1583" t="s">
        <v>36</v>
      </c>
      <c r="BG18" s="1604" t="s">
        <v>36</v>
      </c>
      <c r="BH18" s="1625" t="s">
        <v>36</v>
      </c>
      <c r="BI18" s="1583" t="s">
        <v>36</v>
      </c>
      <c r="BJ18" s="1583" t="s">
        <v>36</v>
      </c>
      <c r="BK18" s="1583" t="s">
        <v>36</v>
      </c>
      <c r="BL18" s="1604" t="s">
        <v>36</v>
      </c>
      <c r="BM18" s="1625" t="s">
        <v>36</v>
      </c>
      <c r="BN18" s="1583" t="s">
        <v>36</v>
      </c>
      <c r="BO18" s="1583" t="s">
        <v>36</v>
      </c>
      <c r="BP18" s="1583" t="s">
        <v>36</v>
      </c>
      <c r="BQ18" s="1604" t="s">
        <v>36</v>
      </c>
      <c r="BR18" s="1625" t="s">
        <v>36</v>
      </c>
      <c r="BS18" s="1583" t="s">
        <v>36</v>
      </c>
      <c r="BT18" s="1583" t="s">
        <v>36</v>
      </c>
      <c r="BU18" s="1583" t="s">
        <v>36</v>
      </c>
      <c r="BV18" s="1583" t="s">
        <v>36</v>
      </c>
      <c r="BW18" s="1583" t="s">
        <v>36</v>
      </c>
      <c r="BX18" s="1583" t="s">
        <v>36</v>
      </c>
      <c r="BY18" s="1645" t="s">
        <v>36</v>
      </c>
      <c r="BZ18" s="1645" t="s">
        <v>36</v>
      </c>
      <c r="CA18" s="2590"/>
      <c r="CB18" s="2590"/>
      <c r="CC18" s="2590"/>
      <c r="CD18" s="2590"/>
      <c r="CE18" s="2590"/>
      <c r="CF18" s="2590"/>
      <c r="CG18" s="2590"/>
      <c r="CH18" s="2590"/>
      <c r="CI18" s="2590"/>
      <c r="CJ18" s="2590"/>
      <c r="CK18" s="2590"/>
      <c r="CL18" s="2590"/>
      <c r="CM18" s="2590"/>
      <c r="CN18" s="2590"/>
      <c r="CO18" s="2590"/>
      <c r="CP18" s="2590"/>
      <c r="CQ18" s="2590"/>
      <c r="CR18" s="2590"/>
      <c r="CS18" s="2590"/>
      <c r="CT18" s="2590"/>
      <c r="CU18" s="2590"/>
      <c r="CV18" s="2590"/>
      <c r="CW18" s="2590"/>
      <c r="CX18" s="2590"/>
      <c r="CY18" s="2590"/>
      <c r="CZ18" s="2590"/>
    </row>
    <row r="19" s="852" customFormat="true" ht="15" customHeight="true" x14ac:dyDescent="0.2">
      <c r="A19" s="3361"/>
      <c r="B19" s="2455" t="s">
        <v>16</v>
      </c>
      <c r="C19" s="1295">
        <f>C16*C22/100</f>
        <v>3.0987999999999998</v>
      </c>
      <c r="D19" s="1296">
        <f t="shared" ref="D19:Z19" si="3">D16*D22/100</f>
        <v>2.9210000000000003</v>
      </c>
      <c r="E19" s="1296">
        <f t="shared" si="3"/>
        <v>5.2495999999999992</v>
      </c>
      <c r="F19" s="1296">
        <f t="shared" si="3"/>
        <v>6.9677999999999995</v>
      </c>
      <c r="G19" s="1297">
        <f t="shared" si="3"/>
        <v>3.29</v>
      </c>
      <c r="H19" s="1298">
        <f t="shared" si="3"/>
        <v>6.8369999999999997</v>
      </c>
      <c r="I19" s="1296">
        <f t="shared" si="3"/>
        <v>6.7817000000000007</v>
      </c>
      <c r="J19" s="1296">
        <f t="shared" si="3"/>
        <v>8.7399999999999984</v>
      </c>
      <c r="K19" s="1296">
        <f t="shared" si="3"/>
        <v>3.5335000000000001</v>
      </c>
      <c r="L19" s="1299">
        <f t="shared" si="3"/>
        <v>3.1581000000000001</v>
      </c>
      <c r="M19" s="1295">
        <f t="shared" si="3"/>
        <v>2.6912000000000003</v>
      </c>
      <c r="N19" s="1296">
        <f t="shared" si="3"/>
        <v>3.1247999999999996</v>
      </c>
      <c r="O19" s="1296">
        <f t="shared" si="3"/>
        <v>3.8998000000000004</v>
      </c>
      <c r="P19" s="1296">
        <f t="shared" si="3"/>
        <v>2.3624999999999998</v>
      </c>
      <c r="Q19" s="1297">
        <f t="shared" si="3"/>
        <v>3.6554000000000002</v>
      </c>
      <c r="R19" s="1298">
        <f t="shared" si="3"/>
        <v>5.4720000000000004</v>
      </c>
      <c r="S19" s="1296">
        <f t="shared" si="3"/>
        <v>2.3280000000000003</v>
      </c>
      <c r="T19" s="1296">
        <f t="shared" si="3"/>
        <v>3.4112</v>
      </c>
      <c r="U19" s="1296">
        <f t="shared" si="3"/>
        <v>5.0589000000000004</v>
      </c>
      <c r="V19" s="1296">
        <f t="shared" si="3"/>
        <v>0.65839999999999999</v>
      </c>
      <c r="W19" s="1296">
        <f t="shared" si="3"/>
        <v>4.4908000000000001</v>
      </c>
      <c r="X19" s="1296">
        <f t="shared" si="3"/>
        <v>14.611199999999998</v>
      </c>
      <c r="Y19" s="1296">
        <f t="shared" si="3"/>
        <v>5.7171000000000003</v>
      </c>
      <c r="Z19" s="1299">
        <f t="shared" si="3"/>
        <v>2.8742999999999999</v>
      </c>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108"/>
      <c r="BA19" s="3007"/>
      <c r="BB19" s="162" t="s">
        <v>16</v>
      </c>
      <c r="BC19" s="1563" t="s">
        <v>36</v>
      </c>
      <c r="BD19" s="1583" t="s">
        <v>36</v>
      </c>
      <c r="BE19" s="1583" t="s">
        <v>36</v>
      </c>
      <c r="BF19" s="1583" t="s">
        <v>36</v>
      </c>
      <c r="BG19" s="1604" t="s">
        <v>36</v>
      </c>
      <c r="BH19" s="1625" t="s">
        <v>36</v>
      </c>
      <c r="BI19" s="1583" t="s">
        <v>36</v>
      </c>
      <c r="BJ19" s="1583" t="s">
        <v>36</v>
      </c>
      <c r="BK19" s="1583" t="s">
        <v>36</v>
      </c>
      <c r="BL19" s="1604" t="s">
        <v>36</v>
      </c>
      <c r="BM19" s="1625" t="s">
        <v>36</v>
      </c>
      <c r="BN19" s="1583" t="s">
        <v>36</v>
      </c>
      <c r="BO19" s="1583" t="s">
        <v>36</v>
      </c>
      <c r="BP19" s="1583" t="s">
        <v>36</v>
      </c>
      <c r="BQ19" s="1604" t="s">
        <v>36</v>
      </c>
      <c r="BR19" s="1625" t="s">
        <v>36</v>
      </c>
      <c r="BS19" s="1583" t="s">
        <v>36</v>
      </c>
      <c r="BT19" s="1583" t="s">
        <v>36</v>
      </c>
      <c r="BU19" s="1583" t="s">
        <v>36</v>
      </c>
      <c r="BV19" s="1583" t="s">
        <v>36</v>
      </c>
      <c r="BW19" s="1583" t="s">
        <v>36</v>
      </c>
      <c r="BX19" s="1583" t="s">
        <v>36</v>
      </c>
      <c r="BY19" s="1645" t="s">
        <v>36</v>
      </c>
      <c r="BZ19" s="1645" t="s">
        <v>36</v>
      </c>
      <c r="CA19" s="2590"/>
      <c r="CB19" s="2590"/>
      <c r="CC19" s="2590"/>
      <c r="CD19" s="2590"/>
      <c r="CE19" s="2590"/>
      <c r="CF19" s="2590"/>
      <c r="CG19" s="2590"/>
      <c r="CH19" s="2590"/>
      <c r="CI19" s="2590"/>
      <c r="CJ19" s="2590"/>
      <c r="CK19" s="2590"/>
      <c r="CL19" s="2590"/>
      <c r="CM19" s="2590"/>
      <c r="CN19" s="2590"/>
      <c r="CO19" s="2590"/>
      <c r="CP19" s="2590"/>
      <c r="CQ19" s="2590"/>
      <c r="CR19" s="2590"/>
      <c r="CS19" s="2590"/>
      <c r="CT19" s="2590"/>
      <c r="CU19" s="2590"/>
      <c r="CV19" s="2590"/>
      <c r="CW19" s="2590"/>
      <c r="CX19" s="2590"/>
      <c r="CY19" s="2590"/>
      <c r="CZ19" s="2590"/>
    </row>
    <row r="20" s="852" customFormat="true" ht="15" customHeight="true" x14ac:dyDescent="0.2">
      <c r="A20" s="3361"/>
      <c r="B20" s="2455" t="s">
        <v>22</v>
      </c>
      <c r="C20" s="1295">
        <f>100-(C18+C19+C21)</f>
        <v>48.8</v>
      </c>
      <c r="D20" s="1296">
        <f t="shared" ref="D20:Z20" si="4">100-(D18+D19+D21)</f>
        <v>35.999999999999986</v>
      </c>
      <c r="E20" s="1296">
        <f t="shared" si="4"/>
        <v>22.300000000000011</v>
      </c>
      <c r="F20" s="1296">
        <f t="shared" si="4"/>
        <v>11.700000000000031</v>
      </c>
      <c r="G20" s="1297">
        <f t="shared" si="4"/>
        <v>6</v>
      </c>
      <c r="H20" s="1298">
        <f t="shared" si="4"/>
        <v>20.5</v>
      </c>
      <c r="I20" s="1296">
        <f t="shared" si="4"/>
        <v>7.0999999999999943</v>
      </c>
      <c r="J20" s="1296">
        <f t="shared" si="4"/>
        <v>4.8000000000000256</v>
      </c>
      <c r="K20" s="1296">
        <f t="shared" si="4"/>
        <v>4.5</v>
      </c>
      <c r="L20" s="1299">
        <f t="shared" si="4"/>
        <v>4.2999999999999972</v>
      </c>
      <c r="M20" s="1295">
        <f t="shared" si="4"/>
        <v>53.599999999999994</v>
      </c>
      <c r="N20" s="1296">
        <f t="shared" si="4"/>
        <v>43.4</v>
      </c>
      <c r="O20" s="1296">
        <f t="shared" si="4"/>
        <v>36.600000000000009</v>
      </c>
      <c r="P20" s="1296">
        <f t="shared" si="4"/>
        <v>31.5</v>
      </c>
      <c r="Q20" s="1297">
        <f t="shared" si="4"/>
        <v>25.200000000000003</v>
      </c>
      <c r="R20" s="1298">
        <f t="shared" si="4"/>
        <v>23.200000000000003</v>
      </c>
      <c r="S20" s="1296">
        <f t="shared" si="4"/>
        <v>61.199999999999996</v>
      </c>
      <c r="T20" s="1296">
        <f t="shared" si="4"/>
        <v>34.400000000000006</v>
      </c>
      <c r="U20" s="1296">
        <f t="shared" si="4"/>
        <v>19.499999999999986</v>
      </c>
      <c r="V20" s="1296">
        <f t="shared" si="4"/>
        <v>16.700000000000003</v>
      </c>
      <c r="W20" s="1296">
        <f t="shared" si="4"/>
        <v>58.8</v>
      </c>
      <c r="X20" s="1296">
        <f t="shared" si="4"/>
        <v>22.300000000000011</v>
      </c>
      <c r="Y20" s="1296">
        <f t="shared" si="4"/>
        <v>3.1000000000000085</v>
      </c>
      <c r="Z20" s="1299">
        <f t="shared" si="4"/>
        <v>26.200000000000003</v>
      </c>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108"/>
      <c r="BA20" s="3007"/>
      <c r="BB20" s="162" t="s">
        <v>22</v>
      </c>
      <c r="BC20" s="1563" t="s">
        <v>36</v>
      </c>
      <c r="BD20" s="1583" t="s">
        <v>36</v>
      </c>
      <c r="BE20" s="1583" t="s">
        <v>36</v>
      </c>
      <c r="BF20" s="1583" t="s">
        <v>36</v>
      </c>
      <c r="BG20" s="1604" t="s">
        <v>36</v>
      </c>
      <c r="BH20" s="1625" t="s">
        <v>36</v>
      </c>
      <c r="BI20" s="1583" t="s">
        <v>36</v>
      </c>
      <c r="BJ20" s="1583" t="s">
        <v>36</v>
      </c>
      <c r="BK20" s="1583" t="s">
        <v>36</v>
      </c>
      <c r="BL20" s="1604" t="s">
        <v>36</v>
      </c>
      <c r="BM20" s="1625" t="s">
        <v>36</v>
      </c>
      <c r="BN20" s="1583" t="s">
        <v>36</v>
      </c>
      <c r="BO20" s="1583" t="s">
        <v>36</v>
      </c>
      <c r="BP20" s="1583" t="s">
        <v>36</v>
      </c>
      <c r="BQ20" s="1604" t="s">
        <v>36</v>
      </c>
      <c r="BR20" s="1625" t="s">
        <v>36</v>
      </c>
      <c r="BS20" s="1583" t="s">
        <v>36</v>
      </c>
      <c r="BT20" s="1583" t="s">
        <v>36</v>
      </c>
      <c r="BU20" s="1583" t="s">
        <v>36</v>
      </c>
      <c r="BV20" s="1583" t="s">
        <v>36</v>
      </c>
      <c r="BW20" s="1583" t="s">
        <v>36</v>
      </c>
      <c r="BX20" s="1583" t="s">
        <v>36</v>
      </c>
      <c r="BY20" s="1645" t="s">
        <v>36</v>
      </c>
      <c r="BZ20" s="1645" t="s">
        <v>36</v>
      </c>
      <c r="CA20" s="2590"/>
      <c r="CB20" s="2590"/>
      <c r="CC20" s="2590"/>
      <c r="CD20" s="2590"/>
      <c r="CE20" s="2590"/>
      <c r="CF20" s="2590"/>
      <c r="CG20" s="2590"/>
      <c r="CH20" s="2590"/>
      <c r="CI20" s="2590"/>
      <c r="CJ20" s="2590"/>
      <c r="CK20" s="2590"/>
      <c r="CL20" s="2590"/>
      <c r="CM20" s="2590"/>
      <c r="CN20" s="2590"/>
      <c r="CO20" s="2590"/>
      <c r="CP20" s="2590"/>
      <c r="CQ20" s="2590"/>
      <c r="CR20" s="2590"/>
      <c r="CS20" s="2590"/>
      <c r="CT20" s="2590"/>
      <c r="CU20" s="2590"/>
      <c r="CV20" s="2590"/>
      <c r="CW20" s="2590"/>
      <c r="CX20" s="2590"/>
      <c r="CY20" s="2590"/>
      <c r="CZ20" s="2590"/>
    </row>
    <row r="21" s="852" customFormat="true" ht="15" customHeight="true" x14ac:dyDescent="0.2">
      <c r="A21" s="3361"/>
      <c r="B21" s="2455" t="s">
        <v>17</v>
      </c>
      <c r="C21" s="2281">
        <f t="shared" ref="C21:Z21" si="5">C68</f>
        <v>0.4</v>
      </c>
      <c r="D21" s="2282">
        <f t="shared" si="5"/>
        <v>0.5</v>
      </c>
      <c r="E21" s="2282">
        <f t="shared" si="5"/>
        <v>0.5</v>
      </c>
      <c r="F21" s="2282">
        <f t="shared" si="5"/>
        <v>0.1</v>
      </c>
      <c r="G21" s="2283">
        <f t="shared" si="5"/>
        <v>0</v>
      </c>
      <c r="H21" s="2284">
        <f t="shared" si="5"/>
        <v>0</v>
      </c>
      <c r="I21" s="2282">
        <f t="shared" si="5"/>
        <v>0</v>
      </c>
      <c r="J21" s="2282">
        <f t="shared" si="5"/>
        <v>0.2</v>
      </c>
      <c r="K21" s="2282">
        <f t="shared" si="5"/>
        <v>0</v>
      </c>
      <c r="L21" s="2285">
        <f t="shared" si="5"/>
        <v>0</v>
      </c>
      <c r="M21" s="2281">
        <f t="shared" si="5"/>
        <v>0</v>
      </c>
      <c r="N21" s="2282">
        <f t="shared" si="5"/>
        <v>0.8</v>
      </c>
      <c r="O21" s="2282">
        <f t="shared" si="5"/>
        <v>0.5</v>
      </c>
      <c r="P21" s="2282">
        <f t="shared" si="5"/>
        <v>1</v>
      </c>
      <c r="Q21" s="2283">
        <f t="shared" si="5"/>
        <v>0.2</v>
      </c>
      <c r="R21" s="2284">
        <f t="shared" si="5"/>
        <v>0.8</v>
      </c>
      <c r="S21" s="2282">
        <f t="shared" si="5"/>
        <v>0</v>
      </c>
      <c r="T21" s="2282">
        <f t="shared" si="5"/>
        <v>0</v>
      </c>
      <c r="U21" s="2282">
        <f t="shared" si="5"/>
        <v>0.2</v>
      </c>
      <c r="V21" s="2282">
        <f t="shared" si="5"/>
        <v>1</v>
      </c>
      <c r="W21" s="2282">
        <f t="shared" si="5"/>
        <v>0</v>
      </c>
      <c r="X21" s="2282">
        <f t="shared" si="5"/>
        <v>1.6</v>
      </c>
      <c r="Y21" s="2282">
        <f t="shared" si="5"/>
        <v>0</v>
      </c>
      <c r="Z21" s="2285">
        <f t="shared" si="5"/>
        <v>0.1</v>
      </c>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108"/>
      <c r="BA21" s="3007"/>
      <c r="BB21" s="162" t="s">
        <v>17</v>
      </c>
      <c r="BC21" s="1563" t="s">
        <v>36</v>
      </c>
      <c r="BD21" s="1583" t="s">
        <v>36</v>
      </c>
      <c r="BE21" s="1583" t="s">
        <v>36</v>
      </c>
      <c r="BF21" s="1583" t="s">
        <v>36</v>
      </c>
      <c r="BG21" s="1604" t="s">
        <v>36</v>
      </c>
      <c r="BH21" s="1625" t="s">
        <v>36</v>
      </c>
      <c r="BI21" s="1583" t="s">
        <v>36</v>
      </c>
      <c r="BJ21" s="1583" t="s">
        <v>36</v>
      </c>
      <c r="BK21" s="1583" t="s">
        <v>36</v>
      </c>
      <c r="BL21" s="1604" t="s">
        <v>36</v>
      </c>
      <c r="BM21" s="1625" t="s">
        <v>36</v>
      </c>
      <c r="BN21" s="1583" t="s">
        <v>36</v>
      </c>
      <c r="BO21" s="1583" t="s">
        <v>36</v>
      </c>
      <c r="BP21" s="1583" t="s">
        <v>36</v>
      </c>
      <c r="BQ21" s="1604" t="s">
        <v>36</v>
      </c>
      <c r="BR21" s="1625" t="s">
        <v>36</v>
      </c>
      <c r="BS21" s="1583" t="s">
        <v>36</v>
      </c>
      <c r="BT21" s="1583" t="s">
        <v>36</v>
      </c>
      <c r="BU21" s="1583" t="s">
        <v>36</v>
      </c>
      <c r="BV21" s="1583" t="s">
        <v>36</v>
      </c>
      <c r="BW21" s="1583" t="s">
        <v>36</v>
      </c>
      <c r="BX21" s="1583" t="s">
        <v>36</v>
      </c>
      <c r="BY21" s="1645" t="s">
        <v>36</v>
      </c>
      <c r="BZ21" s="1645" t="s">
        <v>36</v>
      </c>
      <c r="CA21" s="2590"/>
      <c r="CB21" s="2590"/>
      <c r="CC21" s="2590"/>
      <c r="CD21" s="2590"/>
      <c r="CE21" s="2590"/>
      <c r="CF21" s="2590"/>
      <c r="CG21" s="2590"/>
      <c r="CH21" s="2590"/>
      <c r="CI21" s="2590"/>
      <c r="CJ21" s="2590"/>
      <c r="CK21" s="2590"/>
      <c r="CL21" s="2590"/>
      <c r="CM21" s="2590"/>
      <c r="CN21" s="2590"/>
      <c r="CO21" s="2590"/>
      <c r="CP21" s="2590"/>
      <c r="CQ21" s="2590"/>
      <c r="CR21" s="2590"/>
      <c r="CS21" s="2590"/>
      <c r="CT21" s="2590"/>
      <c r="CU21" s="2590"/>
      <c r="CV21" s="2590"/>
      <c r="CW21" s="2590"/>
      <c r="CX21" s="2590"/>
      <c r="CY21" s="2590"/>
      <c r="CZ21" s="2590"/>
    </row>
    <row r="22" s="852" customFormat="true" ht="15" customHeight="true" x14ac:dyDescent="0.2">
      <c r="A22" s="3361" t="s">
        <v>55</v>
      </c>
      <c r="B22" s="2455" t="s">
        <v>50</v>
      </c>
      <c r="C22" s="2281">
        <v>6.1</v>
      </c>
      <c r="D22" s="2286">
        <v>4.5999999999999996</v>
      </c>
      <c r="E22" s="2286">
        <v>6.8</v>
      </c>
      <c r="F22" s="2286">
        <v>7.9</v>
      </c>
      <c r="G22" s="2287">
        <v>3.5</v>
      </c>
      <c r="H22" s="2288">
        <v>8.6</v>
      </c>
      <c r="I22" s="2286">
        <v>7.3</v>
      </c>
      <c r="J22" s="2286">
        <v>9.1999999999999993</v>
      </c>
      <c r="K22" s="2286">
        <v>3.7</v>
      </c>
      <c r="L22" s="2289">
        <v>3.3</v>
      </c>
      <c r="M22" s="2290">
        <v>5.8</v>
      </c>
      <c r="N22" s="2286">
        <v>5.6</v>
      </c>
      <c r="O22" s="2286">
        <v>6.2</v>
      </c>
      <c r="P22" s="2286">
        <v>3.5</v>
      </c>
      <c r="Q22" s="2287">
        <v>4.9000000000000004</v>
      </c>
      <c r="R22" s="2288">
        <v>7.2</v>
      </c>
      <c r="S22" s="2286">
        <v>6</v>
      </c>
      <c r="T22" s="2286">
        <v>5.2</v>
      </c>
      <c r="U22" s="2286">
        <v>6.3</v>
      </c>
      <c r="V22" s="2286">
        <v>0.8</v>
      </c>
      <c r="W22" s="2286">
        <v>10.9</v>
      </c>
      <c r="X22" s="2286">
        <v>19.2</v>
      </c>
      <c r="Y22" s="2286">
        <v>5.9</v>
      </c>
      <c r="Z22" s="2723">
        <v>3.9</v>
      </c>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108"/>
      <c r="BA22" s="3007" t="s">
        <v>55</v>
      </c>
      <c r="BB22" s="162" t="s">
        <v>50</v>
      </c>
      <c r="BC22" s="1563" t="s">
        <v>36</v>
      </c>
      <c r="BD22" s="1583" t="s">
        <v>36</v>
      </c>
      <c r="BE22" s="1583" t="s">
        <v>36</v>
      </c>
      <c r="BF22" s="1583" t="s">
        <v>36</v>
      </c>
      <c r="BG22" s="1604" t="s">
        <v>36</v>
      </c>
      <c r="BH22" s="1625" t="s">
        <v>36</v>
      </c>
      <c r="BI22" s="1583" t="s">
        <v>36</v>
      </c>
      <c r="BJ22" s="1583" t="s">
        <v>36</v>
      </c>
      <c r="BK22" s="1583" t="s">
        <v>36</v>
      </c>
      <c r="BL22" s="1604" t="s">
        <v>36</v>
      </c>
      <c r="BM22" s="1625" t="s">
        <v>36</v>
      </c>
      <c r="BN22" s="1583" t="s">
        <v>36</v>
      </c>
      <c r="BO22" s="1583" t="s">
        <v>36</v>
      </c>
      <c r="BP22" s="1583" t="s">
        <v>36</v>
      </c>
      <c r="BQ22" s="1604" t="s">
        <v>36</v>
      </c>
      <c r="BR22" s="1625" t="s">
        <v>36</v>
      </c>
      <c r="BS22" s="1583" t="s">
        <v>36</v>
      </c>
      <c r="BT22" s="1583" t="s">
        <v>36</v>
      </c>
      <c r="BU22" s="1583" t="s">
        <v>36</v>
      </c>
      <c r="BV22" s="1583" t="s">
        <v>36</v>
      </c>
      <c r="BW22" s="1583" t="s">
        <v>36</v>
      </c>
      <c r="BX22" s="1583" t="s">
        <v>36</v>
      </c>
      <c r="BY22" s="1645" t="s">
        <v>36</v>
      </c>
      <c r="BZ22" s="1645" t="s">
        <v>36</v>
      </c>
      <c r="CA22" s="2590"/>
      <c r="CB22" s="2590"/>
      <c r="CC22" s="2590"/>
      <c r="CD22" s="2590"/>
      <c r="CE22" s="2590"/>
      <c r="CF22" s="2590"/>
      <c r="CG22" s="2590"/>
      <c r="CH22" s="2590"/>
      <c r="CI22" s="2590"/>
      <c r="CJ22" s="2590"/>
      <c r="CK22" s="2590"/>
      <c r="CL22" s="2590"/>
      <c r="CM22" s="2590"/>
      <c r="CN22" s="2590"/>
      <c r="CO22" s="2590"/>
      <c r="CP22" s="2590"/>
      <c r="CQ22" s="2590"/>
      <c r="CR22" s="2590"/>
      <c r="CS22" s="2590"/>
      <c r="CT22" s="2590"/>
      <c r="CU22" s="2590"/>
      <c r="CV22" s="2590"/>
      <c r="CW22" s="2590"/>
      <c r="CX22" s="2590"/>
      <c r="CY22" s="2590"/>
      <c r="CZ22" s="2590"/>
    </row>
    <row r="23" s="852" customFormat="true" ht="15" customHeight="true" x14ac:dyDescent="0.2">
      <c r="A23" s="3362"/>
      <c r="B23" s="2456" t="s">
        <v>49</v>
      </c>
      <c r="C23" s="2291">
        <v>93.9</v>
      </c>
      <c r="D23" s="2292">
        <v>95.4</v>
      </c>
      <c r="E23" s="2292">
        <v>93.2</v>
      </c>
      <c r="F23" s="2292">
        <v>92.1</v>
      </c>
      <c r="G23" s="2293">
        <v>96.5</v>
      </c>
      <c r="H23" s="2294">
        <v>91.4</v>
      </c>
      <c r="I23" s="2292">
        <v>92.7</v>
      </c>
      <c r="J23" s="2292">
        <v>90.8</v>
      </c>
      <c r="K23" s="2292">
        <v>96.3</v>
      </c>
      <c r="L23" s="2295">
        <v>96.7</v>
      </c>
      <c r="M23" s="2296">
        <v>94.2</v>
      </c>
      <c r="N23" s="2292">
        <v>94.4</v>
      </c>
      <c r="O23" s="2292">
        <v>93.8</v>
      </c>
      <c r="P23" s="2292">
        <v>96.5</v>
      </c>
      <c r="Q23" s="2293">
        <v>95.1</v>
      </c>
      <c r="R23" s="2294">
        <v>92.8</v>
      </c>
      <c r="S23" s="2292">
        <v>94</v>
      </c>
      <c r="T23" s="2292">
        <v>94.8</v>
      </c>
      <c r="U23" s="2292">
        <v>93.7</v>
      </c>
      <c r="V23" s="2292">
        <v>99.2</v>
      </c>
      <c r="W23" s="2292">
        <v>89.1</v>
      </c>
      <c r="X23" s="2292">
        <v>80.8</v>
      </c>
      <c r="Y23" s="2292">
        <v>94.1</v>
      </c>
      <c r="Z23" s="2724">
        <v>96.1</v>
      </c>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108"/>
      <c r="BA23" s="3008"/>
      <c r="BB23" s="163" t="s">
        <v>49</v>
      </c>
      <c r="BC23" s="1564" t="s">
        <v>36</v>
      </c>
      <c r="BD23" s="1584" t="s">
        <v>36</v>
      </c>
      <c r="BE23" s="1584" t="s">
        <v>36</v>
      </c>
      <c r="BF23" s="1584" t="s">
        <v>36</v>
      </c>
      <c r="BG23" s="1605" t="s">
        <v>36</v>
      </c>
      <c r="BH23" s="1626" t="s">
        <v>36</v>
      </c>
      <c r="BI23" s="1584" t="s">
        <v>36</v>
      </c>
      <c r="BJ23" s="1584" t="s">
        <v>36</v>
      </c>
      <c r="BK23" s="1584" t="s">
        <v>36</v>
      </c>
      <c r="BL23" s="1605" t="s">
        <v>36</v>
      </c>
      <c r="BM23" s="1626" t="s">
        <v>36</v>
      </c>
      <c r="BN23" s="1584" t="s">
        <v>36</v>
      </c>
      <c r="BO23" s="1584" t="s">
        <v>36</v>
      </c>
      <c r="BP23" s="1584" t="s">
        <v>36</v>
      </c>
      <c r="BQ23" s="1605" t="s">
        <v>36</v>
      </c>
      <c r="BR23" s="1626" t="s">
        <v>36</v>
      </c>
      <c r="BS23" s="1584" t="s">
        <v>36</v>
      </c>
      <c r="BT23" s="1584" t="s">
        <v>36</v>
      </c>
      <c r="BU23" s="1584" t="s">
        <v>36</v>
      </c>
      <c r="BV23" s="1584" t="s">
        <v>36</v>
      </c>
      <c r="BW23" s="1584" t="s">
        <v>36</v>
      </c>
      <c r="BX23" s="1584" t="s">
        <v>36</v>
      </c>
      <c r="BY23" s="1646" t="s">
        <v>36</v>
      </c>
      <c r="BZ23" s="1646" t="s">
        <v>36</v>
      </c>
      <c r="CA23" s="2591"/>
      <c r="CB23" s="2591"/>
      <c r="CC23" s="2591"/>
      <c r="CD23" s="2591"/>
      <c r="CE23" s="2591"/>
      <c r="CF23" s="2591"/>
      <c r="CG23" s="2591"/>
      <c r="CH23" s="2591"/>
      <c r="CI23" s="2591"/>
      <c r="CJ23" s="2591"/>
      <c r="CK23" s="2591"/>
      <c r="CL23" s="2591"/>
      <c r="CM23" s="2591"/>
      <c r="CN23" s="2591"/>
      <c r="CO23" s="2591"/>
      <c r="CP23" s="2591"/>
      <c r="CQ23" s="2591"/>
      <c r="CR23" s="2591"/>
      <c r="CS23" s="2591"/>
      <c r="CT23" s="2591"/>
      <c r="CU23" s="2591"/>
      <c r="CV23" s="2591"/>
      <c r="CW23" s="2591"/>
      <c r="CX23" s="2591"/>
      <c r="CY23" s="2591"/>
      <c r="CZ23" s="2591"/>
    </row>
    <row r="24" s="131" customFormat="true" ht="15" hidden="true" customHeight="true" x14ac:dyDescent="0.2">
      <c r="A24" s="3061"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1069"/>
      <c r="AB24" s="1069"/>
      <c r="AC24" s="1069"/>
      <c r="AD24" s="1069"/>
      <c r="AE24" s="1069"/>
      <c r="AF24" s="1069"/>
      <c r="AG24" s="1069"/>
      <c r="AH24" s="1069"/>
      <c r="AI24" s="1069"/>
      <c r="AJ24" s="1069"/>
      <c r="AK24" s="1069"/>
      <c r="AL24" s="1069"/>
      <c r="AM24" s="1069"/>
      <c r="AN24" s="1069"/>
      <c r="AO24" s="1069"/>
      <c r="AP24" s="1069"/>
      <c r="AQ24" s="1069"/>
      <c r="AR24" s="1069"/>
      <c r="AS24" s="1069"/>
      <c r="AT24" s="1069"/>
      <c r="AU24" s="1069"/>
      <c r="AV24" s="1069"/>
      <c r="AW24" s="1069"/>
      <c r="AX24" s="1069"/>
      <c r="AY24" s="1069"/>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62"/>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1069"/>
      <c r="AB25" s="1069"/>
      <c r="AC25" s="1069"/>
      <c r="AD25" s="1069"/>
      <c r="AE25" s="1069"/>
      <c r="AF25" s="1069"/>
      <c r="AG25" s="1069"/>
      <c r="AH25" s="1069"/>
      <c r="AI25" s="1069"/>
      <c r="AJ25" s="1069"/>
      <c r="AK25" s="1069"/>
      <c r="AL25" s="1069"/>
      <c r="AM25" s="1069"/>
      <c r="AN25" s="1069"/>
      <c r="AO25" s="1069"/>
      <c r="AP25" s="1069"/>
      <c r="AQ25" s="1069"/>
      <c r="AR25" s="1069"/>
      <c r="AS25" s="1069"/>
      <c r="AT25" s="1069"/>
      <c r="AU25" s="1069"/>
      <c r="AV25" s="1069"/>
      <c r="AW25" s="1069"/>
      <c r="AX25" s="1069"/>
      <c r="AY25" s="1069"/>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63"/>
      <c r="B26" s="274" t="s">
        <v>47</v>
      </c>
      <c r="C26" s="345"/>
      <c r="D26" s="346"/>
      <c r="E26" s="346"/>
      <c r="F26" s="346"/>
      <c r="G26" s="347"/>
      <c r="H26" s="348"/>
      <c r="I26" s="346"/>
      <c r="J26" s="346"/>
      <c r="K26" s="346"/>
      <c r="L26" s="349"/>
      <c r="M26" s="345"/>
      <c r="N26" s="346"/>
      <c r="O26" s="346"/>
      <c r="P26" s="346"/>
      <c r="Q26" s="347"/>
      <c r="R26" s="2510"/>
      <c r="S26" s="2511"/>
      <c r="T26" s="2511"/>
      <c r="U26" s="2511"/>
      <c r="V26" s="2511"/>
      <c r="W26" s="2511"/>
      <c r="X26" s="2511"/>
      <c r="Y26" s="2511"/>
      <c r="Z26" s="2552"/>
      <c r="AA26" s="1069"/>
      <c r="AB26" s="1069"/>
      <c r="AC26" s="1069"/>
      <c r="AD26" s="1069"/>
      <c r="AE26" s="1069"/>
      <c r="AF26" s="1069"/>
      <c r="AG26" s="1069"/>
      <c r="AH26" s="1069"/>
      <c r="AI26" s="1069"/>
      <c r="AJ26" s="1069"/>
      <c r="AK26" s="1069"/>
      <c r="AL26" s="1069"/>
      <c r="AM26" s="1069"/>
      <c r="AN26" s="1069"/>
      <c r="AO26" s="1069"/>
      <c r="AP26" s="1069"/>
      <c r="AQ26" s="1069"/>
      <c r="AR26" s="1069"/>
      <c r="AS26" s="1069"/>
      <c r="AT26" s="1069"/>
      <c r="AU26" s="1069"/>
      <c r="AV26" s="1069"/>
      <c r="AW26" s="1069"/>
      <c r="AX26" s="1069"/>
      <c r="AY26" s="1069"/>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853" customFormat="true" ht="15" customHeight="true" x14ac:dyDescent="0.2">
      <c r="A27" s="130"/>
      <c r="B27" s="202"/>
      <c r="C27" s="3114" t="s">
        <v>115</v>
      </c>
      <c r="D27" s="3115"/>
      <c r="E27" s="3115"/>
      <c r="F27" s="3115"/>
      <c r="G27" s="3116"/>
      <c r="H27" s="3368" t="s">
        <v>39</v>
      </c>
      <c r="I27" s="3355"/>
      <c r="J27" s="3355"/>
      <c r="K27" s="3355"/>
      <c r="L27" s="3356"/>
      <c r="M27" s="3354" t="s">
        <v>38</v>
      </c>
      <c r="N27" s="3355"/>
      <c r="O27" s="3355"/>
      <c r="P27" s="3355"/>
      <c r="Q27" s="3356"/>
      <c r="R27" s="2706" t="s">
        <v>143</v>
      </c>
      <c r="S27" s="2713"/>
      <c r="T27" s="2713"/>
      <c r="U27" s="2713"/>
      <c r="V27" s="2713"/>
      <c r="W27" s="2713"/>
      <c r="X27" s="2713"/>
      <c r="Y27" s="2713"/>
      <c r="Z27" s="2714"/>
      <c r="AA27" s="1069"/>
      <c r="AB27" s="1069"/>
      <c r="AC27" s="1069"/>
      <c r="AD27" s="1069"/>
      <c r="AE27" s="1069"/>
      <c r="AF27" s="1069"/>
      <c r="AG27" s="1069"/>
      <c r="AH27" s="1069"/>
      <c r="AI27" s="1069"/>
      <c r="AJ27" s="1069"/>
      <c r="AK27" s="1069"/>
      <c r="AL27" s="1069"/>
      <c r="AM27" s="1069"/>
      <c r="AN27" s="1069"/>
      <c r="AO27" s="1069"/>
      <c r="AP27" s="1069"/>
      <c r="AQ27" s="1069"/>
      <c r="AR27" s="1069"/>
      <c r="AS27" s="1069"/>
      <c r="AT27" s="1069"/>
      <c r="AU27" s="1069"/>
      <c r="AV27" s="1069"/>
      <c r="AW27" s="1069"/>
      <c r="AX27" s="1069"/>
      <c r="AY27" s="1069"/>
      <c r="AZ27" s="240"/>
      <c r="BA27" s="241" t="s">
        <v>131</v>
      </c>
      <c r="BB27" s="115" t="s">
        <v>96</v>
      </c>
      <c r="BC27" s="3009" t="s">
        <v>115</v>
      </c>
      <c r="BD27" s="3010"/>
      <c r="BE27" s="3010"/>
      <c r="BF27" s="3010"/>
      <c r="BG27" s="3011"/>
      <c r="BH27" s="3012" t="s">
        <v>39</v>
      </c>
      <c r="BI27" s="3010"/>
      <c r="BJ27" s="3010"/>
      <c r="BK27" s="3010"/>
      <c r="BL27" s="3011"/>
      <c r="BM27" s="3012" t="s">
        <v>38</v>
      </c>
      <c r="BN27" s="3010"/>
      <c r="BO27" s="3010"/>
      <c r="BP27" s="3010"/>
      <c r="BQ27" s="3013"/>
      <c r="BR27" s="2519" t="s">
        <v>143</v>
      </c>
      <c r="BS27" s="2520"/>
      <c r="BT27" s="2520"/>
      <c r="BU27" s="2520"/>
      <c r="BV27" s="2520"/>
      <c r="BW27" s="2520"/>
      <c r="BX27" s="2520"/>
      <c r="BY27" s="2521"/>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853" customFormat="true" ht="24" x14ac:dyDescent="0.2">
      <c r="A28" s="203" t="s">
        <v>69</v>
      </c>
      <c r="B28" s="277"/>
      <c r="C28" s="404" t="s">
        <v>0</v>
      </c>
      <c r="D28" s="405" t="s">
        <v>1</v>
      </c>
      <c r="E28" s="405" t="s">
        <v>2</v>
      </c>
      <c r="F28" s="405" t="s">
        <v>3</v>
      </c>
      <c r="G28" s="406" t="s">
        <v>4</v>
      </c>
      <c r="H28" s="2238" t="s">
        <v>0</v>
      </c>
      <c r="I28" s="2200" t="s">
        <v>1</v>
      </c>
      <c r="J28" s="2200" t="s">
        <v>2</v>
      </c>
      <c r="K28" s="2200" t="s">
        <v>3</v>
      </c>
      <c r="L28" s="2201" t="s">
        <v>4</v>
      </c>
      <c r="M28" s="2228" t="s">
        <v>0</v>
      </c>
      <c r="N28" s="2200" t="s">
        <v>1</v>
      </c>
      <c r="O28" s="2200" t="s">
        <v>2</v>
      </c>
      <c r="P28" s="2200" t="s">
        <v>3</v>
      </c>
      <c r="Q28" s="2248" t="s">
        <v>4</v>
      </c>
      <c r="R28" s="2238" t="s">
        <v>158</v>
      </c>
      <c r="S28" s="2200" t="s">
        <v>159</v>
      </c>
      <c r="T28" s="2200" t="s">
        <v>160</v>
      </c>
      <c r="U28" s="2200" t="s">
        <v>161</v>
      </c>
      <c r="V28" s="2200" t="s">
        <v>162</v>
      </c>
      <c r="W28" s="2200" t="s">
        <v>163</v>
      </c>
      <c r="X28" s="2200" t="s">
        <v>252</v>
      </c>
      <c r="Y28" s="2200" t="s">
        <v>165</v>
      </c>
      <c r="Z28" s="2202" t="s">
        <v>166</v>
      </c>
      <c r="AA28" s="1069"/>
      <c r="AB28" s="1069"/>
      <c r="AC28" s="1069"/>
      <c r="AD28" s="1069"/>
      <c r="AE28" s="1069"/>
      <c r="AF28" s="1069"/>
      <c r="AG28" s="1069"/>
      <c r="AH28" s="1069"/>
      <c r="AI28" s="1069"/>
      <c r="AJ28" s="1069"/>
      <c r="AK28" s="1069"/>
      <c r="AL28" s="1069"/>
      <c r="AM28" s="1069"/>
      <c r="AN28" s="1069"/>
      <c r="AO28" s="1069"/>
      <c r="AP28" s="1069"/>
      <c r="AQ28" s="1069"/>
      <c r="AR28" s="1069"/>
      <c r="AS28" s="1069"/>
      <c r="AT28" s="1069"/>
      <c r="AU28" s="1069"/>
      <c r="AV28" s="1069"/>
      <c r="AW28" s="1069"/>
      <c r="AX28" s="1069"/>
      <c r="AY28" s="1069"/>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163</v>
      </c>
      <c r="BX28" s="182" t="s">
        <v>252</v>
      </c>
      <c r="BY28" s="183" t="s">
        <v>165</v>
      </c>
      <c r="BZ28" s="183" t="s">
        <v>166</v>
      </c>
      <c r="CA28" s="2592"/>
      <c r="CB28" s="2592"/>
      <c r="CC28" s="2592"/>
      <c r="CD28" s="2592"/>
      <c r="CE28" s="2592"/>
      <c r="CF28" s="2592"/>
      <c r="CG28" s="2592"/>
      <c r="CH28" s="2592"/>
      <c r="CI28" s="2592"/>
      <c r="CJ28" s="2592"/>
      <c r="CK28" s="2592"/>
      <c r="CL28" s="2592"/>
      <c r="CM28" s="2592"/>
      <c r="CN28" s="2592"/>
      <c r="CO28" s="2592"/>
      <c r="CP28" s="2592"/>
      <c r="CQ28" s="2592"/>
      <c r="CR28" s="2592"/>
      <c r="CS28" s="2592"/>
      <c r="CT28" s="2592"/>
      <c r="CU28" s="2592"/>
      <c r="CV28" s="2592"/>
      <c r="CW28" s="2592"/>
      <c r="CX28" s="2592"/>
      <c r="CY28" s="2592"/>
      <c r="CZ28" s="2592"/>
    </row>
    <row r="29" s="853" customFormat="true" ht="15" customHeight="true" x14ac:dyDescent="0.2">
      <c r="A29" s="3286" t="s">
        <v>58</v>
      </c>
      <c r="B29" s="2457" t="s">
        <v>50</v>
      </c>
      <c r="C29" s="2297">
        <v>15.5</v>
      </c>
      <c r="D29" s="2298">
        <v>24.8</v>
      </c>
      <c r="E29" s="2298">
        <v>30</v>
      </c>
      <c r="F29" s="2298">
        <v>49.6</v>
      </c>
      <c r="G29" s="2299">
        <v>69.599999999999994</v>
      </c>
      <c r="H29" s="2300">
        <v>36.1</v>
      </c>
      <c r="I29" s="2298">
        <v>51.5</v>
      </c>
      <c r="J29" s="2298">
        <v>59.5</v>
      </c>
      <c r="K29" s="2298">
        <v>69.599999999999994</v>
      </c>
      <c r="L29" s="2301">
        <v>77.099999999999994</v>
      </c>
      <c r="M29" s="2302">
        <v>13</v>
      </c>
      <c r="N29" s="2298">
        <v>17.5</v>
      </c>
      <c r="O29" s="2298">
        <v>25.2</v>
      </c>
      <c r="P29" s="2298">
        <v>24.2</v>
      </c>
      <c r="Q29" s="2299">
        <v>27.3</v>
      </c>
      <c r="R29" s="2300">
        <v>4.8</v>
      </c>
      <c r="S29" s="2298">
        <v>5.4</v>
      </c>
      <c r="T29" s="2298">
        <v>12.3</v>
      </c>
      <c r="U29" s="2298">
        <v>53.2</v>
      </c>
      <c r="V29" s="2298">
        <v>52.5</v>
      </c>
      <c r="W29" s="2298">
        <v>9</v>
      </c>
      <c r="X29" s="2298">
        <v>1.8</v>
      </c>
      <c r="Y29" s="2298">
        <v>71.3</v>
      </c>
      <c r="Z29" s="2725">
        <v>26.6</v>
      </c>
      <c r="AA29" s="1069"/>
      <c r="AB29" s="1069"/>
      <c r="AC29" s="1069"/>
      <c r="AD29" s="1069"/>
      <c r="AE29" s="1069"/>
      <c r="AF29" s="1069"/>
      <c r="AG29" s="1069"/>
      <c r="AH29" s="1069"/>
      <c r="AI29" s="1069"/>
      <c r="AJ29" s="1069"/>
      <c r="AK29" s="1069"/>
      <c r="AL29" s="1069"/>
      <c r="AM29" s="1069"/>
      <c r="AN29" s="1069"/>
      <c r="AO29" s="1069"/>
      <c r="AP29" s="1069"/>
      <c r="AQ29" s="1069"/>
      <c r="AR29" s="1069"/>
      <c r="AS29" s="1069"/>
      <c r="AT29" s="1069"/>
      <c r="AU29" s="1069"/>
      <c r="AV29" s="1069"/>
      <c r="AW29" s="1069"/>
      <c r="AX29" s="1069"/>
      <c r="AY29" s="1069"/>
      <c r="AZ29" s="240"/>
      <c r="BA29" s="3028" t="s">
        <v>58</v>
      </c>
      <c r="BB29" s="164" t="s">
        <v>50</v>
      </c>
      <c r="BC29" s="1565" t="s">
        <v>36</v>
      </c>
      <c r="BD29" s="1585" t="s">
        <v>36</v>
      </c>
      <c r="BE29" s="1585" t="s">
        <v>36</v>
      </c>
      <c r="BF29" s="1585" t="s">
        <v>36</v>
      </c>
      <c r="BG29" s="1606" t="s">
        <v>36</v>
      </c>
      <c r="BH29" s="1627" t="s">
        <v>36</v>
      </c>
      <c r="BI29" s="1585" t="s">
        <v>36</v>
      </c>
      <c r="BJ29" s="1585" t="s">
        <v>36</v>
      </c>
      <c r="BK29" s="1585" t="s">
        <v>36</v>
      </c>
      <c r="BL29" s="1606" t="s">
        <v>36</v>
      </c>
      <c r="BM29" s="1627" t="s">
        <v>36</v>
      </c>
      <c r="BN29" s="1585" t="s">
        <v>36</v>
      </c>
      <c r="BO29" s="1585" t="s">
        <v>36</v>
      </c>
      <c r="BP29" s="1585" t="s">
        <v>36</v>
      </c>
      <c r="BQ29" s="1606" t="s">
        <v>36</v>
      </c>
      <c r="BR29" s="1627" t="s">
        <v>36</v>
      </c>
      <c r="BS29" s="1585" t="s">
        <v>36</v>
      </c>
      <c r="BT29" s="1585" t="s">
        <v>36</v>
      </c>
      <c r="BU29" s="1585" t="s">
        <v>36</v>
      </c>
      <c r="BV29" s="1585" t="s">
        <v>36</v>
      </c>
      <c r="BW29" s="1585" t="s">
        <v>36</v>
      </c>
      <c r="BX29" s="1585" t="s">
        <v>36</v>
      </c>
      <c r="BY29" s="1647" t="s">
        <v>36</v>
      </c>
      <c r="BZ29" s="1647" t="s">
        <v>36</v>
      </c>
      <c r="CA29" s="2593"/>
      <c r="CB29" s="2593"/>
      <c r="CC29" s="2593"/>
      <c r="CD29" s="2593"/>
      <c r="CE29" s="2593"/>
      <c r="CF29" s="2593"/>
      <c r="CG29" s="2593"/>
      <c r="CH29" s="2593"/>
      <c r="CI29" s="2593"/>
      <c r="CJ29" s="2593"/>
      <c r="CK29" s="2593"/>
      <c r="CL29" s="2593"/>
      <c r="CM29" s="2593"/>
      <c r="CN29" s="2593"/>
      <c r="CO29" s="2593"/>
      <c r="CP29" s="2593"/>
      <c r="CQ29" s="2593"/>
      <c r="CR29" s="2593"/>
      <c r="CS29" s="2593"/>
      <c r="CT29" s="2593"/>
      <c r="CU29" s="2593"/>
      <c r="CV29" s="2593"/>
      <c r="CW29" s="2593"/>
      <c r="CX29" s="2593"/>
      <c r="CY29" s="2593"/>
      <c r="CZ29" s="2593"/>
    </row>
    <row r="30" s="853" customFormat="true" ht="15" customHeight="true" x14ac:dyDescent="0.2">
      <c r="A30" s="3287"/>
      <c r="B30" s="2458" t="s">
        <v>49</v>
      </c>
      <c r="C30" s="2303">
        <v>84.5</v>
      </c>
      <c r="D30" s="2304">
        <v>75.2</v>
      </c>
      <c r="E30" s="2304">
        <v>70</v>
      </c>
      <c r="F30" s="2304">
        <v>50.4</v>
      </c>
      <c r="G30" s="2305">
        <v>30.4</v>
      </c>
      <c r="H30" s="2306">
        <v>63.9</v>
      </c>
      <c r="I30" s="2304">
        <v>48.5</v>
      </c>
      <c r="J30" s="2304">
        <v>40.5</v>
      </c>
      <c r="K30" s="2304">
        <v>30.4</v>
      </c>
      <c r="L30" s="2307">
        <v>22.9</v>
      </c>
      <c r="M30" s="2308">
        <v>87</v>
      </c>
      <c r="N30" s="2304">
        <v>82.5</v>
      </c>
      <c r="O30" s="2304">
        <v>74.8</v>
      </c>
      <c r="P30" s="2304">
        <v>75.8</v>
      </c>
      <c r="Q30" s="2305">
        <v>72.7</v>
      </c>
      <c r="R30" s="2306">
        <v>95.2</v>
      </c>
      <c r="S30" s="2304">
        <v>94.6</v>
      </c>
      <c r="T30" s="2304">
        <v>87.7</v>
      </c>
      <c r="U30" s="2304">
        <v>46.8</v>
      </c>
      <c r="V30" s="2304">
        <v>47.5</v>
      </c>
      <c r="W30" s="2304">
        <v>91</v>
      </c>
      <c r="X30" s="2304">
        <v>98.2</v>
      </c>
      <c r="Y30" s="2304">
        <v>28.7</v>
      </c>
      <c r="Z30" s="2726">
        <v>73.400000000000006</v>
      </c>
      <c r="AA30" s="1069"/>
      <c r="AB30" s="1069"/>
      <c r="AC30" s="1069"/>
      <c r="AD30" s="1069"/>
      <c r="AE30" s="1069"/>
      <c r="AF30" s="1069"/>
      <c r="AG30" s="1069"/>
      <c r="AH30" s="1069"/>
      <c r="AI30" s="1069"/>
      <c r="AJ30" s="1069"/>
      <c r="AK30" s="1069"/>
      <c r="AL30" s="1069"/>
      <c r="AM30" s="1069"/>
      <c r="AN30" s="1069"/>
      <c r="AO30" s="1069"/>
      <c r="AP30" s="1069"/>
      <c r="AQ30" s="1069"/>
      <c r="AR30" s="1069"/>
      <c r="AS30" s="1069"/>
      <c r="AT30" s="1069"/>
      <c r="AU30" s="1069"/>
      <c r="AV30" s="1069"/>
      <c r="AW30" s="1069"/>
      <c r="AX30" s="1069"/>
      <c r="AY30" s="1069"/>
      <c r="AZ30" s="240"/>
      <c r="BA30" s="2994"/>
      <c r="BB30" s="165" t="s">
        <v>49</v>
      </c>
      <c r="BC30" s="1566" t="s">
        <v>36</v>
      </c>
      <c r="BD30" s="1586" t="s">
        <v>36</v>
      </c>
      <c r="BE30" s="1586" t="s">
        <v>36</v>
      </c>
      <c r="BF30" s="1586" t="s">
        <v>36</v>
      </c>
      <c r="BG30" s="1607" t="s">
        <v>36</v>
      </c>
      <c r="BH30" s="1628" t="s">
        <v>36</v>
      </c>
      <c r="BI30" s="1586" t="s">
        <v>36</v>
      </c>
      <c r="BJ30" s="1586" t="s">
        <v>36</v>
      </c>
      <c r="BK30" s="1586" t="s">
        <v>36</v>
      </c>
      <c r="BL30" s="1607" t="s">
        <v>36</v>
      </c>
      <c r="BM30" s="1628" t="s">
        <v>36</v>
      </c>
      <c r="BN30" s="1586" t="s">
        <v>36</v>
      </c>
      <c r="BO30" s="1586" t="s">
        <v>36</v>
      </c>
      <c r="BP30" s="1586" t="s">
        <v>36</v>
      </c>
      <c r="BQ30" s="1607" t="s">
        <v>36</v>
      </c>
      <c r="BR30" s="1628" t="s">
        <v>36</v>
      </c>
      <c r="BS30" s="1586" t="s">
        <v>36</v>
      </c>
      <c r="BT30" s="1586" t="s">
        <v>36</v>
      </c>
      <c r="BU30" s="1586" t="s">
        <v>36</v>
      </c>
      <c r="BV30" s="1586" t="s">
        <v>36</v>
      </c>
      <c r="BW30" s="1586" t="s">
        <v>36</v>
      </c>
      <c r="BX30" s="1586" t="s">
        <v>36</v>
      </c>
      <c r="BY30" s="1648" t="s">
        <v>36</v>
      </c>
      <c r="BZ30" s="1648" t="s">
        <v>36</v>
      </c>
      <c r="CA30" s="2594"/>
      <c r="CB30" s="2594"/>
      <c r="CC30" s="2594"/>
      <c r="CD30" s="2594"/>
      <c r="CE30" s="2594"/>
      <c r="CF30" s="2594"/>
      <c r="CG30" s="2594"/>
      <c r="CH30" s="2594"/>
      <c r="CI30" s="2594"/>
      <c r="CJ30" s="2594"/>
      <c r="CK30" s="2594"/>
      <c r="CL30" s="2594"/>
      <c r="CM30" s="2594"/>
      <c r="CN30" s="2594"/>
      <c r="CO30" s="2594"/>
      <c r="CP30" s="2594"/>
      <c r="CQ30" s="2594"/>
      <c r="CR30" s="2594"/>
      <c r="CS30" s="2594"/>
      <c r="CT30" s="2594"/>
      <c r="CU30" s="2594"/>
      <c r="CV30" s="2594"/>
      <c r="CW30" s="2594"/>
      <c r="CX30" s="2594"/>
      <c r="CY30" s="2594"/>
      <c r="CZ30" s="2594"/>
    </row>
    <row r="31" s="130" customFormat="true" ht="15" customHeight="true" x14ac:dyDescent="0.2">
      <c r="A31" s="2995" t="s">
        <v>104</v>
      </c>
      <c r="B31" s="290" t="s">
        <v>50</v>
      </c>
      <c r="C31" s="2309">
        <v>2.1</v>
      </c>
      <c r="D31" s="2310">
        <v>3.7</v>
      </c>
      <c r="E31" s="2310">
        <v>4.7</v>
      </c>
      <c r="F31" s="2310">
        <v>8</v>
      </c>
      <c r="G31" s="2311">
        <v>28.6</v>
      </c>
      <c r="H31" s="2312">
        <v>3.6</v>
      </c>
      <c r="I31" s="2310">
        <v>8.3000000000000007</v>
      </c>
      <c r="J31" s="2310">
        <v>7.8</v>
      </c>
      <c r="K31" s="2310">
        <v>20.5</v>
      </c>
      <c r="L31" s="2313">
        <v>43.2</v>
      </c>
      <c r="M31" s="2314">
        <v>1.9</v>
      </c>
      <c r="N31" s="2310">
        <v>2.2999999999999998</v>
      </c>
      <c r="O31" s="2310">
        <v>4</v>
      </c>
      <c r="P31" s="2310">
        <v>5</v>
      </c>
      <c r="Q31" s="2311">
        <v>5.4</v>
      </c>
      <c r="R31" s="2312">
        <v>0.4</v>
      </c>
      <c r="S31" s="2310">
        <v>1.1000000000000001</v>
      </c>
      <c r="T31" s="2310">
        <v>0.2</v>
      </c>
      <c r="U31" s="2310">
        <v>12.4</v>
      </c>
      <c r="V31" s="2310">
        <v>10.199999999999999</v>
      </c>
      <c r="W31" s="2310">
        <v>1.1000000000000001</v>
      </c>
      <c r="X31" s="2310">
        <v>0.2</v>
      </c>
      <c r="Y31" s="2310">
        <v>21.6</v>
      </c>
      <c r="Z31" s="2727">
        <v>0.6</v>
      </c>
      <c r="AA31" s="1069"/>
      <c r="AB31" s="1069"/>
      <c r="AC31" s="1069"/>
      <c r="AD31" s="1069"/>
      <c r="AE31" s="1069"/>
      <c r="AF31" s="1069"/>
      <c r="AG31" s="1069"/>
      <c r="AH31" s="1069"/>
      <c r="AI31" s="1069"/>
      <c r="AJ31" s="1069"/>
      <c r="AK31" s="1069"/>
      <c r="AL31" s="1069"/>
      <c r="AM31" s="1069"/>
      <c r="AN31" s="1069"/>
      <c r="AO31" s="1069"/>
      <c r="AP31" s="1069"/>
      <c r="AQ31" s="1069"/>
      <c r="AR31" s="1069"/>
      <c r="AS31" s="1069"/>
      <c r="AT31" s="1069"/>
      <c r="AU31" s="1069"/>
      <c r="AV31" s="1069"/>
      <c r="AW31" s="1069"/>
      <c r="AX31" s="1069"/>
      <c r="AY31" s="1069"/>
      <c r="AZ31" s="240"/>
      <c r="BA31" s="2994" t="s">
        <v>104</v>
      </c>
      <c r="BB31" s="165" t="s">
        <v>50</v>
      </c>
      <c r="BC31" s="1566" t="s">
        <v>36</v>
      </c>
      <c r="BD31" s="1586" t="s">
        <v>36</v>
      </c>
      <c r="BE31" s="1586" t="s">
        <v>36</v>
      </c>
      <c r="BF31" s="1586" t="s">
        <v>36</v>
      </c>
      <c r="BG31" s="1607" t="s">
        <v>36</v>
      </c>
      <c r="BH31" s="1628" t="s">
        <v>36</v>
      </c>
      <c r="BI31" s="1586" t="s">
        <v>36</v>
      </c>
      <c r="BJ31" s="1586" t="s">
        <v>36</v>
      </c>
      <c r="BK31" s="1586" t="s">
        <v>36</v>
      </c>
      <c r="BL31" s="1607" t="s">
        <v>36</v>
      </c>
      <c r="BM31" s="1628" t="s">
        <v>36</v>
      </c>
      <c r="BN31" s="1586" t="s">
        <v>36</v>
      </c>
      <c r="BO31" s="1586" t="s">
        <v>36</v>
      </c>
      <c r="BP31" s="1586" t="s">
        <v>36</v>
      </c>
      <c r="BQ31" s="1607" t="s">
        <v>36</v>
      </c>
      <c r="BR31" s="1628" t="s">
        <v>36</v>
      </c>
      <c r="BS31" s="1586" t="s">
        <v>36</v>
      </c>
      <c r="BT31" s="1586" t="s">
        <v>36</v>
      </c>
      <c r="BU31" s="1586" t="s">
        <v>36</v>
      </c>
      <c r="BV31" s="1586" t="s">
        <v>36</v>
      </c>
      <c r="BW31" s="1586" t="s">
        <v>36</v>
      </c>
      <c r="BX31" s="1586" t="s">
        <v>36</v>
      </c>
      <c r="BY31" s="1648" t="s">
        <v>36</v>
      </c>
      <c r="BZ31" s="1648" t="s">
        <v>36</v>
      </c>
      <c r="CA31" s="2594"/>
      <c r="CB31" s="2594"/>
      <c r="CC31" s="2594"/>
      <c r="CD31" s="2594"/>
      <c r="CE31" s="2594"/>
      <c r="CF31" s="2594"/>
      <c r="CG31" s="2594"/>
      <c r="CH31" s="2594"/>
      <c r="CI31" s="2594"/>
      <c r="CJ31" s="2594"/>
      <c r="CK31" s="2594"/>
      <c r="CL31" s="2594"/>
      <c r="CM31" s="2594"/>
      <c r="CN31" s="2594"/>
      <c r="CO31" s="2594"/>
      <c r="CP31" s="2594"/>
      <c r="CQ31" s="2594"/>
      <c r="CR31" s="2594"/>
      <c r="CS31" s="2594"/>
      <c r="CT31" s="2594"/>
      <c r="CU31" s="2594"/>
      <c r="CV31" s="2594"/>
      <c r="CW31" s="2594"/>
      <c r="CX31" s="2594"/>
      <c r="CY31" s="2594"/>
      <c r="CZ31" s="2594"/>
    </row>
    <row r="32" s="130" customFormat="true" ht="15" customHeight="true" x14ac:dyDescent="0.2">
      <c r="A32" s="2995"/>
      <c r="B32" s="290" t="s">
        <v>49</v>
      </c>
      <c r="C32" s="2303">
        <v>97.9</v>
      </c>
      <c r="D32" s="2304">
        <v>96.3</v>
      </c>
      <c r="E32" s="2304">
        <v>95.3</v>
      </c>
      <c r="F32" s="2304">
        <v>92</v>
      </c>
      <c r="G32" s="2305">
        <v>71.400000000000006</v>
      </c>
      <c r="H32" s="2306">
        <v>96.4</v>
      </c>
      <c r="I32" s="2304">
        <v>91.7</v>
      </c>
      <c r="J32" s="2304">
        <v>92.2</v>
      </c>
      <c r="K32" s="2304">
        <v>79.5</v>
      </c>
      <c r="L32" s="2307">
        <v>56.8</v>
      </c>
      <c r="M32" s="2308">
        <v>98.1</v>
      </c>
      <c r="N32" s="2304">
        <v>97.7</v>
      </c>
      <c r="O32" s="2304">
        <v>96</v>
      </c>
      <c r="P32" s="2304">
        <v>95</v>
      </c>
      <c r="Q32" s="2305">
        <v>94.6</v>
      </c>
      <c r="R32" s="2306">
        <v>99.6</v>
      </c>
      <c r="S32" s="2304">
        <v>98.9</v>
      </c>
      <c r="T32" s="2304">
        <v>99.8</v>
      </c>
      <c r="U32" s="2304">
        <v>87.6</v>
      </c>
      <c r="V32" s="2304">
        <v>89.8</v>
      </c>
      <c r="W32" s="2304">
        <v>98.9</v>
      </c>
      <c r="X32" s="2304">
        <v>99.8</v>
      </c>
      <c r="Y32" s="2304">
        <v>78.400000000000006</v>
      </c>
      <c r="Z32" s="2726">
        <v>99.4</v>
      </c>
      <c r="AA32" s="1069"/>
      <c r="AB32" s="1069"/>
      <c r="AC32" s="1069"/>
      <c r="AD32" s="1069"/>
      <c r="AE32" s="1069"/>
      <c r="AF32" s="1069"/>
      <c r="AG32" s="1069"/>
      <c r="AH32" s="1069"/>
      <c r="AI32" s="1069"/>
      <c r="AJ32" s="1069"/>
      <c r="AK32" s="1069"/>
      <c r="AL32" s="1069"/>
      <c r="AM32" s="1069"/>
      <c r="AN32" s="1069"/>
      <c r="AO32" s="1069"/>
      <c r="AP32" s="1069"/>
      <c r="AQ32" s="1069"/>
      <c r="AR32" s="1069"/>
      <c r="AS32" s="1069"/>
      <c r="AT32" s="1069"/>
      <c r="AU32" s="1069"/>
      <c r="AV32" s="1069"/>
      <c r="AW32" s="1069"/>
      <c r="AX32" s="1069"/>
      <c r="AY32" s="1069"/>
      <c r="AZ32" s="240"/>
      <c r="BA32" s="2994"/>
      <c r="BB32" s="165" t="s">
        <v>49</v>
      </c>
      <c r="BC32" s="1566" t="s">
        <v>36</v>
      </c>
      <c r="BD32" s="1586" t="s">
        <v>36</v>
      </c>
      <c r="BE32" s="1586" t="s">
        <v>36</v>
      </c>
      <c r="BF32" s="1586" t="s">
        <v>36</v>
      </c>
      <c r="BG32" s="1607" t="s">
        <v>36</v>
      </c>
      <c r="BH32" s="1628" t="s">
        <v>36</v>
      </c>
      <c r="BI32" s="1586" t="s">
        <v>36</v>
      </c>
      <c r="BJ32" s="1586" t="s">
        <v>36</v>
      </c>
      <c r="BK32" s="1586" t="s">
        <v>36</v>
      </c>
      <c r="BL32" s="1607" t="s">
        <v>36</v>
      </c>
      <c r="BM32" s="1628" t="s">
        <v>36</v>
      </c>
      <c r="BN32" s="1586" t="s">
        <v>36</v>
      </c>
      <c r="BO32" s="1586" t="s">
        <v>36</v>
      </c>
      <c r="BP32" s="1586" t="s">
        <v>36</v>
      </c>
      <c r="BQ32" s="1607" t="s">
        <v>36</v>
      </c>
      <c r="BR32" s="1628" t="s">
        <v>36</v>
      </c>
      <c r="BS32" s="1586" t="s">
        <v>36</v>
      </c>
      <c r="BT32" s="1586" t="s">
        <v>36</v>
      </c>
      <c r="BU32" s="1586" t="s">
        <v>36</v>
      </c>
      <c r="BV32" s="1586" t="s">
        <v>36</v>
      </c>
      <c r="BW32" s="1586" t="s">
        <v>36</v>
      </c>
      <c r="BX32" s="1586" t="s">
        <v>36</v>
      </c>
      <c r="BY32" s="1648" t="s">
        <v>36</v>
      </c>
      <c r="BZ32" s="1648" t="s">
        <v>36</v>
      </c>
      <c r="CA32" s="2594"/>
      <c r="CB32" s="2594"/>
      <c r="CC32" s="2594"/>
      <c r="CD32" s="2594"/>
      <c r="CE32" s="2594"/>
      <c r="CF32" s="2594"/>
      <c r="CG32" s="2594"/>
      <c r="CH32" s="2594"/>
      <c r="CI32" s="2594"/>
      <c r="CJ32" s="2594"/>
      <c r="CK32" s="2594"/>
      <c r="CL32" s="2594"/>
      <c r="CM32" s="2594"/>
      <c r="CN32" s="2594"/>
      <c r="CO32" s="2594"/>
      <c r="CP32" s="2594"/>
      <c r="CQ32" s="2594"/>
      <c r="CR32" s="2594"/>
      <c r="CS32" s="2594"/>
      <c r="CT32" s="2594"/>
      <c r="CU32" s="2594"/>
      <c r="CV32" s="2594"/>
      <c r="CW32" s="2594"/>
      <c r="CX32" s="2594"/>
      <c r="CY32" s="2594"/>
      <c r="CZ32" s="2594"/>
    </row>
    <row r="33" s="130" customFormat="true" ht="15" customHeight="true" x14ac:dyDescent="0.2">
      <c r="A33" s="2995" t="s">
        <v>105</v>
      </c>
      <c r="B33" s="290" t="s">
        <v>50</v>
      </c>
      <c r="C33" s="1489" t="s">
        <v>36</v>
      </c>
      <c r="D33" s="1501" t="s">
        <v>36</v>
      </c>
      <c r="E33" s="1501" t="s">
        <v>36</v>
      </c>
      <c r="F33" s="1501" t="s">
        <v>36</v>
      </c>
      <c r="G33" s="1513" t="s">
        <v>36</v>
      </c>
      <c r="H33" s="1525" t="s">
        <v>36</v>
      </c>
      <c r="I33" s="1501" t="s">
        <v>36</v>
      </c>
      <c r="J33" s="1501" t="s">
        <v>36</v>
      </c>
      <c r="K33" s="1501" t="s">
        <v>36</v>
      </c>
      <c r="L33" s="1537" t="s">
        <v>36</v>
      </c>
      <c r="M33" s="1549" t="s">
        <v>36</v>
      </c>
      <c r="N33" s="1501" t="s">
        <v>36</v>
      </c>
      <c r="O33" s="1501" t="s">
        <v>36</v>
      </c>
      <c r="P33" s="1501" t="s">
        <v>36</v>
      </c>
      <c r="Q33" s="1513" t="s">
        <v>36</v>
      </c>
      <c r="R33" s="1525" t="s">
        <v>36</v>
      </c>
      <c r="S33" s="1501" t="s">
        <v>36</v>
      </c>
      <c r="T33" s="1501" t="s">
        <v>36</v>
      </c>
      <c r="U33" s="1501" t="s">
        <v>36</v>
      </c>
      <c r="V33" s="1501" t="s">
        <v>36</v>
      </c>
      <c r="W33" s="1501" t="s">
        <v>36</v>
      </c>
      <c r="X33" s="1501" t="s">
        <v>36</v>
      </c>
      <c r="Y33" s="1559" t="s">
        <v>36</v>
      </c>
      <c r="Z33" s="2556" t="s">
        <v>36</v>
      </c>
      <c r="AA33" s="2584"/>
      <c r="AB33" s="2584"/>
      <c r="AC33" s="2584"/>
      <c r="AD33" s="2584"/>
      <c r="AE33" s="2584"/>
      <c r="AF33" s="2584"/>
      <c r="AG33" s="2584"/>
      <c r="AH33" s="2584"/>
      <c r="AI33" s="2584"/>
      <c r="AJ33" s="2584"/>
      <c r="AK33" s="2584"/>
      <c r="AL33" s="2584"/>
      <c r="AM33" s="2584"/>
      <c r="AN33" s="2584"/>
      <c r="AO33" s="2584"/>
      <c r="AP33" s="2584"/>
      <c r="AQ33" s="2584"/>
      <c r="AR33" s="2584"/>
      <c r="AS33" s="2584"/>
      <c r="AT33" s="2584"/>
      <c r="AU33" s="2584"/>
      <c r="AV33" s="2584"/>
      <c r="AW33" s="2584"/>
      <c r="AX33" s="2584"/>
      <c r="AY33" s="2584"/>
      <c r="AZ33" s="239"/>
      <c r="BA33" s="2994" t="s">
        <v>105</v>
      </c>
      <c r="BB33" s="165" t="s">
        <v>50</v>
      </c>
      <c r="BC33" s="1566" t="s">
        <v>36</v>
      </c>
      <c r="BD33" s="1586" t="s">
        <v>36</v>
      </c>
      <c r="BE33" s="1586" t="s">
        <v>36</v>
      </c>
      <c r="BF33" s="1586" t="s">
        <v>36</v>
      </c>
      <c r="BG33" s="1607" t="s">
        <v>36</v>
      </c>
      <c r="BH33" s="1628" t="s">
        <v>36</v>
      </c>
      <c r="BI33" s="1586" t="s">
        <v>36</v>
      </c>
      <c r="BJ33" s="1586" t="s">
        <v>36</v>
      </c>
      <c r="BK33" s="1586" t="s">
        <v>36</v>
      </c>
      <c r="BL33" s="1607" t="s">
        <v>36</v>
      </c>
      <c r="BM33" s="1628" t="s">
        <v>36</v>
      </c>
      <c r="BN33" s="1586" t="s">
        <v>36</v>
      </c>
      <c r="BO33" s="1586" t="s">
        <v>36</v>
      </c>
      <c r="BP33" s="1586" t="s">
        <v>36</v>
      </c>
      <c r="BQ33" s="1607" t="s">
        <v>36</v>
      </c>
      <c r="BR33" s="1628" t="s">
        <v>36</v>
      </c>
      <c r="BS33" s="1586" t="s">
        <v>36</v>
      </c>
      <c r="BT33" s="1586" t="s">
        <v>36</v>
      </c>
      <c r="BU33" s="1586" t="s">
        <v>36</v>
      </c>
      <c r="BV33" s="1586" t="s">
        <v>36</v>
      </c>
      <c r="BW33" s="1586" t="s">
        <v>36</v>
      </c>
      <c r="BX33" s="1586" t="s">
        <v>36</v>
      </c>
      <c r="BY33" s="1648" t="s">
        <v>36</v>
      </c>
      <c r="BZ33" s="1648" t="s">
        <v>36</v>
      </c>
      <c r="CA33" s="2594"/>
      <c r="CB33" s="2594"/>
      <c r="CC33" s="2594"/>
      <c r="CD33" s="2594"/>
      <c r="CE33" s="2594"/>
      <c r="CF33" s="2594"/>
      <c r="CG33" s="2594"/>
      <c r="CH33" s="2594"/>
      <c r="CI33" s="2594"/>
      <c r="CJ33" s="2594"/>
      <c r="CK33" s="2594"/>
      <c r="CL33" s="2594"/>
      <c r="CM33" s="2594"/>
      <c r="CN33" s="2594"/>
      <c r="CO33" s="2594"/>
      <c r="CP33" s="2594"/>
      <c r="CQ33" s="2594"/>
      <c r="CR33" s="2594"/>
      <c r="CS33" s="2594"/>
      <c r="CT33" s="2594"/>
      <c r="CU33" s="2594"/>
      <c r="CV33" s="2594"/>
      <c r="CW33" s="2594"/>
      <c r="CX33" s="2594"/>
      <c r="CY33" s="2594"/>
      <c r="CZ33" s="2594"/>
    </row>
    <row r="34" s="130" customFormat="true" ht="15" customHeight="true" x14ac:dyDescent="0.2">
      <c r="A34" s="2995"/>
      <c r="B34" s="290" t="s">
        <v>49</v>
      </c>
      <c r="C34" s="1489" t="s">
        <v>36</v>
      </c>
      <c r="D34" s="1501" t="s">
        <v>36</v>
      </c>
      <c r="E34" s="1501" t="s">
        <v>36</v>
      </c>
      <c r="F34" s="1501" t="s">
        <v>36</v>
      </c>
      <c r="G34" s="1513" t="s">
        <v>36</v>
      </c>
      <c r="H34" s="1525" t="s">
        <v>36</v>
      </c>
      <c r="I34" s="1501" t="s">
        <v>36</v>
      </c>
      <c r="J34" s="1501" t="s">
        <v>36</v>
      </c>
      <c r="K34" s="1501" t="s">
        <v>36</v>
      </c>
      <c r="L34" s="1537" t="s">
        <v>36</v>
      </c>
      <c r="M34" s="1549" t="s">
        <v>36</v>
      </c>
      <c r="N34" s="1501" t="s">
        <v>36</v>
      </c>
      <c r="O34" s="1501" t="s">
        <v>36</v>
      </c>
      <c r="P34" s="1501" t="s">
        <v>36</v>
      </c>
      <c r="Q34" s="1513" t="s">
        <v>36</v>
      </c>
      <c r="R34" s="1525" t="s">
        <v>36</v>
      </c>
      <c r="S34" s="1501" t="s">
        <v>36</v>
      </c>
      <c r="T34" s="1501" t="s">
        <v>36</v>
      </c>
      <c r="U34" s="1501" t="s">
        <v>36</v>
      </c>
      <c r="V34" s="1501" t="s">
        <v>36</v>
      </c>
      <c r="W34" s="1501" t="s">
        <v>36</v>
      </c>
      <c r="X34" s="1501" t="s">
        <v>36</v>
      </c>
      <c r="Y34" s="1559" t="s">
        <v>36</v>
      </c>
      <c r="Z34" s="2556" t="s">
        <v>36</v>
      </c>
      <c r="AA34" s="2584"/>
      <c r="AB34" s="2584"/>
      <c r="AC34" s="2584"/>
      <c r="AD34" s="2584"/>
      <c r="AE34" s="2584"/>
      <c r="AF34" s="2584"/>
      <c r="AG34" s="2584"/>
      <c r="AH34" s="2584"/>
      <c r="AI34" s="2584"/>
      <c r="AJ34" s="2584"/>
      <c r="AK34" s="2584"/>
      <c r="AL34" s="2584"/>
      <c r="AM34" s="2584"/>
      <c r="AN34" s="2584"/>
      <c r="AO34" s="2584"/>
      <c r="AP34" s="2584"/>
      <c r="AQ34" s="2584"/>
      <c r="AR34" s="2584"/>
      <c r="AS34" s="2584"/>
      <c r="AT34" s="2584"/>
      <c r="AU34" s="2584"/>
      <c r="AV34" s="2584"/>
      <c r="AW34" s="2584"/>
      <c r="AX34" s="2584"/>
      <c r="AY34" s="2584"/>
      <c r="AZ34" s="239"/>
      <c r="BA34" s="2994"/>
      <c r="BB34" s="165" t="s">
        <v>49</v>
      </c>
      <c r="BC34" s="1566" t="s">
        <v>36</v>
      </c>
      <c r="BD34" s="1586" t="s">
        <v>36</v>
      </c>
      <c r="BE34" s="1586" t="s">
        <v>36</v>
      </c>
      <c r="BF34" s="1586" t="s">
        <v>36</v>
      </c>
      <c r="BG34" s="1607" t="s">
        <v>36</v>
      </c>
      <c r="BH34" s="1628" t="s">
        <v>36</v>
      </c>
      <c r="BI34" s="1586" t="s">
        <v>36</v>
      </c>
      <c r="BJ34" s="1586" t="s">
        <v>36</v>
      </c>
      <c r="BK34" s="1586" t="s">
        <v>36</v>
      </c>
      <c r="BL34" s="1607" t="s">
        <v>36</v>
      </c>
      <c r="BM34" s="1628" t="s">
        <v>36</v>
      </c>
      <c r="BN34" s="1586" t="s">
        <v>36</v>
      </c>
      <c r="BO34" s="1586" t="s">
        <v>36</v>
      </c>
      <c r="BP34" s="1586" t="s">
        <v>36</v>
      </c>
      <c r="BQ34" s="1607" t="s">
        <v>36</v>
      </c>
      <c r="BR34" s="1628" t="s">
        <v>36</v>
      </c>
      <c r="BS34" s="1586" t="s">
        <v>36</v>
      </c>
      <c r="BT34" s="1586" t="s">
        <v>36</v>
      </c>
      <c r="BU34" s="1586" t="s">
        <v>36</v>
      </c>
      <c r="BV34" s="1586" t="s">
        <v>36</v>
      </c>
      <c r="BW34" s="1586" t="s">
        <v>36</v>
      </c>
      <c r="BX34" s="1586" t="s">
        <v>36</v>
      </c>
      <c r="BY34" s="1648" t="s">
        <v>36</v>
      </c>
      <c r="BZ34" s="1648" t="s">
        <v>36</v>
      </c>
      <c r="CA34" s="2594"/>
      <c r="CB34" s="2594"/>
      <c r="CC34" s="2594"/>
      <c r="CD34" s="2594"/>
      <c r="CE34" s="2594"/>
      <c r="CF34" s="2594"/>
      <c r="CG34" s="2594"/>
      <c r="CH34" s="2594"/>
      <c r="CI34" s="2594"/>
      <c r="CJ34" s="2594"/>
      <c r="CK34" s="2594"/>
      <c r="CL34" s="2594"/>
      <c r="CM34" s="2594"/>
      <c r="CN34" s="2594"/>
      <c r="CO34" s="2594"/>
      <c r="CP34" s="2594"/>
      <c r="CQ34" s="2594"/>
      <c r="CR34" s="2594"/>
      <c r="CS34" s="2594"/>
      <c r="CT34" s="2594"/>
      <c r="CU34" s="2594"/>
      <c r="CV34" s="2594"/>
      <c r="CW34" s="2594"/>
      <c r="CX34" s="2594"/>
      <c r="CY34" s="2594"/>
      <c r="CZ34" s="2594"/>
    </row>
    <row r="35" s="853" customFormat="true" ht="15" customHeight="true" x14ac:dyDescent="0.2">
      <c r="A35" s="3287" t="s">
        <v>56</v>
      </c>
      <c r="B35" s="2458" t="s">
        <v>50</v>
      </c>
      <c r="C35" s="2303">
        <v>13.8</v>
      </c>
      <c r="D35" s="2304">
        <v>17.7</v>
      </c>
      <c r="E35" s="2304">
        <v>18.7</v>
      </c>
      <c r="F35" s="2304">
        <v>23.2</v>
      </c>
      <c r="G35" s="2305">
        <v>42.8</v>
      </c>
      <c r="H35" s="2306">
        <v>18.600000000000001</v>
      </c>
      <c r="I35" s="2304">
        <v>27.4</v>
      </c>
      <c r="J35" s="2304">
        <v>17.2</v>
      </c>
      <c r="K35" s="2304">
        <v>33.700000000000003</v>
      </c>
      <c r="L35" s="2307">
        <v>56.9</v>
      </c>
      <c r="M35" s="2308">
        <v>11.9</v>
      </c>
      <c r="N35" s="2304">
        <v>17.2</v>
      </c>
      <c r="O35" s="2304">
        <v>18</v>
      </c>
      <c r="P35" s="2304">
        <v>17.3</v>
      </c>
      <c r="Q35" s="2305">
        <v>22.5</v>
      </c>
      <c r="R35" s="2306">
        <v>20.100000000000001</v>
      </c>
      <c r="S35" s="2304">
        <v>17.100000000000001</v>
      </c>
      <c r="T35" s="2304">
        <v>5.7</v>
      </c>
      <c r="U35" s="2304">
        <v>26</v>
      </c>
      <c r="V35" s="2304">
        <v>23.4</v>
      </c>
      <c r="W35" s="2304">
        <v>18.100000000000001</v>
      </c>
      <c r="X35" s="2304">
        <v>6.1</v>
      </c>
      <c r="Y35" s="2304">
        <v>33.200000000000003</v>
      </c>
      <c r="Z35" s="2726">
        <v>13.7</v>
      </c>
      <c r="AA35" s="1069"/>
      <c r="AB35" s="1069"/>
      <c r="AC35" s="1069"/>
      <c r="AD35" s="1069"/>
      <c r="AE35" s="1069"/>
      <c r="AF35" s="1069"/>
      <c r="AG35" s="1069"/>
      <c r="AH35" s="1069"/>
      <c r="AI35" s="1069"/>
      <c r="AJ35" s="1069"/>
      <c r="AK35" s="1069"/>
      <c r="AL35" s="1069"/>
      <c r="AM35" s="1069"/>
      <c r="AN35" s="1069"/>
      <c r="AO35" s="1069"/>
      <c r="AP35" s="1069"/>
      <c r="AQ35" s="1069"/>
      <c r="AR35" s="1069"/>
      <c r="AS35" s="1069"/>
      <c r="AT35" s="1069"/>
      <c r="AU35" s="1069"/>
      <c r="AV35" s="1069"/>
      <c r="AW35" s="1069"/>
      <c r="AX35" s="1069"/>
      <c r="AY35" s="1069"/>
      <c r="AZ35" s="240"/>
      <c r="BA35" s="2994" t="s">
        <v>56</v>
      </c>
      <c r="BB35" s="165" t="s">
        <v>50</v>
      </c>
      <c r="BC35" s="1566" t="s">
        <v>36</v>
      </c>
      <c r="BD35" s="1586" t="s">
        <v>36</v>
      </c>
      <c r="BE35" s="1586" t="s">
        <v>36</v>
      </c>
      <c r="BF35" s="1586" t="s">
        <v>36</v>
      </c>
      <c r="BG35" s="1607" t="s">
        <v>36</v>
      </c>
      <c r="BH35" s="1628" t="s">
        <v>36</v>
      </c>
      <c r="BI35" s="1586" t="s">
        <v>36</v>
      </c>
      <c r="BJ35" s="1586" t="s">
        <v>36</v>
      </c>
      <c r="BK35" s="1586" t="s">
        <v>36</v>
      </c>
      <c r="BL35" s="1607" t="s">
        <v>36</v>
      </c>
      <c r="BM35" s="1628" t="s">
        <v>36</v>
      </c>
      <c r="BN35" s="1586" t="s">
        <v>36</v>
      </c>
      <c r="BO35" s="1586" t="s">
        <v>36</v>
      </c>
      <c r="BP35" s="1586" t="s">
        <v>36</v>
      </c>
      <c r="BQ35" s="1607" t="s">
        <v>36</v>
      </c>
      <c r="BR35" s="1628" t="s">
        <v>36</v>
      </c>
      <c r="BS35" s="1586" t="s">
        <v>36</v>
      </c>
      <c r="BT35" s="1586" t="s">
        <v>36</v>
      </c>
      <c r="BU35" s="1586" t="s">
        <v>36</v>
      </c>
      <c r="BV35" s="1586" t="s">
        <v>36</v>
      </c>
      <c r="BW35" s="1586" t="s">
        <v>36</v>
      </c>
      <c r="BX35" s="1586" t="s">
        <v>36</v>
      </c>
      <c r="BY35" s="1648" t="s">
        <v>36</v>
      </c>
      <c r="BZ35" s="1648" t="s">
        <v>36</v>
      </c>
      <c r="CA35" s="2594"/>
      <c r="CB35" s="2594"/>
      <c r="CC35" s="2594"/>
      <c r="CD35" s="2594"/>
      <c r="CE35" s="2594"/>
      <c r="CF35" s="2594"/>
      <c r="CG35" s="2594"/>
      <c r="CH35" s="2594"/>
      <c r="CI35" s="2594"/>
      <c r="CJ35" s="2594"/>
      <c r="CK35" s="2594"/>
      <c r="CL35" s="2594"/>
      <c r="CM35" s="2594"/>
      <c r="CN35" s="2594"/>
      <c r="CO35" s="2594"/>
      <c r="CP35" s="2594"/>
      <c r="CQ35" s="2594"/>
      <c r="CR35" s="2594"/>
      <c r="CS35" s="2594"/>
      <c r="CT35" s="2594"/>
      <c r="CU35" s="2594"/>
      <c r="CV35" s="2594"/>
      <c r="CW35" s="2594"/>
      <c r="CX35" s="2594"/>
      <c r="CY35" s="2594"/>
      <c r="CZ35" s="2594"/>
    </row>
    <row r="36" s="853" customFormat="true" ht="15" customHeight="true" x14ac:dyDescent="0.2">
      <c r="A36" s="3287"/>
      <c r="B36" s="2458" t="s">
        <v>49</v>
      </c>
      <c r="C36" s="2303">
        <v>86.2</v>
      </c>
      <c r="D36" s="2304">
        <v>82.3</v>
      </c>
      <c r="E36" s="2304">
        <v>81.3</v>
      </c>
      <c r="F36" s="2304">
        <v>76.8</v>
      </c>
      <c r="G36" s="2305">
        <v>57.2</v>
      </c>
      <c r="H36" s="2306">
        <v>81.400000000000006</v>
      </c>
      <c r="I36" s="2304">
        <v>72.599999999999994</v>
      </c>
      <c r="J36" s="2304">
        <v>82.8</v>
      </c>
      <c r="K36" s="2304">
        <v>66.3</v>
      </c>
      <c r="L36" s="2307">
        <v>43.1</v>
      </c>
      <c r="M36" s="2308">
        <v>88.1</v>
      </c>
      <c r="N36" s="2304">
        <v>82.8</v>
      </c>
      <c r="O36" s="2304">
        <v>82</v>
      </c>
      <c r="P36" s="2304">
        <v>82.7</v>
      </c>
      <c r="Q36" s="2305">
        <v>77.5</v>
      </c>
      <c r="R36" s="2306">
        <v>79.900000000000006</v>
      </c>
      <c r="S36" s="2304">
        <v>82.9</v>
      </c>
      <c r="T36" s="2304">
        <v>94.3</v>
      </c>
      <c r="U36" s="2304">
        <v>74</v>
      </c>
      <c r="V36" s="2304">
        <v>76.599999999999994</v>
      </c>
      <c r="W36" s="2304">
        <v>81.900000000000006</v>
      </c>
      <c r="X36" s="2304">
        <v>93.9</v>
      </c>
      <c r="Y36" s="2304">
        <v>66.8</v>
      </c>
      <c r="Z36" s="2726">
        <v>86.3</v>
      </c>
      <c r="AA36" s="1069"/>
      <c r="AB36" s="1069"/>
      <c r="AC36" s="1069"/>
      <c r="AD36" s="1069"/>
      <c r="AE36" s="1069"/>
      <c r="AF36" s="1069"/>
      <c r="AG36" s="1069"/>
      <c r="AH36" s="1069"/>
      <c r="AI36" s="1069"/>
      <c r="AJ36" s="1069"/>
      <c r="AK36" s="1069"/>
      <c r="AL36" s="1069"/>
      <c r="AM36" s="1069"/>
      <c r="AN36" s="1069"/>
      <c r="AO36" s="1069"/>
      <c r="AP36" s="1069"/>
      <c r="AQ36" s="1069"/>
      <c r="AR36" s="1069"/>
      <c r="AS36" s="1069"/>
      <c r="AT36" s="1069"/>
      <c r="AU36" s="1069"/>
      <c r="AV36" s="1069"/>
      <c r="AW36" s="1069"/>
      <c r="AX36" s="1069"/>
      <c r="AY36" s="1069"/>
      <c r="AZ36" s="240"/>
      <c r="BA36" s="2994"/>
      <c r="BB36" s="165" t="s">
        <v>49</v>
      </c>
      <c r="BC36" s="1566" t="s">
        <v>36</v>
      </c>
      <c r="BD36" s="1586" t="s">
        <v>36</v>
      </c>
      <c r="BE36" s="1586" t="s">
        <v>36</v>
      </c>
      <c r="BF36" s="1586" t="s">
        <v>36</v>
      </c>
      <c r="BG36" s="1607" t="s">
        <v>36</v>
      </c>
      <c r="BH36" s="1628" t="s">
        <v>36</v>
      </c>
      <c r="BI36" s="1586" t="s">
        <v>36</v>
      </c>
      <c r="BJ36" s="1586" t="s">
        <v>36</v>
      </c>
      <c r="BK36" s="1586" t="s">
        <v>36</v>
      </c>
      <c r="BL36" s="1607" t="s">
        <v>36</v>
      </c>
      <c r="BM36" s="1628" t="s">
        <v>36</v>
      </c>
      <c r="BN36" s="1586" t="s">
        <v>36</v>
      </c>
      <c r="BO36" s="1586" t="s">
        <v>36</v>
      </c>
      <c r="BP36" s="1586" t="s">
        <v>36</v>
      </c>
      <c r="BQ36" s="1607" t="s">
        <v>36</v>
      </c>
      <c r="BR36" s="1628" t="s">
        <v>36</v>
      </c>
      <c r="BS36" s="1586" t="s">
        <v>36</v>
      </c>
      <c r="BT36" s="1586" t="s">
        <v>36</v>
      </c>
      <c r="BU36" s="1586" t="s">
        <v>36</v>
      </c>
      <c r="BV36" s="1586" t="s">
        <v>36</v>
      </c>
      <c r="BW36" s="1586" t="s">
        <v>36</v>
      </c>
      <c r="BX36" s="1586" t="s">
        <v>36</v>
      </c>
      <c r="BY36" s="1648" t="s">
        <v>36</v>
      </c>
      <c r="BZ36" s="1648" t="s">
        <v>36</v>
      </c>
      <c r="CA36" s="2594"/>
      <c r="CB36" s="2594"/>
      <c r="CC36" s="2594"/>
      <c r="CD36" s="2594"/>
      <c r="CE36" s="2594"/>
      <c r="CF36" s="2594"/>
      <c r="CG36" s="2594"/>
      <c r="CH36" s="2594"/>
      <c r="CI36" s="2594"/>
      <c r="CJ36" s="2594"/>
      <c r="CK36" s="2594"/>
      <c r="CL36" s="2594"/>
      <c r="CM36" s="2594"/>
      <c r="CN36" s="2594"/>
      <c r="CO36" s="2594"/>
      <c r="CP36" s="2594"/>
      <c r="CQ36" s="2594"/>
      <c r="CR36" s="2594"/>
      <c r="CS36" s="2594"/>
      <c r="CT36" s="2594"/>
      <c r="CU36" s="2594"/>
      <c r="CV36" s="2594"/>
      <c r="CW36" s="2594"/>
      <c r="CX36" s="2594"/>
      <c r="CY36" s="2594"/>
      <c r="CZ36" s="2594"/>
    </row>
    <row r="37" s="853" customFormat="true" ht="15" customHeight="true" x14ac:dyDescent="0.2">
      <c r="A37" s="3287" t="s">
        <v>167</v>
      </c>
      <c r="B37" s="2458" t="s">
        <v>50</v>
      </c>
      <c r="C37" s="2303">
        <v>5.2</v>
      </c>
      <c r="D37" s="2304">
        <v>8.3000000000000007</v>
      </c>
      <c r="E37" s="2304">
        <v>12.4</v>
      </c>
      <c r="F37" s="2304">
        <v>17.600000000000001</v>
      </c>
      <c r="G37" s="2305">
        <v>38.799999999999997</v>
      </c>
      <c r="H37" s="2306">
        <v>13.8</v>
      </c>
      <c r="I37" s="2304">
        <v>22.8</v>
      </c>
      <c r="J37" s="2304">
        <v>15.5</v>
      </c>
      <c r="K37" s="2304">
        <v>31</v>
      </c>
      <c r="L37" s="2307">
        <v>53</v>
      </c>
      <c r="M37" s="2308">
        <v>4.5</v>
      </c>
      <c r="N37" s="2304">
        <v>6.4</v>
      </c>
      <c r="O37" s="2304">
        <v>7.6</v>
      </c>
      <c r="P37" s="2304">
        <v>9.5</v>
      </c>
      <c r="Q37" s="2305">
        <v>12</v>
      </c>
      <c r="R37" s="2306">
        <v>8.1999999999999993</v>
      </c>
      <c r="S37" s="2304">
        <v>3.7</v>
      </c>
      <c r="T37" s="2304">
        <v>3.1</v>
      </c>
      <c r="U37" s="2304">
        <v>19.600000000000001</v>
      </c>
      <c r="V37" s="2304">
        <v>17.2</v>
      </c>
      <c r="W37" s="2304">
        <v>4.4000000000000004</v>
      </c>
      <c r="X37" s="2304">
        <v>2.6</v>
      </c>
      <c r="Y37" s="2304">
        <v>31.6</v>
      </c>
      <c r="Z37" s="2726">
        <v>10.4</v>
      </c>
      <c r="AA37" s="1069"/>
      <c r="AB37" s="1069"/>
      <c r="AC37" s="1069"/>
      <c r="AD37" s="1069"/>
      <c r="AE37" s="1069"/>
      <c r="AF37" s="1069"/>
      <c r="AG37" s="1069"/>
      <c r="AH37" s="1069"/>
      <c r="AI37" s="1069"/>
      <c r="AJ37" s="1069"/>
      <c r="AK37" s="1069"/>
      <c r="AL37" s="1069"/>
      <c r="AM37" s="1069"/>
      <c r="AN37" s="1069"/>
      <c r="AO37" s="1069"/>
      <c r="AP37" s="1069"/>
      <c r="AQ37" s="1069"/>
      <c r="AR37" s="1069"/>
      <c r="AS37" s="1069"/>
      <c r="AT37" s="1069"/>
      <c r="AU37" s="1069"/>
      <c r="AV37" s="1069"/>
      <c r="AW37" s="1069"/>
      <c r="AX37" s="1069"/>
      <c r="AY37" s="1069"/>
      <c r="AZ37" s="240"/>
      <c r="BA37" s="2994" t="s">
        <v>126</v>
      </c>
      <c r="BB37" s="165" t="s">
        <v>50</v>
      </c>
      <c r="BC37" s="1566" t="s">
        <v>36</v>
      </c>
      <c r="BD37" s="1586" t="s">
        <v>36</v>
      </c>
      <c r="BE37" s="1586" t="s">
        <v>36</v>
      </c>
      <c r="BF37" s="1586" t="s">
        <v>36</v>
      </c>
      <c r="BG37" s="1607" t="s">
        <v>36</v>
      </c>
      <c r="BH37" s="1628" t="s">
        <v>36</v>
      </c>
      <c r="BI37" s="1586" t="s">
        <v>36</v>
      </c>
      <c r="BJ37" s="1586" t="s">
        <v>36</v>
      </c>
      <c r="BK37" s="1586" t="s">
        <v>36</v>
      </c>
      <c r="BL37" s="1607" t="s">
        <v>36</v>
      </c>
      <c r="BM37" s="1628" t="s">
        <v>36</v>
      </c>
      <c r="BN37" s="1586" t="s">
        <v>36</v>
      </c>
      <c r="BO37" s="1586" t="s">
        <v>36</v>
      </c>
      <c r="BP37" s="1586" t="s">
        <v>36</v>
      </c>
      <c r="BQ37" s="1607" t="s">
        <v>36</v>
      </c>
      <c r="BR37" s="1628" t="s">
        <v>36</v>
      </c>
      <c r="BS37" s="1586" t="s">
        <v>36</v>
      </c>
      <c r="BT37" s="1586" t="s">
        <v>36</v>
      </c>
      <c r="BU37" s="1586" t="s">
        <v>36</v>
      </c>
      <c r="BV37" s="1586" t="s">
        <v>36</v>
      </c>
      <c r="BW37" s="1586" t="s">
        <v>36</v>
      </c>
      <c r="BX37" s="1586" t="s">
        <v>36</v>
      </c>
      <c r="BY37" s="1648" t="s">
        <v>36</v>
      </c>
      <c r="BZ37" s="1648" t="s">
        <v>36</v>
      </c>
      <c r="CA37" s="2594"/>
      <c r="CB37" s="2594"/>
      <c r="CC37" s="2594"/>
      <c r="CD37" s="2594"/>
      <c r="CE37" s="2594"/>
      <c r="CF37" s="2594"/>
      <c r="CG37" s="2594"/>
      <c r="CH37" s="2594"/>
      <c r="CI37" s="2594"/>
      <c r="CJ37" s="2594"/>
      <c r="CK37" s="2594"/>
      <c r="CL37" s="2594"/>
      <c r="CM37" s="2594"/>
      <c r="CN37" s="2594"/>
      <c r="CO37" s="2594"/>
      <c r="CP37" s="2594"/>
      <c r="CQ37" s="2594"/>
      <c r="CR37" s="2594"/>
      <c r="CS37" s="2594"/>
      <c r="CT37" s="2594"/>
      <c r="CU37" s="2594"/>
      <c r="CV37" s="2594"/>
      <c r="CW37" s="2594"/>
      <c r="CX37" s="2594"/>
      <c r="CY37" s="2594"/>
      <c r="CZ37" s="2594"/>
    </row>
    <row r="38" s="853" customFormat="true" ht="15" customHeight="true" x14ac:dyDescent="0.2">
      <c r="A38" s="3287"/>
      <c r="B38" s="2458" t="s">
        <v>49</v>
      </c>
      <c r="C38" s="2303">
        <v>94.8</v>
      </c>
      <c r="D38" s="2304">
        <v>91.7</v>
      </c>
      <c r="E38" s="2304">
        <v>87.6</v>
      </c>
      <c r="F38" s="2304">
        <v>82.4</v>
      </c>
      <c r="G38" s="2305">
        <v>61.2</v>
      </c>
      <c r="H38" s="2306">
        <v>86.2</v>
      </c>
      <c r="I38" s="2304">
        <v>77.2</v>
      </c>
      <c r="J38" s="2304">
        <v>84.5</v>
      </c>
      <c r="K38" s="2304">
        <v>69</v>
      </c>
      <c r="L38" s="2307">
        <v>47</v>
      </c>
      <c r="M38" s="2308">
        <v>95.5</v>
      </c>
      <c r="N38" s="2304">
        <v>93.6</v>
      </c>
      <c r="O38" s="2304">
        <v>92.4</v>
      </c>
      <c r="P38" s="2304">
        <v>90.5</v>
      </c>
      <c r="Q38" s="2305">
        <v>88</v>
      </c>
      <c r="R38" s="2306">
        <v>91.8</v>
      </c>
      <c r="S38" s="2304">
        <v>96.3</v>
      </c>
      <c r="T38" s="2304">
        <v>96.9</v>
      </c>
      <c r="U38" s="2304">
        <v>80.400000000000006</v>
      </c>
      <c r="V38" s="2304">
        <v>82.8</v>
      </c>
      <c r="W38" s="2304">
        <v>95.6</v>
      </c>
      <c r="X38" s="2304">
        <v>97.4</v>
      </c>
      <c r="Y38" s="2304">
        <v>68.400000000000006</v>
      </c>
      <c r="Z38" s="2726">
        <v>89.6</v>
      </c>
      <c r="AA38" s="1069"/>
      <c r="AB38" s="1069"/>
      <c r="AC38" s="1069"/>
      <c r="AD38" s="1069"/>
      <c r="AE38" s="1069"/>
      <c r="AF38" s="1069"/>
      <c r="AG38" s="1069"/>
      <c r="AH38" s="1069"/>
      <c r="AI38" s="1069"/>
      <c r="AJ38" s="1069"/>
      <c r="AK38" s="1069"/>
      <c r="AL38" s="1069"/>
      <c r="AM38" s="1069"/>
      <c r="AN38" s="1069"/>
      <c r="AO38" s="1069"/>
      <c r="AP38" s="1069"/>
      <c r="AQ38" s="1069"/>
      <c r="AR38" s="1069"/>
      <c r="AS38" s="1069"/>
      <c r="AT38" s="1069"/>
      <c r="AU38" s="1069"/>
      <c r="AV38" s="1069"/>
      <c r="AW38" s="1069"/>
      <c r="AX38" s="1069"/>
      <c r="AY38" s="1069"/>
      <c r="AZ38" s="240"/>
      <c r="BA38" s="2994"/>
      <c r="BB38" s="165" t="s">
        <v>49</v>
      </c>
      <c r="BC38" s="1566" t="s">
        <v>36</v>
      </c>
      <c r="BD38" s="1586" t="s">
        <v>36</v>
      </c>
      <c r="BE38" s="1586" t="s">
        <v>36</v>
      </c>
      <c r="BF38" s="1586" t="s">
        <v>36</v>
      </c>
      <c r="BG38" s="1607" t="s">
        <v>36</v>
      </c>
      <c r="BH38" s="1628" t="s">
        <v>36</v>
      </c>
      <c r="BI38" s="1586" t="s">
        <v>36</v>
      </c>
      <c r="BJ38" s="1586" t="s">
        <v>36</v>
      </c>
      <c r="BK38" s="1586" t="s">
        <v>36</v>
      </c>
      <c r="BL38" s="1607" t="s">
        <v>36</v>
      </c>
      <c r="BM38" s="1628" t="s">
        <v>36</v>
      </c>
      <c r="BN38" s="1586" t="s">
        <v>36</v>
      </c>
      <c r="BO38" s="1586" t="s">
        <v>36</v>
      </c>
      <c r="BP38" s="1586" t="s">
        <v>36</v>
      </c>
      <c r="BQ38" s="1607" t="s">
        <v>36</v>
      </c>
      <c r="BR38" s="1628" t="s">
        <v>36</v>
      </c>
      <c r="BS38" s="1586" t="s">
        <v>36</v>
      </c>
      <c r="BT38" s="1586" t="s">
        <v>36</v>
      </c>
      <c r="BU38" s="1586" t="s">
        <v>36</v>
      </c>
      <c r="BV38" s="1586" t="s">
        <v>36</v>
      </c>
      <c r="BW38" s="1586" t="s">
        <v>36</v>
      </c>
      <c r="BX38" s="1586" t="s">
        <v>36</v>
      </c>
      <c r="BY38" s="1648" t="s">
        <v>36</v>
      </c>
      <c r="BZ38" s="1648" t="s">
        <v>36</v>
      </c>
      <c r="CA38" s="2594"/>
      <c r="CB38" s="2594"/>
      <c r="CC38" s="2594"/>
      <c r="CD38" s="2594"/>
      <c r="CE38" s="2594"/>
      <c r="CF38" s="2594"/>
      <c r="CG38" s="2594"/>
      <c r="CH38" s="2594"/>
      <c r="CI38" s="2594"/>
      <c r="CJ38" s="2594"/>
      <c r="CK38" s="2594"/>
      <c r="CL38" s="2594"/>
      <c r="CM38" s="2594"/>
      <c r="CN38" s="2594"/>
      <c r="CO38" s="2594"/>
      <c r="CP38" s="2594"/>
      <c r="CQ38" s="2594"/>
      <c r="CR38" s="2594"/>
      <c r="CS38" s="2594"/>
      <c r="CT38" s="2594"/>
      <c r="CU38" s="2594"/>
      <c r="CV38" s="2594"/>
      <c r="CW38" s="2594"/>
      <c r="CX38" s="2594"/>
      <c r="CY38" s="2594"/>
      <c r="CZ38" s="2594"/>
    </row>
    <row r="39" s="130" customFormat="true" ht="15" customHeight="true" x14ac:dyDescent="0.2">
      <c r="A39" s="2995" t="s">
        <v>123</v>
      </c>
      <c r="B39" s="290" t="s">
        <v>50</v>
      </c>
      <c r="C39" s="1489" t="s">
        <v>36</v>
      </c>
      <c r="D39" s="1501" t="s">
        <v>36</v>
      </c>
      <c r="E39" s="1501" t="s">
        <v>36</v>
      </c>
      <c r="F39" s="1501" t="s">
        <v>36</v>
      </c>
      <c r="G39" s="1513" t="s">
        <v>36</v>
      </c>
      <c r="H39" s="1525" t="s">
        <v>36</v>
      </c>
      <c r="I39" s="1501" t="s">
        <v>36</v>
      </c>
      <c r="J39" s="1501" t="s">
        <v>36</v>
      </c>
      <c r="K39" s="1501" t="s">
        <v>36</v>
      </c>
      <c r="L39" s="1537" t="s">
        <v>36</v>
      </c>
      <c r="M39" s="1549" t="s">
        <v>36</v>
      </c>
      <c r="N39" s="1501" t="s">
        <v>36</v>
      </c>
      <c r="O39" s="1501" t="s">
        <v>36</v>
      </c>
      <c r="P39" s="1501" t="s">
        <v>36</v>
      </c>
      <c r="Q39" s="1513" t="s">
        <v>36</v>
      </c>
      <c r="R39" s="1525" t="s">
        <v>36</v>
      </c>
      <c r="S39" s="1501" t="s">
        <v>36</v>
      </c>
      <c r="T39" s="1501" t="s">
        <v>36</v>
      </c>
      <c r="U39" s="1501" t="s">
        <v>36</v>
      </c>
      <c r="V39" s="1501" t="s">
        <v>36</v>
      </c>
      <c r="W39" s="1501" t="s">
        <v>36</v>
      </c>
      <c r="X39" s="1501" t="s">
        <v>36</v>
      </c>
      <c r="Y39" s="1559" t="s">
        <v>36</v>
      </c>
      <c r="Z39" s="2556" t="s">
        <v>36</v>
      </c>
      <c r="AA39" s="2584"/>
      <c r="AB39" s="2584"/>
      <c r="AC39" s="2584"/>
      <c r="AD39" s="2584"/>
      <c r="AE39" s="2584"/>
      <c r="AF39" s="2584"/>
      <c r="AG39" s="2584"/>
      <c r="AH39" s="2584"/>
      <c r="AI39" s="2584"/>
      <c r="AJ39" s="2584"/>
      <c r="AK39" s="2584"/>
      <c r="AL39" s="2584"/>
      <c r="AM39" s="2584"/>
      <c r="AN39" s="2584"/>
      <c r="AO39" s="2584"/>
      <c r="AP39" s="2584"/>
      <c r="AQ39" s="2584"/>
      <c r="AR39" s="2584"/>
      <c r="AS39" s="2584"/>
      <c r="AT39" s="2584"/>
      <c r="AU39" s="2584"/>
      <c r="AV39" s="2584"/>
      <c r="AW39" s="2584"/>
      <c r="AX39" s="2584"/>
      <c r="AY39" s="2584"/>
      <c r="AZ39" s="239"/>
      <c r="BA39" s="2994" t="s">
        <v>123</v>
      </c>
      <c r="BB39" s="165" t="s">
        <v>50</v>
      </c>
      <c r="BC39" s="1566" t="s">
        <v>36</v>
      </c>
      <c r="BD39" s="1586" t="s">
        <v>36</v>
      </c>
      <c r="BE39" s="1586" t="s">
        <v>36</v>
      </c>
      <c r="BF39" s="1586" t="s">
        <v>36</v>
      </c>
      <c r="BG39" s="1607" t="s">
        <v>36</v>
      </c>
      <c r="BH39" s="1628" t="s">
        <v>36</v>
      </c>
      <c r="BI39" s="1586" t="s">
        <v>36</v>
      </c>
      <c r="BJ39" s="1586" t="s">
        <v>36</v>
      </c>
      <c r="BK39" s="1586" t="s">
        <v>36</v>
      </c>
      <c r="BL39" s="1607" t="s">
        <v>36</v>
      </c>
      <c r="BM39" s="1628" t="s">
        <v>36</v>
      </c>
      <c r="BN39" s="1586" t="s">
        <v>36</v>
      </c>
      <c r="BO39" s="1586" t="s">
        <v>36</v>
      </c>
      <c r="BP39" s="1586" t="s">
        <v>36</v>
      </c>
      <c r="BQ39" s="1607" t="s">
        <v>36</v>
      </c>
      <c r="BR39" s="1628" t="s">
        <v>36</v>
      </c>
      <c r="BS39" s="1586" t="s">
        <v>36</v>
      </c>
      <c r="BT39" s="1586" t="s">
        <v>36</v>
      </c>
      <c r="BU39" s="1586" t="s">
        <v>36</v>
      </c>
      <c r="BV39" s="1586" t="s">
        <v>36</v>
      </c>
      <c r="BW39" s="1586" t="s">
        <v>36</v>
      </c>
      <c r="BX39" s="1586" t="s">
        <v>36</v>
      </c>
      <c r="BY39" s="1648" t="s">
        <v>36</v>
      </c>
      <c r="BZ39" s="1648" t="s">
        <v>36</v>
      </c>
      <c r="CA39" s="2594"/>
      <c r="CB39" s="2594"/>
      <c r="CC39" s="2594"/>
      <c r="CD39" s="2594"/>
      <c r="CE39" s="2594"/>
      <c r="CF39" s="2594"/>
      <c r="CG39" s="2594"/>
      <c r="CH39" s="2594"/>
      <c r="CI39" s="2594"/>
      <c r="CJ39" s="2594"/>
      <c r="CK39" s="2594"/>
      <c r="CL39" s="2594"/>
      <c r="CM39" s="2594"/>
      <c r="CN39" s="2594"/>
      <c r="CO39" s="2594"/>
      <c r="CP39" s="2594"/>
      <c r="CQ39" s="2594"/>
      <c r="CR39" s="2594"/>
      <c r="CS39" s="2594"/>
      <c r="CT39" s="2594"/>
      <c r="CU39" s="2594"/>
      <c r="CV39" s="2594"/>
      <c r="CW39" s="2594"/>
      <c r="CX39" s="2594"/>
      <c r="CY39" s="2594"/>
      <c r="CZ39" s="2594"/>
    </row>
    <row r="40" s="130" customFormat="true" ht="15" customHeight="true" x14ac:dyDescent="0.2">
      <c r="A40" s="2995"/>
      <c r="B40" s="290" t="s">
        <v>49</v>
      </c>
      <c r="C40" s="1489" t="s">
        <v>36</v>
      </c>
      <c r="D40" s="1501" t="s">
        <v>36</v>
      </c>
      <c r="E40" s="1501" t="s">
        <v>36</v>
      </c>
      <c r="F40" s="1501" t="s">
        <v>36</v>
      </c>
      <c r="G40" s="1513" t="s">
        <v>36</v>
      </c>
      <c r="H40" s="1525" t="s">
        <v>36</v>
      </c>
      <c r="I40" s="1501" t="s">
        <v>36</v>
      </c>
      <c r="J40" s="1501" t="s">
        <v>36</v>
      </c>
      <c r="K40" s="1501" t="s">
        <v>36</v>
      </c>
      <c r="L40" s="1537" t="s">
        <v>36</v>
      </c>
      <c r="M40" s="1549" t="s">
        <v>36</v>
      </c>
      <c r="N40" s="1501" t="s">
        <v>36</v>
      </c>
      <c r="O40" s="1501" t="s">
        <v>36</v>
      </c>
      <c r="P40" s="1501" t="s">
        <v>36</v>
      </c>
      <c r="Q40" s="1513" t="s">
        <v>36</v>
      </c>
      <c r="R40" s="1525" t="s">
        <v>36</v>
      </c>
      <c r="S40" s="1501" t="s">
        <v>36</v>
      </c>
      <c r="T40" s="1501" t="s">
        <v>36</v>
      </c>
      <c r="U40" s="1501" t="s">
        <v>36</v>
      </c>
      <c r="V40" s="1501" t="s">
        <v>36</v>
      </c>
      <c r="W40" s="1501" t="s">
        <v>36</v>
      </c>
      <c r="X40" s="1501" t="s">
        <v>36</v>
      </c>
      <c r="Y40" s="1559" t="s">
        <v>36</v>
      </c>
      <c r="Z40" s="2556" t="s">
        <v>36</v>
      </c>
      <c r="AA40" s="2584"/>
      <c r="AB40" s="2584"/>
      <c r="AC40" s="2584"/>
      <c r="AD40" s="2584"/>
      <c r="AE40" s="2584"/>
      <c r="AF40" s="2584"/>
      <c r="AG40" s="2584"/>
      <c r="AH40" s="2584"/>
      <c r="AI40" s="2584"/>
      <c r="AJ40" s="2584"/>
      <c r="AK40" s="2584"/>
      <c r="AL40" s="2584"/>
      <c r="AM40" s="2584"/>
      <c r="AN40" s="2584"/>
      <c r="AO40" s="2584"/>
      <c r="AP40" s="2584"/>
      <c r="AQ40" s="2584"/>
      <c r="AR40" s="2584"/>
      <c r="AS40" s="2584"/>
      <c r="AT40" s="2584"/>
      <c r="AU40" s="2584"/>
      <c r="AV40" s="2584"/>
      <c r="AW40" s="2584"/>
      <c r="AX40" s="2584"/>
      <c r="AY40" s="2584"/>
      <c r="AZ40" s="239"/>
      <c r="BA40" s="2994"/>
      <c r="BB40" s="165" t="s">
        <v>49</v>
      </c>
      <c r="BC40" s="1566" t="s">
        <v>36</v>
      </c>
      <c r="BD40" s="1586" t="s">
        <v>36</v>
      </c>
      <c r="BE40" s="1586" t="s">
        <v>36</v>
      </c>
      <c r="BF40" s="1586" t="s">
        <v>36</v>
      </c>
      <c r="BG40" s="1607" t="s">
        <v>36</v>
      </c>
      <c r="BH40" s="1628" t="s">
        <v>36</v>
      </c>
      <c r="BI40" s="1586" t="s">
        <v>36</v>
      </c>
      <c r="BJ40" s="1586" t="s">
        <v>36</v>
      </c>
      <c r="BK40" s="1586" t="s">
        <v>36</v>
      </c>
      <c r="BL40" s="1607" t="s">
        <v>36</v>
      </c>
      <c r="BM40" s="1628" t="s">
        <v>36</v>
      </c>
      <c r="BN40" s="1586" t="s">
        <v>36</v>
      </c>
      <c r="BO40" s="1586" t="s">
        <v>36</v>
      </c>
      <c r="BP40" s="1586" t="s">
        <v>36</v>
      </c>
      <c r="BQ40" s="1607" t="s">
        <v>36</v>
      </c>
      <c r="BR40" s="1628" t="s">
        <v>36</v>
      </c>
      <c r="BS40" s="1586" t="s">
        <v>36</v>
      </c>
      <c r="BT40" s="1586" t="s">
        <v>36</v>
      </c>
      <c r="BU40" s="1586" t="s">
        <v>36</v>
      </c>
      <c r="BV40" s="1586" t="s">
        <v>36</v>
      </c>
      <c r="BW40" s="1586" t="s">
        <v>36</v>
      </c>
      <c r="BX40" s="1586" t="s">
        <v>36</v>
      </c>
      <c r="BY40" s="1648" t="s">
        <v>36</v>
      </c>
      <c r="BZ40" s="1648" t="s">
        <v>36</v>
      </c>
      <c r="CA40" s="2594"/>
      <c r="CB40" s="2594"/>
      <c r="CC40" s="2594"/>
      <c r="CD40" s="2594"/>
      <c r="CE40" s="2594"/>
      <c r="CF40" s="2594"/>
      <c r="CG40" s="2594"/>
      <c r="CH40" s="2594"/>
      <c r="CI40" s="2594"/>
      <c r="CJ40" s="2594"/>
      <c r="CK40" s="2594"/>
      <c r="CL40" s="2594"/>
      <c r="CM40" s="2594"/>
      <c r="CN40" s="2594"/>
      <c r="CO40" s="2594"/>
      <c r="CP40" s="2594"/>
      <c r="CQ40" s="2594"/>
      <c r="CR40" s="2594"/>
      <c r="CS40" s="2594"/>
      <c r="CT40" s="2594"/>
      <c r="CU40" s="2594"/>
      <c r="CV40" s="2594"/>
      <c r="CW40" s="2594"/>
      <c r="CX40" s="2594"/>
      <c r="CY40" s="2594"/>
      <c r="CZ40" s="2594"/>
    </row>
    <row r="41" s="853" customFormat="true" ht="15" customHeight="true" x14ac:dyDescent="0.2">
      <c r="A41" s="3287" t="s">
        <v>57</v>
      </c>
      <c r="B41" s="2458" t="s">
        <v>50</v>
      </c>
      <c r="C41" s="2303">
        <v>12.4</v>
      </c>
      <c r="D41" s="2304">
        <v>9.8000000000000007</v>
      </c>
      <c r="E41" s="2304">
        <v>10.4</v>
      </c>
      <c r="F41" s="2304">
        <v>7.2</v>
      </c>
      <c r="G41" s="2305">
        <v>4.4000000000000004</v>
      </c>
      <c r="H41" s="2306">
        <v>8.3000000000000007</v>
      </c>
      <c r="I41" s="2304">
        <v>7.4</v>
      </c>
      <c r="J41" s="2304">
        <v>10.6</v>
      </c>
      <c r="K41" s="2304">
        <v>3.9</v>
      </c>
      <c r="L41" s="2307">
        <v>3.5</v>
      </c>
      <c r="M41" s="2308">
        <v>13.1</v>
      </c>
      <c r="N41" s="2304">
        <v>10.4</v>
      </c>
      <c r="O41" s="2304">
        <v>11.6</v>
      </c>
      <c r="P41" s="2304">
        <v>10.6</v>
      </c>
      <c r="Q41" s="2305">
        <v>7.3</v>
      </c>
      <c r="R41" s="2306">
        <v>11.3</v>
      </c>
      <c r="S41" s="2304">
        <v>8</v>
      </c>
      <c r="T41" s="2304">
        <v>5.3</v>
      </c>
      <c r="U41" s="2304">
        <v>6.5</v>
      </c>
      <c r="V41" s="2304">
        <v>2.9</v>
      </c>
      <c r="W41" s="2304">
        <v>17</v>
      </c>
      <c r="X41" s="2304">
        <v>15.7</v>
      </c>
      <c r="Y41" s="2304">
        <v>5.8</v>
      </c>
      <c r="Z41" s="2726">
        <v>8.4</v>
      </c>
      <c r="AA41" s="1069"/>
      <c r="AB41" s="1069"/>
      <c r="AC41" s="1069"/>
      <c r="AD41" s="1069"/>
      <c r="AE41" s="1069"/>
      <c r="AF41" s="1069"/>
      <c r="AG41" s="1069"/>
      <c r="AH41" s="1069"/>
      <c r="AI41" s="1069"/>
      <c r="AJ41" s="1069"/>
      <c r="AK41" s="1069"/>
      <c r="AL41" s="1069"/>
      <c r="AM41" s="1069"/>
      <c r="AN41" s="1069"/>
      <c r="AO41" s="1069"/>
      <c r="AP41" s="1069"/>
      <c r="AQ41" s="1069"/>
      <c r="AR41" s="1069"/>
      <c r="AS41" s="1069"/>
      <c r="AT41" s="1069"/>
      <c r="AU41" s="1069"/>
      <c r="AV41" s="1069"/>
      <c r="AW41" s="1069"/>
      <c r="AX41" s="1069"/>
      <c r="AY41" s="1069"/>
      <c r="AZ41" s="240"/>
      <c r="BA41" s="2994" t="s">
        <v>57</v>
      </c>
      <c r="BB41" s="165" t="s">
        <v>50</v>
      </c>
      <c r="BC41" s="1566" t="s">
        <v>36</v>
      </c>
      <c r="BD41" s="1586" t="s">
        <v>36</v>
      </c>
      <c r="BE41" s="1586" t="s">
        <v>36</v>
      </c>
      <c r="BF41" s="1586" t="s">
        <v>36</v>
      </c>
      <c r="BG41" s="1607" t="s">
        <v>36</v>
      </c>
      <c r="BH41" s="1628" t="s">
        <v>36</v>
      </c>
      <c r="BI41" s="1586" t="s">
        <v>36</v>
      </c>
      <c r="BJ41" s="1586" t="s">
        <v>36</v>
      </c>
      <c r="BK41" s="1586" t="s">
        <v>36</v>
      </c>
      <c r="BL41" s="1607" t="s">
        <v>36</v>
      </c>
      <c r="BM41" s="1628" t="s">
        <v>36</v>
      </c>
      <c r="BN41" s="1586" t="s">
        <v>36</v>
      </c>
      <c r="BO41" s="1586" t="s">
        <v>36</v>
      </c>
      <c r="BP41" s="1586" t="s">
        <v>36</v>
      </c>
      <c r="BQ41" s="1607" t="s">
        <v>36</v>
      </c>
      <c r="BR41" s="1628" t="s">
        <v>36</v>
      </c>
      <c r="BS41" s="1586" t="s">
        <v>36</v>
      </c>
      <c r="BT41" s="1586" t="s">
        <v>36</v>
      </c>
      <c r="BU41" s="1586" t="s">
        <v>36</v>
      </c>
      <c r="BV41" s="1586" t="s">
        <v>36</v>
      </c>
      <c r="BW41" s="1586" t="s">
        <v>36</v>
      </c>
      <c r="BX41" s="1586" t="s">
        <v>36</v>
      </c>
      <c r="BY41" s="1648" t="s">
        <v>36</v>
      </c>
      <c r="BZ41" s="1648" t="s">
        <v>36</v>
      </c>
      <c r="CA41" s="2594"/>
      <c r="CB41" s="2594"/>
      <c r="CC41" s="2594"/>
      <c r="CD41" s="2594"/>
      <c r="CE41" s="2594"/>
      <c r="CF41" s="2594"/>
      <c r="CG41" s="2594"/>
      <c r="CH41" s="2594"/>
      <c r="CI41" s="2594"/>
      <c r="CJ41" s="2594"/>
      <c r="CK41" s="2594"/>
      <c r="CL41" s="2594"/>
      <c r="CM41" s="2594"/>
      <c r="CN41" s="2594"/>
      <c r="CO41" s="2594"/>
      <c r="CP41" s="2594"/>
      <c r="CQ41" s="2594"/>
      <c r="CR41" s="2594"/>
      <c r="CS41" s="2594"/>
      <c r="CT41" s="2594"/>
      <c r="CU41" s="2594"/>
      <c r="CV41" s="2594"/>
      <c r="CW41" s="2594"/>
      <c r="CX41" s="2594"/>
      <c r="CY41" s="2594"/>
      <c r="CZ41" s="2594"/>
    </row>
    <row r="42" s="853" customFormat="true" ht="15" customHeight="true" x14ac:dyDescent="0.2">
      <c r="A42" s="3287"/>
      <c r="B42" s="2458" t="s">
        <v>49</v>
      </c>
      <c r="C42" s="2303">
        <v>87.6</v>
      </c>
      <c r="D42" s="2304">
        <v>90.2</v>
      </c>
      <c r="E42" s="2304">
        <v>89.6</v>
      </c>
      <c r="F42" s="2304">
        <v>92.8</v>
      </c>
      <c r="G42" s="2305">
        <v>95.6</v>
      </c>
      <c r="H42" s="2306">
        <v>91.7</v>
      </c>
      <c r="I42" s="2304">
        <v>92.6</v>
      </c>
      <c r="J42" s="2304">
        <v>89.4</v>
      </c>
      <c r="K42" s="2304">
        <v>96.1</v>
      </c>
      <c r="L42" s="2307">
        <v>96.5</v>
      </c>
      <c r="M42" s="2308">
        <v>86.9</v>
      </c>
      <c r="N42" s="2304">
        <v>89.6</v>
      </c>
      <c r="O42" s="2304">
        <v>88.4</v>
      </c>
      <c r="P42" s="2304">
        <v>89.4</v>
      </c>
      <c r="Q42" s="2305">
        <v>92.7</v>
      </c>
      <c r="R42" s="2306">
        <v>88.7</v>
      </c>
      <c r="S42" s="2304">
        <v>92</v>
      </c>
      <c r="T42" s="2304">
        <v>94.7</v>
      </c>
      <c r="U42" s="2304">
        <v>93.5</v>
      </c>
      <c r="V42" s="2304">
        <v>97.1</v>
      </c>
      <c r="W42" s="2304">
        <v>83</v>
      </c>
      <c r="X42" s="2304">
        <v>84.3</v>
      </c>
      <c r="Y42" s="2304">
        <v>94.2</v>
      </c>
      <c r="Z42" s="2726">
        <v>91.6</v>
      </c>
      <c r="AA42" s="1069"/>
      <c r="AB42" s="1069"/>
      <c r="AC42" s="1069"/>
      <c r="AD42" s="1069"/>
      <c r="AE42" s="1069"/>
      <c r="AF42" s="1069"/>
      <c r="AG42" s="1069"/>
      <c r="AH42" s="1069"/>
      <c r="AI42" s="1069"/>
      <c r="AJ42" s="1069"/>
      <c r="AK42" s="1069"/>
      <c r="AL42" s="1069"/>
      <c r="AM42" s="1069"/>
      <c r="AN42" s="1069"/>
      <c r="AO42" s="1069"/>
      <c r="AP42" s="1069"/>
      <c r="AQ42" s="1069"/>
      <c r="AR42" s="1069"/>
      <c r="AS42" s="1069"/>
      <c r="AT42" s="1069"/>
      <c r="AU42" s="1069"/>
      <c r="AV42" s="1069"/>
      <c r="AW42" s="1069"/>
      <c r="AX42" s="1069"/>
      <c r="AY42" s="1069"/>
      <c r="AZ42" s="240"/>
      <c r="BA42" s="2994"/>
      <c r="BB42" s="165" t="s">
        <v>49</v>
      </c>
      <c r="BC42" s="1566" t="s">
        <v>36</v>
      </c>
      <c r="BD42" s="1586" t="s">
        <v>36</v>
      </c>
      <c r="BE42" s="1586" t="s">
        <v>36</v>
      </c>
      <c r="BF42" s="1586" t="s">
        <v>36</v>
      </c>
      <c r="BG42" s="1607" t="s">
        <v>36</v>
      </c>
      <c r="BH42" s="1628" t="s">
        <v>36</v>
      </c>
      <c r="BI42" s="1586" t="s">
        <v>36</v>
      </c>
      <c r="BJ42" s="1586" t="s">
        <v>36</v>
      </c>
      <c r="BK42" s="1586" t="s">
        <v>36</v>
      </c>
      <c r="BL42" s="1607" t="s">
        <v>36</v>
      </c>
      <c r="BM42" s="1628" t="s">
        <v>36</v>
      </c>
      <c r="BN42" s="1586" t="s">
        <v>36</v>
      </c>
      <c r="BO42" s="1586" t="s">
        <v>36</v>
      </c>
      <c r="BP42" s="1586" t="s">
        <v>36</v>
      </c>
      <c r="BQ42" s="1607" t="s">
        <v>36</v>
      </c>
      <c r="BR42" s="1628" t="s">
        <v>36</v>
      </c>
      <c r="BS42" s="1586" t="s">
        <v>36</v>
      </c>
      <c r="BT42" s="1586" t="s">
        <v>36</v>
      </c>
      <c r="BU42" s="1586" t="s">
        <v>36</v>
      </c>
      <c r="BV42" s="1586" t="s">
        <v>36</v>
      </c>
      <c r="BW42" s="1586" t="s">
        <v>36</v>
      </c>
      <c r="BX42" s="1586" t="s">
        <v>36</v>
      </c>
      <c r="BY42" s="1648" t="s">
        <v>36</v>
      </c>
      <c r="BZ42" s="1648" t="s">
        <v>36</v>
      </c>
      <c r="CA42" s="2594"/>
      <c r="CB42" s="2594"/>
      <c r="CC42" s="2594"/>
      <c r="CD42" s="2594"/>
      <c r="CE42" s="2594"/>
      <c r="CF42" s="2594"/>
      <c r="CG42" s="2594"/>
      <c r="CH42" s="2594"/>
      <c r="CI42" s="2594"/>
      <c r="CJ42" s="2594"/>
      <c r="CK42" s="2594"/>
      <c r="CL42" s="2594"/>
      <c r="CM42" s="2594"/>
      <c r="CN42" s="2594"/>
      <c r="CO42" s="2594"/>
      <c r="CP42" s="2594"/>
      <c r="CQ42" s="2594"/>
      <c r="CR42" s="2594"/>
      <c r="CS42" s="2594"/>
      <c r="CT42" s="2594"/>
      <c r="CU42" s="2594"/>
      <c r="CV42" s="2594"/>
      <c r="CW42" s="2594"/>
      <c r="CX42" s="2594"/>
      <c r="CY42" s="2594"/>
      <c r="CZ42" s="2594"/>
    </row>
    <row r="43" s="853" customFormat="true" ht="15" customHeight="true" x14ac:dyDescent="0.2">
      <c r="A43" s="3287" t="s">
        <v>54</v>
      </c>
      <c r="B43" s="2458" t="s">
        <v>50</v>
      </c>
      <c r="C43" s="2492" t="s">
        <v>36</v>
      </c>
      <c r="D43" s="2494" t="s">
        <v>36</v>
      </c>
      <c r="E43" s="2494" t="s">
        <v>36</v>
      </c>
      <c r="F43" s="2494" t="s">
        <v>36</v>
      </c>
      <c r="G43" s="2496" t="s">
        <v>36</v>
      </c>
      <c r="H43" s="2498" t="s">
        <v>36</v>
      </c>
      <c r="I43" s="2494" t="s">
        <v>36</v>
      </c>
      <c r="J43" s="2494" t="s">
        <v>36</v>
      </c>
      <c r="K43" s="2494" t="s">
        <v>36</v>
      </c>
      <c r="L43" s="2500" t="s">
        <v>36</v>
      </c>
      <c r="M43" s="2492" t="s">
        <v>36</v>
      </c>
      <c r="N43" s="2494" t="s">
        <v>36</v>
      </c>
      <c r="O43" s="2494" t="s">
        <v>36</v>
      </c>
      <c r="P43" s="2494" t="s">
        <v>36</v>
      </c>
      <c r="Q43" s="2496" t="s">
        <v>36</v>
      </c>
      <c r="R43" s="2498" t="s">
        <v>36</v>
      </c>
      <c r="S43" s="2494" t="s">
        <v>36</v>
      </c>
      <c r="T43" s="2494" t="s">
        <v>36</v>
      </c>
      <c r="U43" s="2494" t="s">
        <v>36</v>
      </c>
      <c r="V43" s="2494" t="s">
        <v>36</v>
      </c>
      <c r="W43" s="2494" t="s">
        <v>36</v>
      </c>
      <c r="X43" s="2494" t="s">
        <v>36</v>
      </c>
      <c r="Y43" s="2494" t="s">
        <v>36</v>
      </c>
      <c r="Z43" s="2500" t="s">
        <v>36</v>
      </c>
      <c r="AA43" s="1069"/>
      <c r="AB43" s="1069"/>
      <c r="AC43" s="1069"/>
      <c r="AD43" s="1069"/>
      <c r="AE43" s="1069"/>
      <c r="AF43" s="1069"/>
      <c r="AG43" s="1069"/>
      <c r="AH43" s="1069"/>
      <c r="AI43" s="1069"/>
      <c r="AJ43" s="1069"/>
      <c r="AK43" s="1069"/>
      <c r="AL43" s="1069"/>
      <c r="AM43" s="1069"/>
      <c r="AN43" s="1069"/>
      <c r="AO43" s="1069"/>
      <c r="AP43" s="1069"/>
      <c r="AQ43" s="1069"/>
      <c r="AR43" s="1069"/>
      <c r="AS43" s="1069"/>
      <c r="AT43" s="1069"/>
      <c r="AU43" s="1069"/>
      <c r="AV43" s="1069"/>
      <c r="AW43" s="1069"/>
      <c r="AX43" s="1069"/>
      <c r="AY43" s="1069"/>
      <c r="AZ43" s="240"/>
      <c r="BA43" s="2994" t="s">
        <v>54</v>
      </c>
      <c r="BB43" s="165" t="s">
        <v>50</v>
      </c>
      <c r="BC43" s="1566" t="s">
        <v>36</v>
      </c>
      <c r="BD43" s="1586" t="s">
        <v>36</v>
      </c>
      <c r="BE43" s="1586" t="s">
        <v>36</v>
      </c>
      <c r="BF43" s="1586" t="s">
        <v>36</v>
      </c>
      <c r="BG43" s="1607" t="s">
        <v>36</v>
      </c>
      <c r="BH43" s="1628" t="s">
        <v>36</v>
      </c>
      <c r="BI43" s="1586" t="s">
        <v>36</v>
      </c>
      <c r="BJ43" s="1586" t="s">
        <v>36</v>
      </c>
      <c r="BK43" s="1586" t="s">
        <v>36</v>
      </c>
      <c r="BL43" s="1607" t="s">
        <v>36</v>
      </c>
      <c r="BM43" s="1628" t="s">
        <v>36</v>
      </c>
      <c r="BN43" s="1586" t="s">
        <v>36</v>
      </c>
      <c r="BO43" s="1586" t="s">
        <v>36</v>
      </c>
      <c r="BP43" s="1586" t="s">
        <v>36</v>
      </c>
      <c r="BQ43" s="1607" t="s">
        <v>36</v>
      </c>
      <c r="BR43" s="1628" t="s">
        <v>36</v>
      </c>
      <c r="BS43" s="1586" t="s">
        <v>36</v>
      </c>
      <c r="BT43" s="1586" t="s">
        <v>36</v>
      </c>
      <c r="BU43" s="1586" t="s">
        <v>36</v>
      </c>
      <c r="BV43" s="1586" t="s">
        <v>36</v>
      </c>
      <c r="BW43" s="1586" t="s">
        <v>36</v>
      </c>
      <c r="BX43" s="1586" t="s">
        <v>36</v>
      </c>
      <c r="BY43" s="1648" t="s">
        <v>36</v>
      </c>
      <c r="BZ43" s="1648" t="s">
        <v>36</v>
      </c>
      <c r="CA43" s="2594"/>
      <c r="CB43" s="2594"/>
      <c r="CC43" s="2594"/>
      <c r="CD43" s="2594"/>
      <c r="CE43" s="2594"/>
      <c r="CF43" s="2594"/>
      <c r="CG43" s="2594"/>
      <c r="CH43" s="2594"/>
      <c r="CI43" s="2594"/>
      <c r="CJ43" s="2594"/>
      <c r="CK43" s="2594"/>
      <c r="CL43" s="2594"/>
      <c r="CM43" s="2594"/>
      <c r="CN43" s="2594"/>
      <c r="CO43" s="2594"/>
      <c r="CP43" s="2594"/>
      <c r="CQ43" s="2594"/>
      <c r="CR43" s="2594"/>
      <c r="CS43" s="2594"/>
      <c r="CT43" s="2594"/>
      <c r="CU43" s="2594"/>
      <c r="CV43" s="2594"/>
      <c r="CW43" s="2594"/>
      <c r="CX43" s="2594"/>
      <c r="CY43" s="2594"/>
      <c r="CZ43" s="2594"/>
    </row>
    <row r="44" s="853" customFormat="true" ht="15" customHeight="true" x14ac:dyDescent="0.2">
      <c r="A44" s="3287"/>
      <c r="B44" s="2458" t="s">
        <v>49</v>
      </c>
      <c r="C44" s="2492" t="s">
        <v>36</v>
      </c>
      <c r="D44" s="2494" t="s">
        <v>36</v>
      </c>
      <c r="E44" s="2494" t="s">
        <v>36</v>
      </c>
      <c r="F44" s="2494" t="s">
        <v>36</v>
      </c>
      <c r="G44" s="2496" t="s">
        <v>36</v>
      </c>
      <c r="H44" s="2498" t="s">
        <v>36</v>
      </c>
      <c r="I44" s="2494" t="s">
        <v>36</v>
      </c>
      <c r="J44" s="2494" t="s">
        <v>36</v>
      </c>
      <c r="K44" s="2494" t="s">
        <v>36</v>
      </c>
      <c r="L44" s="2500" t="s">
        <v>36</v>
      </c>
      <c r="M44" s="2492" t="s">
        <v>36</v>
      </c>
      <c r="N44" s="2494" t="s">
        <v>36</v>
      </c>
      <c r="O44" s="2494" t="s">
        <v>36</v>
      </c>
      <c r="P44" s="2494" t="s">
        <v>36</v>
      </c>
      <c r="Q44" s="2496" t="s">
        <v>36</v>
      </c>
      <c r="R44" s="2498" t="s">
        <v>36</v>
      </c>
      <c r="S44" s="2494" t="s">
        <v>36</v>
      </c>
      <c r="T44" s="2494" t="s">
        <v>36</v>
      </c>
      <c r="U44" s="2494" t="s">
        <v>36</v>
      </c>
      <c r="V44" s="2494" t="s">
        <v>36</v>
      </c>
      <c r="W44" s="2494" t="s">
        <v>36</v>
      </c>
      <c r="X44" s="2494" t="s">
        <v>36</v>
      </c>
      <c r="Y44" s="2494" t="s">
        <v>36</v>
      </c>
      <c r="Z44" s="2500" t="s">
        <v>36</v>
      </c>
      <c r="AA44" s="1069"/>
      <c r="AB44" s="1069"/>
      <c r="AC44" s="1069"/>
      <c r="AD44" s="1069"/>
      <c r="AE44" s="1069"/>
      <c r="AF44" s="1069"/>
      <c r="AG44" s="1069"/>
      <c r="AH44" s="1069"/>
      <c r="AI44" s="1069"/>
      <c r="AJ44" s="1069"/>
      <c r="AK44" s="1069"/>
      <c r="AL44" s="1069"/>
      <c r="AM44" s="1069"/>
      <c r="AN44" s="1069"/>
      <c r="AO44" s="1069"/>
      <c r="AP44" s="1069"/>
      <c r="AQ44" s="1069"/>
      <c r="AR44" s="1069"/>
      <c r="AS44" s="1069"/>
      <c r="AT44" s="1069"/>
      <c r="AU44" s="1069"/>
      <c r="AV44" s="1069"/>
      <c r="AW44" s="1069"/>
      <c r="AX44" s="1069"/>
      <c r="AY44" s="1069"/>
      <c r="AZ44" s="240"/>
      <c r="BA44" s="2994"/>
      <c r="BB44" s="165" t="s">
        <v>49</v>
      </c>
      <c r="BC44" s="1566" t="s">
        <v>36</v>
      </c>
      <c r="BD44" s="1586" t="s">
        <v>36</v>
      </c>
      <c r="BE44" s="1586" t="s">
        <v>36</v>
      </c>
      <c r="BF44" s="1586" t="s">
        <v>36</v>
      </c>
      <c r="BG44" s="1607" t="s">
        <v>36</v>
      </c>
      <c r="BH44" s="1628" t="s">
        <v>36</v>
      </c>
      <c r="BI44" s="1586" t="s">
        <v>36</v>
      </c>
      <c r="BJ44" s="1586" t="s">
        <v>36</v>
      </c>
      <c r="BK44" s="1586" t="s">
        <v>36</v>
      </c>
      <c r="BL44" s="1607" t="s">
        <v>36</v>
      </c>
      <c r="BM44" s="1628" t="s">
        <v>36</v>
      </c>
      <c r="BN44" s="1586" t="s">
        <v>36</v>
      </c>
      <c r="BO44" s="1586" t="s">
        <v>36</v>
      </c>
      <c r="BP44" s="1586" t="s">
        <v>36</v>
      </c>
      <c r="BQ44" s="1607" t="s">
        <v>36</v>
      </c>
      <c r="BR44" s="1628" t="s">
        <v>36</v>
      </c>
      <c r="BS44" s="1586" t="s">
        <v>36</v>
      </c>
      <c r="BT44" s="1586" t="s">
        <v>36</v>
      </c>
      <c r="BU44" s="1586" t="s">
        <v>36</v>
      </c>
      <c r="BV44" s="1586" t="s">
        <v>36</v>
      </c>
      <c r="BW44" s="1586" t="s">
        <v>36</v>
      </c>
      <c r="BX44" s="1586" t="s">
        <v>36</v>
      </c>
      <c r="BY44" s="1648" t="s">
        <v>36</v>
      </c>
      <c r="BZ44" s="1648" t="s">
        <v>36</v>
      </c>
      <c r="CA44" s="2594"/>
      <c r="CB44" s="2594"/>
      <c r="CC44" s="2594"/>
      <c r="CD44" s="2594"/>
      <c r="CE44" s="2594"/>
      <c r="CF44" s="2594"/>
      <c r="CG44" s="2594"/>
      <c r="CH44" s="2594"/>
      <c r="CI44" s="2594"/>
      <c r="CJ44" s="2594"/>
      <c r="CK44" s="2594"/>
      <c r="CL44" s="2594"/>
      <c r="CM44" s="2594"/>
      <c r="CN44" s="2594"/>
      <c r="CO44" s="2594"/>
      <c r="CP44" s="2594"/>
      <c r="CQ44" s="2594"/>
      <c r="CR44" s="2594"/>
      <c r="CS44" s="2594"/>
      <c r="CT44" s="2594"/>
      <c r="CU44" s="2594"/>
      <c r="CV44" s="2594"/>
      <c r="CW44" s="2594"/>
      <c r="CX44" s="2594"/>
      <c r="CY44" s="2594"/>
      <c r="CZ44" s="2594"/>
    </row>
    <row r="45" s="853" customFormat="true" ht="15" customHeight="true" x14ac:dyDescent="0.2">
      <c r="A45" s="3287" t="s">
        <v>53</v>
      </c>
      <c r="B45" s="2458" t="s">
        <v>50</v>
      </c>
      <c r="C45" s="2492" t="s">
        <v>36</v>
      </c>
      <c r="D45" s="2494" t="s">
        <v>36</v>
      </c>
      <c r="E45" s="2494" t="s">
        <v>36</v>
      </c>
      <c r="F45" s="2494" t="s">
        <v>36</v>
      </c>
      <c r="G45" s="2496" t="s">
        <v>36</v>
      </c>
      <c r="H45" s="2498" t="s">
        <v>36</v>
      </c>
      <c r="I45" s="2494" t="s">
        <v>36</v>
      </c>
      <c r="J45" s="2494" t="s">
        <v>36</v>
      </c>
      <c r="K45" s="2494" t="s">
        <v>36</v>
      </c>
      <c r="L45" s="2500" t="s">
        <v>36</v>
      </c>
      <c r="M45" s="2492" t="s">
        <v>36</v>
      </c>
      <c r="N45" s="2494" t="s">
        <v>36</v>
      </c>
      <c r="O45" s="2494" t="s">
        <v>36</v>
      </c>
      <c r="P45" s="2494" t="s">
        <v>36</v>
      </c>
      <c r="Q45" s="2496" t="s">
        <v>36</v>
      </c>
      <c r="R45" s="2498" t="s">
        <v>36</v>
      </c>
      <c r="S45" s="2494" t="s">
        <v>36</v>
      </c>
      <c r="T45" s="2494" t="s">
        <v>36</v>
      </c>
      <c r="U45" s="2494" t="s">
        <v>36</v>
      </c>
      <c r="V45" s="2494" t="s">
        <v>36</v>
      </c>
      <c r="W45" s="2494" t="s">
        <v>36</v>
      </c>
      <c r="X45" s="2494" t="s">
        <v>36</v>
      </c>
      <c r="Y45" s="2494" t="s">
        <v>36</v>
      </c>
      <c r="Z45" s="2500" t="s">
        <v>36</v>
      </c>
      <c r="AA45" s="1069"/>
      <c r="AB45" s="1069"/>
      <c r="AC45" s="1069"/>
      <c r="AD45" s="1069"/>
      <c r="AE45" s="1069"/>
      <c r="AF45" s="1069"/>
      <c r="AG45" s="1069"/>
      <c r="AH45" s="1069"/>
      <c r="AI45" s="1069"/>
      <c r="AJ45" s="1069"/>
      <c r="AK45" s="1069"/>
      <c r="AL45" s="1069"/>
      <c r="AM45" s="1069"/>
      <c r="AN45" s="1069"/>
      <c r="AO45" s="1069"/>
      <c r="AP45" s="1069"/>
      <c r="AQ45" s="1069"/>
      <c r="AR45" s="1069"/>
      <c r="AS45" s="1069"/>
      <c r="AT45" s="1069"/>
      <c r="AU45" s="1069"/>
      <c r="AV45" s="1069"/>
      <c r="AW45" s="1069"/>
      <c r="AX45" s="1069"/>
      <c r="AY45" s="1069"/>
      <c r="AZ45" s="240"/>
      <c r="BA45" s="2994" t="s">
        <v>53</v>
      </c>
      <c r="BB45" s="165" t="s">
        <v>50</v>
      </c>
      <c r="BC45" s="1566" t="s">
        <v>36</v>
      </c>
      <c r="BD45" s="1586" t="s">
        <v>36</v>
      </c>
      <c r="BE45" s="1586" t="s">
        <v>36</v>
      </c>
      <c r="BF45" s="1586" t="s">
        <v>36</v>
      </c>
      <c r="BG45" s="1607" t="s">
        <v>36</v>
      </c>
      <c r="BH45" s="1628" t="s">
        <v>36</v>
      </c>
      <c r="BI45" s="1586" t="s">
        <v>36</v>
      </c>
      <c r="BJ45" s="1586" t="s">
        <v>36</v>
      </c>
      <c r="BK45" s="1586" t="s">
        <v>36</v>
      </c>
      <c r="BL45" s="1607" t="s">
        <v>36</v>
      </c>
      <c r="BM45" s="1628" t="s">
        <v>36</v>
      </c>
      <c r="BN45" s="1586" t="s">
        <v>36</v>
      </c>
      <c r="BO45" s="1586" t="s">
        <v>36</v>
      </c>
      <c r="BP45" s="1586" t="s">
        <v>36</v>
      </c>
      <c r="BQ45" s="1607" t="s">
        <v>36</v>
      </c>
      <c r="BR45" s="1628" t="s">
        <v>36</v>
      </c>
      <c r="BS45" s="1586" t="s">
        <v>36</v>
      </c>
      <c r="BT45" s="1586" t="s">
        <v>36</v>
      </c>
      <c r="BU45" s="1586" t="s">
        <v>36</v>
      </c>
      <c r="BV45" s="1586" t="s">
        <v>36</v>
      </c>
      <c r="BW45" s="1586" t="s">
        <v>36</v>
      </c>
      <c r="BX45" s="1586" t="s">
        <v>36</v>
      </c>
      <c r="BY45" s="1648" t="s">
        <v>36</v>
      </c>
      <c r="BZ45" s="1648" t="s">
        <v>36</v>
      </c>
      <c r="CA45" s="2594"/>
      <c r="CB45" s="2594"/>
      <c r="CC45" s="2594"/>
      <c r="CD45" s="2594"/>
      <c r="CE45" s="2594"/>
      <c r="CF45" s="2594"/>
      <c r="CG45" s="2594"/>
      <c r="CH45" s="2594"/>
      <c r="CI45" s="2594"/>
      <c r="CJ45" s="2594"/>
      <c r="CK45" s="2594"/>
      <c r="CL45" s="2594"/>
      <c r="CM45" s="2594"/>
      <c r="CN45" s="2594"/>
      <c r="CO45" s="2594"/>
      <c r="CP45" s="2594"/>
      <c r="CQ45" s="2594"/>
      <c r="CR45" s="2594"/>
      <c r="CS45" s="2594"/>
      <c r="CT45" s="2594"/>
      <c r="CU45" s="2594"/>
      <c r="CV45" s="2594"/>
      <c r="CW45" s="2594"/>
      <c r="CX45" s="2594"/>
      <c r="CY45" s="2594"/>
      <c r="CZ45" s="2594"/>
    </row>
    <row r="46" s="853" customFormat="true" ht="15" customHeight="true" x14ac:dyDescent="0.2">
      <c r="A46" s="3287"/>
      <c r="B46" s="2458" t="s">
        <v>49</v>
      </c>
      <c r="C46" s="2492" t="s">
        <v>36</v>
      </c>
      <c r="D46" s="2494" t="s">
        <v>36</v>
      </c>
      <c r="E46" s="2494" t="s">
        <v>36</v>
      </c>
      <c r="F46" s="2494" t="s">
        <v>36</v>
      </c>
      <c r="G46" s="2496" t="s">
        <v>36</v>
      </c>
      <c r="H46" s="2498" t="s">
        <v>36</v>
      </c>
      <c r="I46" s="2494" t="s">
        <v>36</v>
      </c>
      <c r="J46" s="2494" t="s">
        <v>36</v>
      </c>
      <c r="K46" s="2494" t="s">
        <v>36</v>
      </c>
      <c r="L46" s="2500" t="s">
        <v>36</v>
      </c>
      <c r="M46" s="2492" t="s">
        <v>36</v>
      </c>
      <c r="N46" s="2494" t="s">
        <v>36</v>
      </c>
      <c r="O46" s="2494" t="s">
        <v>36</v>
      </c>
      <c r="P46" s="2494" t="s">
        <v>36</v>
      </c>
      <c r="Q46" s="2496" t="s">
        <v>36</v>
      </c>
      <c r="R46" s="2498" t="s">
        <v>36</v>
      </c>
      <c r="S46" s="2494" t="s">
        <v>36</v>
      </c>
      <c r="T46" s="2494" t="s">
        <v>36</v>
      </c>
      <c r="U46" s="2494" t="s">
        <v>36</v>
      </c>
      <c r="V46" s="2494" t="s">
        <v>36</v>
      </c>
      <c r="W46" s="2494" t="s">
        <v>36</v>
      </c>
      <c r="X46" s="2494" t="s">
        <v>36</v>
      </c>
      <c r="Y46" s="2494" t="s">
        <v>36</v>
      </c>
      <c r="Z46" s="2500" t="s">
        <v>36</v>
      </c>
      <c r="AA46" s="1069"/>
      <c r="AB46" s="1069"/>
      <c r="AC46" s="1069"/>
      <c r="AD46" s="1069"/>
      <c r="AE46" s="1069"/>
      <c r="AF46" s="1069"/>
      <c r="AG46" s="1069"/>
      <c r="AH46" s="1069"/>
      <c r="AI46" s="1069"/>
      <c r="AJ46" s="1069"/>
      <c r="AK46" s="1069"/>
      <c r="AL46" s="1069"/>
      <c r="AM46" s="1069"/>
      <c r="AN46" s="1069"/>
      <c r="AO46" s="1069"/>
      <c r="AP46" s="1069"/>
      <c r="AQ46" s="1069"/>
      <c r="AR46" s="1069"/>
      <c r="AS46" s="1069"/>
      <c r="AT46" s="1069"/>
      <c r="AU46" s="1069"/>
      <c r="AV46" s="1069"/>
      <c r="AW46" s="1069"/>
      <c r="AX46" s="1069"/>
      <c r="AY46" s="1069"/>
      <c r="AZ46" s="240"/>
      <c r="BA46" s="2994"/>
      <c r="BB46" s="165" t="s">
        <v>49</v>
      </c>
      <c r="BC46" s="1566" t="s">
        <v>36</v>
      </c>
      <c r="BD46" s="1586" t="s">
        <v>36</v>
      </c>
      <c r="BE46" s="1586" t="s">
        <v>36</v>
      </c>
      <c r="BF46" s="1586" t="s">
        <v>36</v>
      </c>
      <c r="BG46" s="1607" t="s">
        <v>36</v>
      </c>
      <c r="BH46" s="1628" t="s">
        <v>36</v>
      </c>
      <c r="BI46" s="1586" t="s">
        <v>36</v>
      </c>
      <c r="BJ46" s="1586" t="s">
        <v>36</v>
      </c>
      <c r="BK46" s="1586" t="s">
        <v>36</v>
      </c>
      <c r="BL46" s="1607" t="s">
        <v>36</v>
      </c>
      <c r="BM46" s="1628" t="s">
        <v>36</v>
      </c>
      <c r="BN46" s="1586" t="s">
        <v>36</v>
      </c>
      <c r="BO46" s="1586" t="s">
        <v>36</v>
      </c>
      <c r="BP46" s="1586" t="s">
        <v>36</v>
      </c>
      <c r="BQ46" s="1607" t="s">
        <v>36</v>
      </c>
      <c r="BR46" s="1628" t="s">
        <v>36</v>
      </c>
      <c r="BS46" s="1586" t="s">
        <v>36</v>
      </c>
      <c r="BT46" s="1586" t="s">
        <v>36</v>
      </c>
      <c r="BU46" s="1586" t="s">
        <v>36</v>
      </c>
      <c r="BV46" s="1586" t="s">
        <v>36</v>
      </c>
      <c r="BW46" s="1586" t="s">
        <v>36</v>
      </c>
      <c r="BX46" s="1586" t="s">
        <v>36</v>
      </c>
      <c r="BY46" s="1648" t="s">
        <v>36</v>
      </c>
      <c r="BZ46" s="1648" t="s">
        <v>36</v>
      </c>
      <c r="CA46" s="2594"/>
      <c r="CB46" s="2594"/>
      <c r="CC46" s="2594"/>
      <c r="CD46" s="2594"/>
      <c r="CE46" s="2594"/>
      <c r="CF46" s="2594"/>
      <c r="CG46" s="2594"/>
      <c r="CH46" s="2594"/>
      <c r="CI46" s="2594"/>
      <c r="CJ46" s="2594"/>
      <c r="CK46" s="2594"/>
      <c r="CL46" s="2594"/>
      <c r="CM46" s="2594"/>
      <c r="CN46" s="2594"/>
      <c r="CO46" s="2594"/>
      <c r="CP46" s="2594"/>
      <c r="CQ46" s="2594"/>
      <c r="CR46" s="2594"/>
      <c r="CS46" s="2594"/>
      <c r="CT46" s="2594"/>
      <c r="CU46" s="2594"/>
      <c r="CV46" s="2594"/>
      <c r="CW46" s="2594"/>
      <c r="CX46" s="2594"/>
      <c r="CY46" s="2594"/>
      <c r="CZ46" s="2594"/>
    </row>
    <row r="47" s="130" customFormat="true" ht="15" customHeight="true" x14ac:dyDescent="0.2">
      <c r="A47" s="2995" t="s">
        <v>102</v>
      </c>
      <c r="B47" s="291" t="s">
        <v>101</v>
      </c>
      <c r="C47" s="1489" t="s">
        <v>36</v>
      </c>
      <c r="D47" s="1501" t="s">
        <v>36</v>
      </c>
      <c r="E47" s="1501" t="s">
        <v>36</v>
      </c>
      <c r="F47" s="1501" t="s">
        <v>36</v>
      </c>
      <c r="G47" s="1513" t="s">
        <v>36</v>
      </c>
      <c r="H47" s="1525" t="s">
        <v>36</v>
      </c>
      <c r="I47" s="1501" t="s">
        <v>36</v>
      </c>
      <c r="J47" s="1501" t="s">
        <v>36</v>
      </c>
      <c r="K47" s="1501" t="s">
        <v>36</v>
      </c>
      <c r="L47" s="1537" t="s">
        <v>36</v>
      </c>
      <c r="M47" s="1549" t="s">
        <v>36</v>
      </c>
      <c r="N47" s="1501" t="s">
        <v>36</v>
      </c>
      <c r="O47" s="1501" t="s">
        <v>36</v>
      </c>
      <c r="P47" s="1501" t="s">
        <v>36</v>
      </c>
      <c r="Q47" s="1513" t="s">
        <v>36</v>
      </c>
      <c r="R47" s="1525" t="s">
        <v>36</v>
      </c>
      <c r="S47" s="1501" t="s">
        <v>36</v>
      </c>
      <c r="T47" s="1501" t="s">
        <v>36</v>
      </c>
      <c r="U47" s="1501" t="s">
        <v>36</v>
      </c>
      <c r="V47" s="1501" t="s">
        <v>36</v>
      </c>
      <c r="W47" s="1501" t="s">
        <v>36</v>
      </c>
      <c r="X47" s="1501" t="s">
        <v>36</v>
      </c>
      <c r="Y47" s="1559" t="s">
        <v>36</v>
      </c>
      <c r="Z47" s="2556" t="s">
        <v>36</v>
      </c>
      <c r="AA47" s="2584"/>
      <c r="AB47" s="2584"/>
      <c r="AC47" s="2584"/>
      <c r="AD47" s="2584"/>
      <c r="AE47" s="2584"/>
      <c r="AF47" s="2584"/>
      <c r="AG47" s="2584"/>
      <c r="AH47" s="2584"/>
      <c r="AI47" s="2584"/>
      <c r="AJ47" s="2584"/>
      <c r="AK47" s="2584"/>
      <c r="AL47" s="2584"/>
      <c r="AM47" s="2584"/>
      <c r="AN47" s="2584"/>
      <c r="AO47" s="2584"/>
      <c r="AP47" s="2584"/>
      <c r="AQ47" s="2584"/>
      <c r="AR47" s="2584"/>
      <c r="AS47" s="2584"/>
      <c r="AT47" s="2584"/>
      <c r="AU47" s="2584"/>
      <c r="AV47" s="2584"/>
      <c r="AW47" s="2584"/>
      <c r="AX47" s="2584"/>
      <c r="AY47" s="2584"/>
      <c r="AZ47" s="239"/>
      <c r="BA47" s="2994" t="s">
        <v>102</v>
      </c>
      <c r="BB47" s="165" t="s">
        <v>101</v>
      </c>
      <c r="BC47" s="1566" t="s">
        <v>36</v>
      </c>
      <c r="BD47" s="1586" t="s">
        <v>36</v>
      </c>
      <c r="BE47" s="1586" t="s">
        <v>36</v>
      </c>
      <c r="BF47" s="1586" t="s">
        <v>36</v>
      </c>
      <c r="BG47" s="1607" t="s">
        <v>36</v>
      </c>
      <c r="BH47" s="1628" t="s">
        <v>36</v>
      </c>
      <c r="BI47" s="1586" t="s">
        <v>36</v>
      </c>
      <c r="BJ47" s="1586" t="s">
        <v>36</v>
      </c>
      <c r="BK47" s="1586" t="s">
        <v>36</v>
      </c>
      <c r="BL47" s="1607" t="s">
        <v>36</v>
      </c>
      <c r="BM47" s="1628" t="s">
        <v>36</v>
      </c>
      <c r="BN47" s="1586" t="s">
        <v>36</v>
      </c>
      <c r="BO47" s="1586" t="s">
        <v>36</v>
      </c>
      <c r="BP47" s="1586" t="s">
        <v>36</v>
      </c>
      <c r="BQ47" s="1607" t="s">
        <v>36</v>
      </c>
      <c r="BR47" s="1628" t="s">
        <v>36</v>
      </c>
      <c r="BS47" s="1586" t="s">
        <v>36</v>
      </c>
      <c r="BT47" s="1586" t="s">
        <v>36</v>
      </c>
      <c r="BU47" s="1586" t="s">
        <v>36</v>
      </c>
      <c r="BV47" s="1586" t="s">
        <v>36</v>
      </c>
      <c r="BW47" s="1586" t="s">
        <v>36</v>
      </c>
      <c r="BX47" s="1586" t="s">
        <v>36</v>
      </c>
      <c r="BY47" s="1648" t="s">
        <v>36</v>
      </c>
      <c r="BZ47" s="1648" t="s">
        <v>36</v>
      </c>
      <c r="CA47" s="2594"/>
      <c r="CB47" s="2594"/>
      <c r="CC47" s="2594"/>
      <c r="CD47" s="2594"/>
      <c r="CE47" s="2594"/>
      <c r="CF47" s="2594"/>
      <c r="CG47" s="2594"/>
      <c r="CH47" s="2594"/>
      <c r="CI47" s="2594"/>
      <c r="CJ47" s="2594"/>
      <c r="CK47" s="2594"/>
      <c r="CL47" s="2594"/>
      <c r="CM47" s="2594"/>
      <c r="CN47" s="2594"/>
      <c r="CO47" s="2594"/>
      <c r="CP47" s="2594"/>
      <c r="CQ47" s="2594"/>
      <c r="CR47" s="2594"/>
      <c r="CS47" s="2594"/>
      <c r="CT47" s="2594"/>
      <c r="CU47" s="2594"/>
      <c r="CV47" s="2594"/>
      <c r="CW47" s="2594"/>
      <c r="CX47" s="2594"/>
      <c r="CY47" s="2594"/>
      <c r="CZ47" s="2594"/>
    </row>
    <row r="48" s="130" customFormat="true" ht="15" customHeight="true" x14ac:dyDescent="0.2">
      <c r="A48" s="2995"/>
      <c r="B48" s="291" t="s">
        <v>100</v>
      </c>
      <c r="C48" s="1489" t="s">
        <v>36</v>
      </c>
      <c r="D48" s="1501" t="s">
        <v>36</v>
      </c>
      <c r="E48" s="1501" t="s">
        <v>36</v>
      </c>
      <c r="F48" s="1501" t="s">
        <v>36</v>
      </c>
      <c r="G48" s="1513" t="s">
        <v>36</v>
      </c>
      <c r="H48" s="1525" t="s">
        <v>36</v>
      </c>
      <c r="I48" s="1501" t="s">
        <v>36</v>
      </c>
      <c r="J48" s="1501" t="s">
        <v>36</v>
      </c>
      <c r="K48" s="1501" t="s">
        <v>36</v>
      </c>
      <c r="L48" s="1537" t="s">
        <v>36</v>
      </c>
      <c r="M48" s="1549" t="s">
        <v>36</v>
      </c>
      <c r="N48" s="1501" t="s">
        <v>36</v>
      </c>
      <c r="O48" s="1501" t="s">
        <v>36</v>
      </c>
      <c r="P48" s="1501" t="s">
        <v>36</v>
      </c>
      <c r="Q48" s="1513" t="s">
        <v>36</v>
      </c>
      <c r="R48" s="1525" t="s">
        <v>36</v>
      </c>
      <c r="S48" s="1501" t="s">
        <v>36</v>
      </c>
      <c r="T48" s="1501" t="s">
        <v>36</v>
      </c>
      <c r="U48" s="1501" t="s">
        <v>36</v>
      </c>
      <c r="V48" s="1501" t="s">
        <v>36</v>
      </c>
      <c r="W48" s="1501" t="s">
        <v>36</v>
      </c>
      <c r="X48" s="1501" t="s">
        <v>36</v>
      </c>
      <c r="Y48" s="1559" t="s">
        <v>36</v>
      </c>
      <c r="Z48" s="2556" t="s">
        <v>36</v>
      </c>
      <c r="AA48" s="2584"/>
      <c r="AB48" s="2584"/>
      <c r="AC48" s="2584"/>
      <c r="AD48" s="2584"/>
      <c r="AE48" s="2584"/>
      <c r="AF48" s="2584"/>
      <c r="AG48" s="2584"/>
      <c r="AH48" s="2584"/>
      <c r="AI48" s="2584"/>
      <c r="AJ48" s="2584"/>
      <c r="AK48" s="2584"/>
      <c r="AL48" s="2584"/>
      <c r="AM48" s="2584"/>
      <c r="AN48" s="2584"/>
      <c r="AO48" s="2584"/>
      <c r="AP48" s="2584"/>
      <c r="AQ48" s="2584"/>
      <c r="AR48" s="2584"/>
      <c r="AS48" s="2584"/>
      <c r="AT48" s="2584"/>
      <c r="AU48" s="2584"/>
      <c r="AV48" s="2584"/>
      <c r="AW48" s="2584"/>
      <c r="AX48" s="2584"/>
      <c r="AY48" s="2584"/>
      <c r="AZ48" s="239"/>
      <c r="BA48" s="2994"/>
      <c r="BB48" s="165" t="s">
        <v>100</v>
      </c>
      <c r="BC48" s="1566" t="s">
        <v>36</v>
      </c>
      <c r="BD48" s="1586" t="s">
        <v>36</v>
      </c>
      <c r="BE48" s="1586" t="s">
        <v>36</v>
      </c>
      <c r="BF48" s="1586" t="s">
        <v>36</v>
      </c>
      <c r="BG48" s="1607" t="s">
        <v>36</v>
      </c>
      <c r="BH48" s="1628" t="s">
        <v>36</v>
      </c>
      <c r="BI48" s="1586" t="s">
        <v>36</v>
      </c>
      <c r="BJ48" s="1586" t="s">
        <v>36</v>
      </c>
      <c r="BK48" s="1586" t="s">
        <v>36</v>
      </c>
      <c r="BL48" s="1607" t="s">
        <v>36</v>
      </c>
      <c r="BM48" s="1628" t="s">
        <v>36</v>
      </c>
      <c r="BN48" s="1586" t="s">
        <v>36</v>
      </c>
      <c r="BO48" s="1586" t="s">
        <v>36</v>
      </c>
      <c r="BP48" s="1586" t="s">
        <v>36</v>
      </c>
      <c r="BQ48" s="1607" t="s">
        <v>36</v>
      </c>
      <c r="BR48" s="1628" t="s">
        <v>36</v>
      </c>
      <c r="BS48" s="1586" t="s">
        <v>36</v>
      </c>
      <c r="BT48" s="1586" t="s">
        <v>36</v>
      </c>
      <c r="BU48" s="1586" t="s">
        <v>36</v>
      </c>
      <c r="BV48" s="1586" t="s">
        <v>36</v>
      </c>
      <c r="BW48" s="1586" t="s">
        <v>36</v>
      </c>
      <c r="BX48" s="1586" t="s">
        <v>36</v>
      </c>
      <c r="BY48" s="1648" t="s">
        <v>36</v>
      </c>
      <c r="BZ48" s="1648" t="s">
        <v>36</v>
      </c>
      <c r="CA48" s="2594"/>
      <c r="CB48" s="2594"/>
      <c r="CC48" s="2594"/>
      <c r="CD48" s="2594"/>
      <c r="CE48" s="2594"/>
      <c r="CF48" s="2594"/>
      <c r="CG48" s="2594"/>
      <c r="CH48" s="2594"/>
      <c r="CI48" s="2594"/>
      <c r="CJ48" s="2594"/>
      <c r="CK48" s="2594"/>
      <c r="CL48" s="2594"/>
      <c r="CM48" s="2594"/>
      <c r="CN48" s="2594"/>
      <c r="CO48" s="2594"/>
      <c r="CP48" s="2594"/>
      <c r="CQ48" s="2594"/>
      <c r="CR48" s="2594"/>
      <c r="CS48" s="2594"/>
      <c r="CT48" s="2594"/>
      <c r="CU48" s="2594"/>
      <c r="CV48" s="2594"/>
      <c r="CW48" s="2594"/>
      <c r="CX48" s="2594"/>
      <c r="CY48" s="2594"/>
      <c r="CZ48" s="2594"/>
    </row>
    <row r="49" s="130" customFormat="true" ht="15" customHeight="true" x14ac:dyDescent="0.2">
      <c r="A49" s="2995"/>
      <c r="B49" s="291" t="s">
        <v>68</v>
      </c>
      <c r="C49" s="1489" t="s">
        <v>36</v>
      </c>
      <c r="D49" s="1501" t="s">
        <v>36</v>
      </c>
      <c r="E49" s="1501" t="s">
        <v>36</v>
      </c>
      <c r="F49" s="1501" t="s">
        <v>36</v>
      </c>
      <c r="G49" s="1513" t="s">
        <v>36</v>
      </c>
      <c r="H49" s="1525" t="s">
        <v>36</v>
      </c>
      <c r="I49" s="1501" t="s">
        <v>36</v>
      </c>
      <c r="J49" s="1501" t="s">
        <v>36</v>
      </c>
      <c r="K49" s="1501" t="s">
        <v>36</v>
      </c>
      <c r="L49" s="1537" t="s">
        <v>36</v>
      </c>
      <c r="M49" s="1549" t="s">
        <v>36</v>
      </c>
      <c r="N49" s="1501" t="s">
        <v>36</v>
      </c>
      <c r="O49" s="1501" t="s">
        <v>36</v>
      </c>
      <c r="P49" s="1501" t="s">
        <v>36</v>
      </c>
      <c r="Q49" s="1513" t="s">
        <v>36</v>
      </c>
      <c r="R49" s="1525" t="s">
        <v>36</v>
      </c>
      <c r="S49" s="1501" t="s">
        <v>36</v>
      </c>
      <c r="T49" s="1501" t="s">
        <v>36</v>
      </c>
      <c r="U49" s="1501" t="s">
        <v>36</v>
      </c>
      <c r="V49" s="1501" t="s">
        <v>36</v>
      </c>
      <c r="W49" s="1501" t="s">
        <v>36</v>
      </c>
      <c r="X49" s="1501" t="s">
        <v>36</v>
      </c>
      <c r="Y49" s="1559" t="s">
        <v>36</v>
      </c>
      <c r="Z49" s="2556" t="s">
        <v>36</v>
      </c>
      <c r="AA49" s="2584"/>
      <c r="AB49" s="2584"/>
      <c r="AC49" s="2584"/>
      <c r="AD49" s="2584"/>
      <c r="AE49" s="2584"/>
      <c r="AF49" s="2584"/>
      <c r="AG49" s="2584"/>
      <c r="AH49" s="2584"/>
      <c r="AI49" s="2584"/>
      <c r="AJ49" s="2584"/>
      <c r="AK49" s="2584"/>
      <c r="AL49" s="2584"/>
      <c r="AM49" s="2584"/>
      <c r="AN49" s="2584"/>
      <c r="AO49" s="2584"/>
      <c r="AP49" s="2584"/>
      <c r="AQ49" s="2584"/>
      <c r="AR49" s="2584"/>
      <c r="AS49" s="2584"/>
      <c r="AT49" s="2584"/>
      <c r="AU49" s="2584"/>
      <c r="AV49" s="2584"/>
      <c r="AW49" s="2584"/>
      <c r="AX49" s="2584"/>
      <c r="AY49" s="2584"/>
      <c r="AZ49" s="239"/>
      <c r="BA49" s="2994"/>
      <c r="BB49" s="165" t="s">
        <v>68</v>
      </c>
      <c r="BC49" s="1566" t="s">
        <v>36</v>
      </c>
      <c r="BD49" s="1586" t="s">
        <v>36</v>
      </c>
      <c r="BE49" s="1586" t="s">
        <v>36</v>
      </c>
      <c r="BF49" s="1586" t="s">
        <v>36</v>
      </c>
      <c r="BG49" s="1607" t="s">
        <v>36</v>
      </c>
      <c r="BH49" s="1628" t="s">
        <v>36</v>
      </c>
      <c r="BI49" s="1586" t="s">
        <v>36</v>
      </c>
      <c r="BJ49" s="1586" t="s">
        <v>36</v>
      </c>
      <c r="BK49" s="1586" t="s">
        <v>36</v>
      </c>
      <c r="BL49" s="1607" t="s">
        <v>36</v>
      </c>
      <c r="BM49" s="1628" t="s">
        <v>36</v>
      </c>
      <c r="BN49" s="1586" t="s">
        <v>36</v>
      </c>
      <c r="BO49" s="1586" t="s">
        <v>36</v>
      </c>
      <c r="BP49" s="1586" t="s">
        <v>36</v>
      </c>
      <c r="BQ49" s="1607" t="s">
        <v>36</v>
      </c>
      <c r="BR49" s="1628" t="s">
        <v>36</v>
      </c>
      <c r="BS49" s="1586" t="s">
        <v>36</v>
      </c>
      <c r="BT49" s="1586" t="s">
        <v>36</v>
      </c>
      <c r="BU49" s="1586" t="s">
        <v>36</v>
      </c>
      <c r="BV49" s="1586" t="s">
        <v>36</v>
      </c>
      <c r="BW49" s="1586" t="s">
        <v>36</v>
      </c>
      <c r="BX49" s="1586" t="s">
        <v>36</v>
      </c>
      <c r="BY49" s="1648" t="s">
        <v>36</v>
      </c>
      <c r="BZ49" s="1648" t="s">
        <v>36</v>
      </c>
      <c r="CA49" s="2594"/>
      <c r="CB49" s="2594"/>
      <c r="CC49" s="2594"/>
      <c r="CD49" s="2594"/>
      <c r="CE49" s="2594"/>
      <c r="CF49" s="2594"/>
      <c r="CG49" s="2594"/>
      <c r="CH49" s="2594"/>
      <c r="CI49" s="2594"/>
      <c r="CJ49" s="2594"/>
      <c r="CK49" s="2594"/>
      <c r="CL49" s="2594"/>
      <c r="CM49" s="2594"/>
      <c r="CN49" s="2594"/>
      <c r="CO49" s="2594"/>
      <c r="CP49" s="2594"/>
      <c r="CQ49" s="2594"/>
      <c r="CR49" s="2594"/>
      <c r="CS49" s="2594"/>
      <c r="CT49" s="2594"/>
      <c r="CU49" s="2594"/>
      <c r="CV49" s="2594"/>
      <c r="CW49" s="2594"/>
      <c r="CX49" s="2594"/>
      <c r="CY49" s="2594"/>
      <c r="CZ49" s="2594"/>
    </row>
    <row r="50" s="130" customFormat="true" ht="15" customHeight="true" x14ac:dyDescent="0.2">
      <c r="A50" s="2995" t="s">
        <v>103</v>
      </c>
      <c r="B50" s="291" t="s">
        <v>101</v>
      </c>
      <c r="C50" s="1489" t="s">
        <v>36</v>
      </c>
      <c r="D50" s="1501" t="s">
        <v>36</v>
      </c>
      <c r="E50" s="1501" t="s">
        <v>36</v>
      </c>
      <c r="F50" s="1501" t="s">
        <v>36</v>
      </c>
      <c r="G50" s="1513" t="s">
        <v>36</v>
      </c>
      <c r="H50" s="1525" t="s">
        <v>36</v>
      </c>
      <c r="I50" s="1501" t="s">
        <v>36</v>
      </c>
      <c r="J50" s="1501" t="s">
        <v>36</v>
      </c>
      <c r="K50" s="1501" t="s">
        <v>36</v>
      </c>
      <c r="L50" s="1537" t="s">
        <v>36</v>
      </c>
      <c r="M50" s="1549" t="s">
        <v>36</v>
      </c>
      <c r="N50" s="1501" t="s">
        <v>36</v>
      </c>
      <c r="O50" s="1501" t="s">
        <v>36</v>
      </c>
      <c r="P50" s="1501" t="s">
        <v>36</v>
      </c>
      <c r="Q50" s="1513" t="s">
        <v>36</v>
      </c>
      <c r="R50" s="1525" t="s">
        <v>36</v>
      </c>
      <c r="S50" s="1501" t="s">
        <v>36</v>
      </c>
      <c r="T50" s="1501" t="s">
        <v>36</v>
      </c>
      <c r="U50" s="1501" t="s">
        <v>36</v>
      </c>
      <c r="V50" s="1501" t="s">
        <v>36</v>
      </c>
      <c r="W50" s="1501" t="s">
        <v>36</v>
      </c>
      <c r="X50" s="1501" t="s">
        <v>36</v>
      </c>
      <c r="Y50" s="1559" t="s">
        <v>36</v>
      </c>
      <c r="Z50" s="2556" t="s">
        <v>36</v>
      </c>
      <c r="AA50" s="2584"/>
      <c r="AB50" s="2584"/>
      <c r="AC50" s="2584"/>
      <c r="AD50" s="2584"/>
      <c r="AE50" s="2584"/>
      <c r="AF50" s="2584"/>
      <c r="AG50" s="2584"/>
      <c r="AH50" s="2584"/>
      <c r="AI50" s="2584"/>
      <c r="AJ50" s="2584"/>
      <c r="AK50" s="2584"/>
      <c r="AL50" s="2584"/>
      <c r="AM50" s="2584"/>
      <c r="AN50" s="2584"/>
      <c r="AO50" s="2584"/>
      <c r="AP50" s="2584"/>
      <c r="AQ50" s="2584"/>
      <c r="AR50" s="2584"/>
      <c r="AS50" s="2584"/>
      <c r="AT50" s="2584"/>
      <c r="AU50" s="2584"/>
      <c r="AV50" s="2584"/>
      <c r="AW50" s="2584"/>
      <c r="AX50" s="2584"/>
      <c r="AY50" s="2584"/>
      <c r="AZ50" s="239"/>
      <c r="BA50" s="2994" t="s">
        <v>103</v>
      </c>
      <c r="BB50" s="165" t="s">
        <v>101</v>
      </c>
      <c r="BC50" s="1566" t="s">
        <v>36</v>
      </c>
      <c r="BD50" s="1586" t="s">
        <v>36</v>
      </c>
      <c r="BE50" s="1586" t="s">
        <v>36</v>
      </c>
      <c r="BF50" s="1586" t="s">
        <v>36</v>
      </c>
      <c r="BG50" s="1607" t="s">
        <v>36</v>
      </c>
      <c r="BH50" s="1628" t="s">
        <v>36</v>
      </c>
      <c r="BI50" s="1586" t="s">
        <v>36</v>
      </c>
      <c r="BJ50" s="1586" t="s">
        <v>36</v>
      </c>
      <c r="BK50" s="1586" t="s">
        <v>36</v>
      </c>
      <c r="BL50" s="1607" t="s">
        <v>36</v>
      </c>
      <c r="BM50" s="1628" t="s">
        <v>36</v>
      </c>
      <c r="BN50" s="1586" t="s">
        <v>36</v>
      </c>
      <c r="BO50" s="1586" t="s">
        <v>36</v>
      </c>
      <c r="BP50" s="1586" t="s">
        <v>36</v>
      </c>
      <c r="BQ50" s="1607" t="s">
        <v>36</v>
      </c>
      <c r="BR50" s="1628" t="s">
        <v>36</v>
      </c>
      <c r="BS50" s="1586" t="s">
        <v>36</v>
      </c>
      <c r="BT50" s="1586" t="s">
        <v>36</v>
      </c>
      <c r="BU50" s="1586" t="s">
        <v>36</v>
      </c>
      <c r="BV50" s="1586" t="s">
        <v>36</v>
      </c>
      <c r="BW50" s="1586" t="s">
        <v>36</v>
      </c>
      <c r="BX50" s="1586" t="s">
        <v>36</v>
      </c>
      <c r="BY50" s="1648" t="s">
        <v>36</v>
      </c>
      <c r="BZ50" s="1648" t="s">
        <v>36</v>
      </c>
      <c r="CA50" s="2594"/>
      <c r="CB50" s="2594"/>
      <c r="CC50" s="2594"/>
      <c r="CD50" s="2594"/>
      <c r="CE50" s="2594"/>
      <c r="CF50" s="2594"/>
      <c r="CG50" s="2594"/>
      <c r="CH50" s="2594"/>
      <c r="CI50" s="2594"/>
      <c r="CJ50" s="2594"/>
      <c r="CK50" s="2594"/>
      <c r="CL50" s="2594"/>
      <c r="CM50" s="2594"/>
      <c r="CN50" s="2594"/>
      <c r="CO50" s="2594"/>
      <c r="CP50" s="2594"/>
      <c r="CQ50" s="2594"/>
      <c r="CR50" s="2594"/>
      <c r="CS50" s="2594"/>
      <c r="CT50" s="2594"/>
      <c r="CU50" s="2594"/>
      <c r="CV50" s="2594"/>
      <c r="CW50" s="2594"/>
      <c r="CX50" s="2594"/>
      <c r="CY50" s="2594"/>
      <c r="CZ50" s="2594"/>
    </row>
    <row r="51" s="130" customFormat="true" ht="15" customHeight="true" x14ac:dyDescent="0.2">
      <c r="A51" s="2995"/>
      <c r="B51" s="291" t="s">
        <v>100</v>
      </c>
      <c r="C51" s="1489" t="s">
        <v>36</v>
      </c>
      <c r="D51" s="1501" t="s">
        <v>36</v>
      </c>
      <c r="E51" s="1501" t="s">
        <v>36</v>
      </c>
      <c r="F51" s="1501" t="s">
        <v>36</v>
      </c>
      <c r="G51" s="1513" t="s">
        <v>36</v>
      </c>
      <c r="H51" s="1525" t="s">
        <v>36</v>
      </c>
      <c r="I51" s="1501" t="s">
        <v>36</v>
      </c>
      <c r="J51" s="1501" t="s">
        <v>36</v>
      </c>
      <c r="K51" s="1501" t="s">
        <v>36</v>
      </c>
      <c r="L51" s="1537" t="s">
        <v>36</v>
      </c>
      <c r="M51" s="1549" t="s">
        <v>36</v>
      </c>
      <c r="N51" s="1501" t="s">
        <v>36</v>
      </c>
      <c r="O51" s="1501" t="s">
        <v>36</v>
      </c>
      <c r="P51" s="1501" t="s">
        <v>36</v>
      </c>
      <c r="Q51" s="1513" t="s">
        <v>36</v>
      </c>
      <c r="R51" s="1525" t="s">
        <v>36</v>
      </c>
      <c r="S51" s="1501" t="s">
        <v>36</v>
      </c>
      <c r="T51" s="1501" t="s">
        <v>36</v>
      </c>
      <c r="U51" s="1501" t="s">
        <v>36</v>
      </c>
      <c r="V51" s="1501" t="s">
        <v>36</v>
      </c>
      <c r="W51" s="1501" t="s">
        <v>36</v>
      </c>
      <c r="X51" s="1501" t="s">
        <v>36</v>
      </c>
      <c r="Y51" s="1559" t="s">
        <v>36</v>
      </c>
      <c r="Z51" s="2556" t="s">
        <v>36</v>
      </c>
      <c r="AA51" s="2584"/>
      <c r="AB51" s="2584"/>
      <c r="AC51" s="2584"/>
      <c r="AD51" s="2584"/>
      <c r="AE51" s="2584"/>
      <c r="AF51" s="2584"/>
      <c r="AG51" s="2584"/>
      <c r="AH51" s="2584"/>
      <c r="AI51" s="2584"/>
      <c r="AJ51" s="2584"/>
      <c r="AK51" s="2584"/>
      <c r="AL51" s="2584"/>
      <c r="AM51" s="2584"/>
      <c r="AN51" s="2584"/>
      <c r="AO51" s="2584"/>
      <c r="AP51" s="2584"/>
      <c r="AQ51" s="2584"/>
      <c r="AR51" s="2584"/>
      <c r="AS51" s="2584"/>
      <c r="AT51" s="2584"/>
      <c r="AU51" s="2584"/>
      <c r="AV51" s="2584"/>
      <c r="AW51" s="2584"/>
      <c r="AX51" s="2584"/>
      <c r="AY51" s="2584"/>
      <c r="AZ51" s="239"/>
      <c r="BA51" s="2994"/>
      <c r="BB51" s="165" t="s">
        <v>100</v>
      </c>
      <c r="BC51" s="1566" t="s">
        <v>36</v>
      </c>
      <c r="BD51" s="1586" t="s">
        <v>36</v>
      </c>
      <c r="BE51" s="1586" t="s">
        <v>36</v>
      </c>
      <c r="BF51" s="1586" t="s">
        <v>36</v>
      </c>
      <c r="BG51" s="1607" t="s">
        <v>36</v>
      </c>
      <c r="BH51" s="1628" t="s">
        <v>36</v>
      </c>
      <c r="BI51" s="1586" t="s">
        <v>36</v>
      </c>
      <c r="BJ51" s="1586" t="s">
        <v>36</v>
      </c>
      <c r="BK51" s="1586" t="s">
        <v>36</v>
      </c>
      <c r="BL51" s="1607" t="s">
        <v>36</v>
      </c>
      <c r="BM51" s="1628" t="s">
        <v>36</v>
      </c>
      <c r="BN51" s="1586" t="s">
        <v>36</v>
      </c>
      <c r="BO51" s="1586" t="s">
        <v>36</v>
      </c>
      <c r="BP51" s="1586" t="s">
        <v>36</v>
      </c>
      <c r="BQ51" s="1607" t="s">
        <v>36</v>
      </c>
      <c r="BR51" s="1628" t="s">
        <v>36</v>
      </c>
      <c r="BS51" s="1586" t="s">
        <v>36</v>
      </c>
      <c r="BT51" s="1586" t="s">
        <v>36</v>
      </c>
      <c r="BU51" s="1586" t="s">
        <v>36</v>
      </c>
      <c r="BV51" s="1586" t="s">
        <v>36</v>
      </c>
      <c r="BW51" s="1586" t="s">
        <v>36</v>
      </c>
      <c r="BX51" s="1586" t="s">
        <v>36</v>
      </c>
      <c r="BY51" s="1648" t="s">
        <v>36</v>
      </c>
      <c r="BZ51" s="1648" t="s">
        <v>36</v>
      </c>
      <c r="CA51" s="2594"/>
      <c r="CB51" s="2594"/>
      <c r="CC51" s="2594"/>
      <c r="CD51" s="2594"/>
      <c r="CE51" s="2594"/>
      <c r="CF51" s="2594"/>
      <c r="CG51" s="2594"/>
      <c r="CH51" s="2594"/>
      <c r="CI51" s="2594"/>
      <c r="CJ51" s="2594"/>
      <c r="CK51" s="2594"/>
      <c r="CL51" s="2594"/>
      <c r="CM51" s="2594"/>
      <c r="CN51" s="2594"/>
      <c r="CO51" s="2594"/>
      <c r="CP51" s="2594"/>
      <c r="CQ51" s="2594"/>
      <c r="CR51" s="2594"/>
      <c r="CS51" s="2594"/>
      <c r="CT51" s="2594"/>
      <c r="CU51" s="2594"/>
      <c r="CV51" s="2594"/>
      <c r="CW51" s="2594"/>
      <c r="CX51" s="2594"/>
      <c r="CY51" s="2594"/>
      <c r="CZ51" s="2594"/>
    </row>
    <row r="52" s="130" customFormat="true" ht="15" customHeight="true" x14ac:dyDescent="0.2">
      <c r="A52" s="2995"/>
      <c r="B52" s="291" t="s">
        <v>68</v>
      </c>
      <c r="C52" s="1489" t="s">
        <v>36</v>
      </c>
      <c r="D52" s="1501" t="s">
        <v>36</v>
      </c>
      <c r="E52" s="1501" t="s">
        <v>36</v>
      </c>
      <c r="F52" s="1501" t="s">
        <v>36</v>
      </c>
      <c r="G52" s="1513" t="s">
        <v>36</v>
      </c>
      <c r="H52" s="1525" t="s">
        <v>36</v>
      </c>
      <c r="I52" s="1501" t="s">
        <v>36</v>
      </c>
      <c r="J52" s="1501" t="s">
        <v>36</v>
      </c>
      <c r="K52" s="1501" t="s">
        <v>36</v>
      </c>
      <c r="L52" s="1537" t="s">
        <v>36</v>
      </c>
      <c r="M52" s="1549" t="s">
        <v>36</v>
      </c>
      <c r="N52" s="1501" t="s">
        <v>36</v>
      </c>
      <c r="O52" s="1501" t="s">
        <v>36</v>
      </c>
      <c r="P52" s="1501" t="s">
        <v>36</v>
      </c>
      <c r="Q52" s="1513" t="s">
        <v>36</v>
      </c>
      <c r="R52" s="1525" t="s">
        <v>36</v>
      </c>
      <c r="S52" s="1501" t="s">
        <v>36</v>
      </c>
      <c r="T52" s="1501" t="s">
        <v>36</v>
      </c>
      <c r="U52" s="1501" t="s">
        <v>36</v>
      </c>
      <c r="V52" s="1501" t="s">
        <v>36</v>
      </c>
      <c r="W52" s="1501" t="s">
        <v>36</v>
      </c>
      <c r="X52" s="1501" t="s">
        <v>36</v>
      </c>
      <c r="Y52" s="1559" t="s">
        <v>36</v>
      </c>
      <c r="Z52" s="2556" t="s">
        <v>36</v>
      </c>
      <c r="AA52" s="2584"/>
      <c r="AB52" s="2584"/>
      <c r="AC52" s="2584"/>
      <c r="AD52" s="2584"/>
      <c r="AE52" s="2584"/>
      <c r="AF52" s="2584"/>
      <c r="AG52" s="2584"/>
      <c r="AH52" s="2584"/>
      <c r="AI52" s="2584"/>
      <c r="AJ52" s="2584"/>
      <c r="AK52" s="2584"/>
      <c r="AL52" s="2584"/>
      <c r="AM52" s="2584"/>
      <c r="AN52" s="2584"/>
      <c r="AO52" s="2584"/>
      <c r="AP52" s="2584"/>
      <c r="AQ52" s="2584"/>
      <c r="AR52" s="2584"/>
      <c r="AS52" s="2584"/>
      <c r="AT52" s="2584"/>
      <c r="AU52" s="2584"/>
      <c r="AV52" s="2584"/>
      <c r="AW52" s="2584"/>
      <c r="AX52" s="2584"/>
      <c r="AY52" s="2584"/>
      <c r="AZ52" s="239"/>
      <c r="BA52" s="2994"/>
      <c r="BB52" s="165" t="s">
        <v>68</v>
      </c>
      <c r="BC52" s="1566" t="s">
        <v>36</v>
      </c>
      <c r="BD52" s="1586" t="s">
        <v>36</v>
      </c>
      <c r="BE52" s="1586" t="s">
        <v>36</v>
      </c>
      <c r="BF52" s="1586" t="s">
        <v>36</v>
      </c>
      <c r="BG52" s="1607" t="s">
        <v>36</v>
      </c>
      <c r="BH52" s="1628" t="s">
        <v>36</v>
      </c>
      <c r="BI52" s="1586" t="s">
        <v>36</v>
      </c>
      <c r="BJ52" s="1586" t="s">
        <v>36</v>
      </c>
      <c r="BK52" s="1586" t="s">
        <v>36</v>
      </c>
      <c r="BL52" s="1607" t="s">
        <v>36</v>
      </c>
      <c r="BM52" s="1628" t="s">
        <v>36</v>
      </c>
      <c r="BN52" s="1586" t="s">
        <v>36</v>
      </c>
      <c r="BO52" s="1586" t="s">
        <v>36</v>
      </c>
      <c r="BP52" s="1586" t="s">
        <v>36</v>
      </c>
      <c r="BQ52" s="1607" t="s">
        <v>36</v>
      </c>
      <c r="BR52" s="1628" t="s">
        <v>36</v>
      </c>
      <c r="BS52" s="1586" t="s">
        <v>36</v>
      </c>
      <c r="BT52" s="1586" t="s">
        <v>36</v>
      </c>
      <c r="BU52" s="1586" t="s">
        <v>36</v>
      </c>
      <c r="BV52" s="1586" t="s">
        <v>36</v>
      </c>
      <c r="BW52" s="1586" t="s">
        <v>36</v>
      </c>
      <c r="BX52" s="1586" t="s">
        <v>36</v>
      </c>
      <c r="BY52" s="1648" t="s">
        <v>36</v>
      </c>
      <c r="BZ52" s="1648" t="s">
        <v>36</v>
      </c>
      <c r="CA52" s="2594"/>
      <c r="CB52" s="2594"/>
      <c r="CC52" s="2594"/>
      <c r="CD52" s="2594"/>
      <c r="CE52" s="2594"/>
      <c r="CF52" s="2594"/>
      <c r="CG52" s="2594"/>
      <c r="CH52" s="2594"/>
      <c r="CI52" s="2594"/>
      <c r="CJ52" s="2594"/>
      <c r="CK52" s="2594"/>
      <c r="CL52" s="2594"/>
      <c r="CM52" s="2594"/>
      <c r="CN52" s="2594"/>
      <c r="CO52" s="2594"/>
      <c r="CP52" s="2594"/>
      <c r="CQ52" s="2594"/>
      <c r="CR52" s="2594"/>
      <c r="CS52" s="2594"/>
      <c r="CT52" s="2594"/>
      <c r="CU52" s="2594"/>
      <c r="CV52" s="2594"/>
      <c r="CW52" s="2594"/>
      <c r="CX52" s="2594"/>
      <c r="CY52" s="2594"/>
      <c r="CZ52" s="2594"/>
    </row>
    <row r="53" s="130" customFormat="true" ht="15" customHeight="true" x14ac:dyDescent="0.2">
      <c r="A53" s="2995" t="s">
        <v>106</v>
      </c>
      <c r="B53" s="291" t="s">
        <v>101</v>
      </c>
      <c r="C53" s="1489" t="s">
        <v>36</v>
      </c>
      <c r="D53" s="1501" t="s">
        <v>36</v>
      </c>
      <c r="E53" s="1501" t="s">
        <v>36</v>
      </c>
      <c r="F53" s="1501" t="s">
        <v>36</v>
      </c>
      <c r="G53" s="1513" t="s">
        <v>36</v>
      </c>
      <c r="H53" s="1525" t="s">
        <v>36</v>
      </c>
      <c r="I53" s="1501" t="s">
        <v>36</v>
      </c>
      <c r="J53" s="1501" t="s">
        <v>36</v>
      </c>
      <c r="K53" s="1501" t="s">
        <v>36</v>
      </c>
      <c r="L53" s="1537" t="s">
        <v>36</v>
      </c>
      <c r="M53" s="1549" t="s">
        <v>36</v>
      </c>
      <c r="N53" s="1501" t="s">
        <v>36</v>
      </c>
      <c r="O53" s="1501" t="s">
        <v>36</v>
      </c>
      <c r="P53" s="1501" t="s">
        <v>36</v>
      </c>
      <c r="Q53" s="1513" t="s">
        <v>36</v>
      </c>
      <c r="R53" s="1525" t="s">
        <v>36</v>
      </c>
      <c r="S53" s="1501" t="s">
        <v>36</v>
      </c>
      <c r="T53" s="1501" t="s">
        <v>36</v>
      </c>
      <c r="U53" s="1501" t="s">
        <v>36</v>
      </c>
      <c r="V53" s="1501" t="s">
        <v>36</v>
      </c>
      <c r="W53" s="1501" t="s">
        <v>36</v>
      </c>
      <c r="X53" s="1501" t="s">
        <v>36</v>
      </c>
      <c r="Y53" s="1559" t="s">
        <v>36</v>
      </c>
      <c r="Z53" s="2556" t="s">
        <v>36</v>
      </c>
      <c r="AA53" s="2584"/>
      <c r="AB53" s="2584"/>
      <c r="AC53" s="2584"/>
      <c r="AD53" s="2584"/>
      <c r="AE53" s="2584"/>
      <c r="AF53" s="2584"/>
      <c r="AG53" s="2584"/>
      <c r="AH53" s="2584"/>
      <c r="AI53" s="2584"/>
      <c r="AJ53" s="2584"/>
      <c r="AK53" s="2584"/>
      <c r="AL53" s="2584"/>
      <c r="AM53" s="2584"/>
      <c r="AN53" s="2584"/>
      <c r="AO53" s="2584"/>
      <c r="AP53" s="2584"/>
      <c r="AQ53" s="2584"/>
      <c r="AR53" s="2584"/>
      <c r="AS53" s="2584"/>
      <c r="AT53" s="2584"/>
      <c r="AU53" s="2584"/>
      <c r="AV53" s="2584"/>
      <c r="AW53" s="2584"/>
      <c r="AX53" s="2584"/>
      <c r="AY53" s="2584"/>
      <c r="AZ53" s="239"/>
      <c r="BA53" s="2994" t="s">
        <v>106</v>
      </c>
      <c r="BB53" s="165" t="s">
        <v>101</v>
      </c>
      <c r="BC53" s="1566" t="s">
        <v>36</v>
      </c>
      <c r="BD53" s="1586" t="s">
        <v>36</v>
      </c>
      <c r="BE53" s="1586" t="s">
        <v>36</v>
      </c>
      <c r="BF53" s="1586" t="s">
        <v>36</v>
      </c>
      <c r="BG53" s="1607" t="s">
        <v>36</v>
      </c>
      <c r="BH53" s="1628" t="s">
        <v>36</v>
      </c>
      <c r="BI53" s="1586" t="s">
        <v>36</v>
      </c>
      <c r="BJ53" s="1586" t="s">
        <v>36</v>
      </c>
      <c r="BK53" s="1586" t="s">
        <v>36</v>
      </c>
      <c r="BL53" s="1607" t="s">
        <v>36</v>
      </c>
      <c r="BM53" s="1628" t="s">
        <v>36</v>
      </c>
      <c r="BN53" s="1586" t="s">
        <v>36</v>
      </c>
      <c r="BO53" s="1586" t="s">
        <v>36</v>
      </c>
      <c r="BP53" s="1586" t="s">
        <v>36</v>
      </c>
      <c r="BQ53" s="1607" t="s">
        <v>36</v>
      </c>
      <c r="BR53" s="1628" t="s">
        <v>36</v>
      </c>
      <c r="BS53" s="1586" t="s">
        <v>36</v>
      </c>
      <c r="BT53" s="1586" t="s">
        <v>36</v>
      </c>
      <c r="BU53" s="1586" t="s">
        <v>36</v>
      </c>
      <c r="BV53" s="1586" t="s">
        <v>36</v>
      </c>
      <c r="BW53" s="1586" t="s">
        <v>36</v>
      </c>
      <c r="BX53" s="1586" t="s">
        <v>36</v>
      </c>
      <c r="BY53" s="1648" t="s">
        <v>36</v>
      </c>
      <c r="BZ53" s="1648" t="s">
        <v>36</v>
      </c>
      <c r="CA53" s="2594"/>
      <c r="CB53" s="2594"/>
      <c r="CC53" s="2594"/>
      <c r="CD53" s="2594"/>
      <c r="CE53" s="2594"/>
      <c r="CF53" s="2594"/>
      <c r="CG53" s="2594"/>
      <c r="CH53" s="2594"/>
      <c r="CI53" s="2594"/>
      <c r="CJ53" s="2594"/>
      <c r="CK53" s="2594"/>
      <c r="CL53" s="2594"/>
      <c r="CM53" s="2594"/>
      <c r="CN53" s="2594"/>
      <c r="CO53" s="2594"/>
      <c r="CP53" s="2594"/>
      <c r="CQ53" s="2594"/>
      <c r="CR53" s="2594"/>
      <c r="CS53" s="2594"/>
      <c r="CT53" s="2594"/>
      <c r="CU53" s="2594"/>
      <c r="CV53" s="2594"/>
      <c r="CW53" s="2594"/>
      <c r="CX53" s="2594"/>
      <c r="CY53" s="2594"/>
      <c r="CZ53" s="2594"/>
    </row>
    <row r="54" s="130" customFormat="true" ht="15" customHeight="true" x14ac:dyDescent="0.2">
      <c r="A54" s="2995"/>
      <c r="B54" s="291" t="s">
        <v>100</v>
      </c>
      <c r="C54" s="1489" t="s">
        <v>36</v>
      </c>
      <c r="D54" s="1501" t="s">
        <v>36</v>
      </c>
      <c r="E54" s="1501" t="s">
        <v>36</v>
      </c>
      <c r="F54" s="1501" t="s">
        <v>36</v>
      </c>
      <c r="G54" s="1513" t="s">
        <v>36</v>
      </c>
      <c r="H54" s="1525" t="s">
        <v>36</v>
      </c>
      <c r="I54" s="1501" t="s">
        <v>36</v>
      </c>
      <c r="J54" s="1501" t="s">
        <v>36</v>
      </c>
      <c r="K54" s="1501" t="s">
        <v>36</v>
      </c>
      <c r="L54" s="1537" t="s">
        <v>36</v>
      </c>
      <c r="M54" s="1549" t="s">
        <v>36</v>
      </c>
      <c r="N54" s="1501" t="s">
        <v>36</v>
      </c>
      <c r="O54" s="1501" t="s">
        <v>36</v>
      </c>
      <c r="P54" s="1501" t="s">
        <v>36</v>
      </c>
      <c r="Q54" s="1513" t="s">
        <v>36</v>
      </c>
      <c r="R54" s="1525" t="s">
        <v>36</v>
      </c>
      <c r="S54" s="1501" t="s">
        <v>36</v>
      </c>
      <c r="T54" s="1501" t="s">
        <v>36</v>
      </c>
      <c r="U54" s="1501" t="s">
        <v>36</v>
      </c>
      <c r="V54" s="1501" t="s">
        <v>36</v>
      </c>
      <c r="W54" s="1501" t="s">
        <v>36</v>
      </c>
      <c r="X54" s="1501" t="s">
        <v>36</v>
      </c>
      <c r="Y54" s="1559" t="s">
        <v>36</v>
      </c>
      <c r="Z54" s="2556" t="s">
        <v>36</v>
      </c>
      <c r="AA54" s="2584"/>
      <c r="AB54" s="2584"/>
      <c r="AC54" s="2584"/>
      <c r="AD54" s="2584"/>
      <c r="AE54" s="2584"/>
      <c r="AF54" s="2584"/>
      <c r="AG54" s="2584"/>
      <c r="AH54" s="2584"/>
      <c r="AI54" s="2584"/>
      <c r="AJ54" s="2584"/>
      <c r="AK54" s="2584"/>
      <c r="AL54" s="2584"/>
      <c r="AM54" s="2584"/>
      <c r="AN54" s="2584"/>
      <c r="AO54" s="2584"/>
      <c r="AP54" s="2584"/>
      <c r="AQ54" s="2584"/>
      <c r="AR54" s="2584"/>
      <c r="AS54" s="2584"/>
      <c r="AT54" s="2584"/>
      <c r="AU54" s="2584"/>
      <c r="AV54" s="2584"/>
      <c r="AW54" s="2584"/>
      <c r="AX54" s="2584"/>
      <c r="AY54" s="2584"/>
      <c r="AZ54" s="239"/>
      <c r="BA54" s="2994"/>
      <c r="BB54" s="165" t="s">
        <v>100</v>
      </c>
      <c r="BC54" s="1566" t="s">
        <v>36</v>
      </c>
      <c r="BD54" s="1586" t="s">
        <v>36</v>
      </c>
      <c r="BE54" s="1586" t="s">
        <v>36</v>
      </c>
      <c r="BF54" s="1586" t="s">
        <v>36</v>
      </c>
      <c r="BG54" s="1607" t="s">
        <v>36</v>
      </c>
      <c r="BH54" s="1628" t="s">
        <v>36</v>
      </c>
      <c r="BI54" s="1586" t="s">
        <v>36</v>
      </c>
      <c r="BJ54" s="1586" t="s">
        <v>36</v>
      </c>
      <c r="BK54" s="1586" t="s">
        <v>36</v>
      </c>
      <c r="BL54" s="1607" t="s">
        <v>36</v>
      </c>
      <c r="BM54" s="1628" t="s">
        <v>36</v>
      </c>
      <c r="BN54" s="1586" t="s">
        <v>36</v>
      </c>
      <c r="BO54" s="1586" t="s">
        <v>36</v>
      </c>
      <c r="BP54" s="1586" t="s">
        <v>36</v>
      </c>
      <c r="BQ54" s="1607" t="s">
        <v>36</v>
      </c>
      <c r="BR54" s="1628" t="s">
        <v>36</v>
      </c>
      <c r="BS54" s="1586" t="s">
        <v>36</v>
      </c>
      <c r="BT54" s="1586" t="s">
        <v>36</v>
      </c>
      <c r="BU54" s="1586" t="s">
        <v>36</v>
      </c>
      <c r="BV54" s="1586" t="s">
        <v>36</v>
      </c>
      <c r="BW54" s="1586" t="s">
        <v>36</v>
      </c>
      <c r="BX54" s="1586" t="s">
        <v>36</v>
      </c>
      <c r="BY54" s="1648" t="s">
        <v>36</v>
      </c>
      <c r="BZ54" s="1648" t="s">
        <v>36</v>
      </c>
      <c r="CA54" s="2594"/>
      <c r="CB54" s="2594"/>
      <c r="CC54" s="2594"/>
      <c r="CD54" s="2594"/>
      <c r="CE54" s="2594"/>
      <c r="CF54" s="2594"/>
      <c r="CG54" s="2594"/>
      <c r="CH54" s="2594"/>
      <c r="CI54" s="2594"/>
      <c r="CJ54" s="2594"/>
      <c r="CK54" s="2594"/>
      <c r="CL54" s="2594"/>
      <c r="CM54" s="2594"/>
      <c r="CN54" s="2594"/>
      <c r="CO54" s="2594"/>
      <c r="CP54" s="2594"/>
      <c r="CQ54" s="2594"/>
      <c r="CR54" s="2594"/>
      <c r="CS54" s="2594"/>
      <c r="CT54" s="2594"/>
      <c r="CU54" s="2594"/>
      <c r="CV54" s="2594"/>
      <c r="CW54" s="2594"/>
      <c r="CX54" s="2594"/>
      <c r="CY54" s="2594"/>
      <c r="CZ54" s="2594"/>
    </row>
    <row r="55" s="130" customFormat="true" ht="15" customHeight="true" x14ac:dyDescent="0.2">
      <c r="A55" s="2996"/>
      <c r="B55" s="292" t="s">
        <v>68</v>
      </c>
      <c r="C55" s="1491" t="s">
        <v>36</v>
      </c>
      <c r="D55" s="1503" t="s">
        <v>36</v>
      </c>
      <c r="E55" s="1503" t="s">
        <v>36</v>
      </c>
      <c r="F55" s="1503" t="s">
        <v>36</v>
      </c>
      <c r="G55" s="1515" t="s">
        <v>36</v>
      </c>
      <c r="H55" s="1527" t="s">
        <v>36</v>
      </c>
      <c r="I55" s="1503" t="s">
        <v>36</v>
      </c>
      <c r="J55" s="1503" t="s">
        <v>36</v>
      </c>
      <c r="K55" s="1503" t="s">
        <v>36</v>
      </c>
      <c r="L55" s="1539" t="s">
        <v>36</v>
      </c>
      <c r="M55" s="1551" t="s">
        <v>36</v>
      </c>
      <c r="N55" s="1503" t="s">
        <v>36</v>
      </c>
      <c r="O55" s="1503" t="s">
        <v>36</v>
      </c>
      <c r="P55" s="1503" t="s">
        <v>36</v>
      </c>
      <c r="Q55" s="1515" t="s">
        <v>36</v>
      </c>
      <c r="R55" s="2512" t="s">
        <v>36</v>
      </c>
      <c r="S55" s="2513" t="s">
        <v>36</v>
      </c>
      <c r="T55" s="2513" t="s">
        <v>36</v>
      </c>
      <c r="U55" s="2513" t="s">
        <v>36</v>
      </c>
      <c r="V55" s="2513" t="s">
        <v>36</v>
      </c>
      <c r="W55" s="2513" t="s">
        <v>36</v>
      </c>
      <c r="X55" s="2513" t="s">
        <v>36</v>
      </c>
      <c r="Y55" s="2513" t="s">
        <v>36</v>
      </c>
      <c r="Z55" s="2558" t="s">
        <v>36</v>
      </c>
      <c r="AA55" s="2585"/>
      <c r="AB55" s="2585"/>
      <c r="AC55" s="2585"/>
      <c r="AD55" s="2585"/>
      <c r="AE55" s="2585"/>
      <c r="AF55" s="2585"/>
      <c r="AG55" s="2585"/>
      <c r="AH55" s="2585"/>
      <c r="AI55" s="2585"/>
      <c r="AJ55" s="2585"/>
      <c r="AK55" s="2585"/>
      <c r="AL55" s="2585"/>
      <c r="AM55" s="2585"/>
      <c r="AN55" s="2585"/>
      <c r="AO55" s="2585"/>
      <c r="AP55" s="2585"/>
      <c r="AQ55" s="2585"/>
      <c r="AR55" s="2585"/>
      <c r="AS55" s="2585"/>
      <c r="AT55" s="2585"/>
      <c r="AU55" s="2585"/>
      <c r="AV55" s="2585"/>
      <c r="AW55" s="2585"/>
      <c r="AX55" s="2585"/>
      <c r="AY55" s="2585"/>
      <c r="AZ55" s="239"/>
      <c r="BA55" s="2997"/>
      <c r="BB55" s="166" t="s">
        <v>68</v>
      </c>
      <c r="BC55" s="1567" t="s">
        <v>36</v>
      </c>
      <c r="BD55" s="1587" t="s">
        <v>36</v>
      </c>
      <c r="BE55" s="1587" t="s">
        <v>36</v>
      </c>
      <c r="BF55" s="1587" t="s">
        <v>36</v>
      </c>
      <c r="BG55" s="1608" t="s">
        <v>36</v>
      </c>
      <c r="BH55" s="1629" t="s">
        <v>36</v>
      </c>
      <c r="BI55" s="1587" t="s">
        <v>36</v>
      </c>
      <c r="BJ55" s="1587" t="s">
        <v>36</v>
      </c>
      <c r="BK55" s="1587" t="s">
        <v>36</v>
      </c>
      <c r="BL55" s="1608" t="s">
        <v>36</v>
      </c>
      <c r="BM55" s="1629" t="s">
        <v>36</v>
      </c>
      <c r="BN55" s="1587" t="s">
        <v>36</v>
      </c>
      <c r="BO55" s="1587" t="s">
        <v>36</v>
      </c>
      <c r="BP55" s="1587" t="s">
        <v>36</v>
      </c>
      <c r="BQ55" s="1608" t="s">
        <v>36</v>
      </c>
      <c r="BR55" s="2514" t="s">
        <v>36</v>
      </c>
      <c r="BS55" s="2515" t="s">
        <v>36</v>
      </c>
      <c r="BT55" s="2515" t="s">
        <v>36</v>
      </c>
      <c r="BU55" s="2515" t="s">
        <v>36</v>
      </c>
      <c r="BV55" s="2515" t="s">
        <v>36</v>
      </c>
      <c r="BW55" s="2515" t="s">
        <v>36</v>
      </c>
      <c r="BX55" s="2515" t="s">
        <v>36</v>
      </c>
      <c r="BY55" s="2515" t="s">
        <v>36</v>
      </c>
      <c r="BZ55" s="1664" t="s">
        <v>36</v>
      </c>
      <c r="CA55" s="2595"/>
      <c r="CB55" s="2595"/>
      <c r="CC55" s="2595"/>
      <c r="CD55" s="2595"/>
      <c r="CE55" s="2595"/>
      <c r="CF55" s="2595"/>
      <c r="CG55" s="2595"/>
      <c r="CH55" s="2595"/>
      <c r="CI55" s="2595"/>
      <c r="CJ55" s="2595"/>
      <c r="CK55" s="2595"/>
      <c r="CL55" s="2595"/>
      <c r="CM55" s="2595"/>
      <c r="CN55" s="2595"/>
      <c r="CO55" s="2595"/>
      <c r="CP55" s="2595"/>
      <c r="CQ55" s="2595"/>
      <c r="CR55" s="2595"/>
      <c r="CS55" s="2595"/>
      <c r="CT55" s="2595"/>
      <c r="CU55" s="2595"/>
      <c r="CV55" s="2595"/>
      <c r="CW55" s="2595"/>
      <c r="CX55" s="2595"/>
      <c r="CY55" s="2595"/>
      <c r="CZ55" s="2595"/>
    </row>
    <row r="56" s="853" customFormat="true" ht="15" customHeight="true" x14ac:dyDescent="0.2">
      <c r="A56" s="132"/>
      <c r="B56" s="204"/>
      <c r="C56" s="3099" t="s">
        <v>115</v>
      </c>
      <c r="D56" s="3100"/>
      <c r="E56" s="3100"/>
      <c r="F56" s="3100"/>
      <c r="G56" s="3101"/>
      <c r="H56" s="3282" t="s">
        <v>39</v>
      </c>
      <c r="I56" s="3283"/>
      <c r="J56" s="3283"/>
      <c r="K56" s="3283"/>
      <c r="L56" s="3284"/>
      <c r="M56" s="3285" t="s">
        <v>38</v>
      </c>
      <c r="N56" s="3283"/>
      <c r="O56" s="3283"/>
      <c r="P56" s="3283"/>
      <c r="Q56" s="3284"/>
      <c r="R56" s="2707" t="s">
        <v>143</v>
      </c>
      <c r="S56" s="2715"/>
      <c r="T56" s="2715"/>
      <c r="U56" s="2715"/>
      <c r="V56" s="2715"/>
      <c r="W56" s="2715"/>
      <c r="X56" s="2715"/>
      <c r="Y56" s="2715"/>
      <c r="Z56" s="2716"/>
      <c r="AA56" s="1069"/>
      <c r="AB56" s="1069"/>
      <c r="AC56" s="1069"/>
      <c r="AD56" s="1069"/>
      <c r="AE56" s="1069"/>
      <c r="AF56" s="1069"/>
      <c r="AG56" s="1069"/>
      <c r="AH56" s="1069"/>
      <c r="AI56" s="1069"/>
      <c r="AJ56" s="1069"/>
      <c r="AK56" s="1069"/>
      <c r="AL56" s="1069"/>
      <c r="AM56" s="1069"/>
      <c r="AN56" s="1069"/>
      <c r="AO56" s="1069"/>
      <c r="AP56" s="1069"/>
      <c r="AQ56" s="1069"/>
      <c r="AR56" s="1069"/>
      <c r="AS56" s="1069"/>
      <c r="AT56" s="1069"/>
      <c r="AU56" s="1069"/>
      <c r="AV56" s="1069"/>
      <c r="AW56" s="1069"/>
      <c r="AX56" s="1069"/>
      <c r="AY56" s="1069"/>
      <c r="AZ56" s="240"/>
      <c r="BA56" s="241" t="s">
        <v>131</v>
      </c>
      <c r="BB56" s="115" t="s">
        <v>96</v>
      </c>
      <c r="BC56" s="3014" t="s">
        <v>115</v>
      </c>
      <c r="BD56" s="3015"/>
      <c r="BE56" s="3015"/>
      <c r="BF56" s="3015"/>
      <c r="BG56" s="3016"/>
      <c r="BH56" s="3017" t="s">
        <v>39</v>
      </c>
      <c r="BI56" s="3015"/>
      <c r="BJ56" s="3015"/>
      <c r="BK56" s="3015"/>
      <c r="BL56" s="3016"/>
      <c r="BM56" s="3017" t="s">
        <v>38</v>
      </c>
      <c r="BN56" s="3015"/>
      <c r="BO56" s="3015"/>
      <c r="BP56" s="3015"/>
      <c r="BQ56" s="3018"/>
      <c r="BR56" s="2509"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853" customFormat="true" ht="24" x14ac:dyDescent="0.2">
      <c r="A57" s="205" t="s">
        <v>69</v>
      </c>
      <c r="B57" s="278"/>
      <c r="C57" s="407" t="s">
        <v>0</v>
      </c>
      <c r="D57" s="408" t="s">
        <v>1</v>
      </c>
      <c r="E57" s="408" t="s">
        <v>2</v>
      </c>
      <c r="F57" s="408" t="s">
        <v>3</v>
      </c>
      <c r="G57" s="409" t="s">
        <v>4</v>
      </c>
      <c r="H57" s="2239" t="s">
        <v>0</v>
      </c>
      <c r="I57" s="2203" t="s">
        <v>1</v>
      </c>
      <c r="J57" s="2203" t="s">
        <v>2</v>
      </c>
      <c r="K57" s="2203" t="s">
        <v>3</v>
      </c>
      <c r="L57" s="2204" t="s">
        <v>4</v>
      </c>
      <c r="M57" s="2229" t="s">
        <v>0</v>
      </c>
      <c r="N57" s="2203" t="s">
        <v>1</v>
      </c>
      <c r="O57" s="2203" t="s">
        <v>2</v>
      </c>
      <c r="P57" s="2203" t="s">
        <v>3</v>
      </c>
      <c r="Q57" s="2249" t="s">
        <v>4</v>
      </c>
      <c r="R57" s="2239" t="s">
        <v>158</v>
      </c>
      <c r="S57" s="2203" t="s">
        <v>159</v>
      </c>
      <c r="T57" s="2203" t="s">
        <v>160</v>
      </c>
      <c r="U57" s="2203" t="s">
        <v>161</v>
      </c>
      <c r="V57" s="2203" t="s">
        <v>162</v>
      </c>
      <c r="W57" s="2203" t="s">
        <v>163</v>
      </c>
      <c r="X57" s="2203" t="s">
        <v>252</v>
      </c>
      <c r="Y57" s="2203" t="s">
        <v>165</v>
      </c>
      <c r="Z57" s="2205" t="s">
        <v>166</v>
      </c>
      <c r="AA57" s="1069"/>
      <c r="AB57" s="1069"/>
      <c r="AC57" s="1069"/>
      <c r="AD57" s="1069"/>
      <c r="AE57" s="1069"/>
      <c r="AF57" s="1069"/>
      <c r="AG57" s="1069"/>
      <c r="AH57" s="1069"/>
      <c r="AI57" s="1069"/>
      <c r="AJ57" s="1069"/>
      <c r="AK57" s="1069"/>
      <c r="AL57" s="1069"/>
      <c r="AM57" s="1069"/>
      <c r="AN57" s="1069"/>
      <c r="AO57" s="1069"/>
      <c r="AP57" s="1069"/>
      <c r="AQ57" s="1069"/>
      <c r="AR57" s="1069"/>
      <c r="AS57" s="1069"/>
      <c r="AT57" s="1069"/>
      <c r="AU57" s="1069"/>
      <c r="AV57" s="1069"/>
      <c r="AW57" s="1069"/>
      <c r="AX57" s="1069"/>
      <c r="AY57" s="1069"/>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163</v>
      </c>
      <c r="BX57" s="184" t="s">
        <v>252</v>
      </c>
      <c r="BY57" s="185" t="s">
        <v>165</v>
      </c>
      <c r="BZ57" s="185" t="s">
        <v>166</v>
      </c>
      <c r="CA57" s="2596"/>
      <c r="CB57" s="2596"/>
      <c r="CC57" s="2596"/>
      <c r="CD57" s="2596"/>
      <c r="CE57" s="2596"/>
      <c r="CF57" s="2596"/>
      <c r="CG57" s="2596"/>
      <c r="CH57" s="2596"/>
      <c r="CI57" s="2596"/>
      <c r="CJ57" s="2596"/>
      <c r="CK57" s="2596"/>
      <c r="CL57" s="2596"/>
      <c r="CM57" s="2596"/>
      <c r="CN57" s="2596"/>
      <c r="CO57" s="2596"/>
      <c r="CP57" s="2596"/>
      <c r="CQ57" s="2596"/>
      <c r="CR57" s="2596"/>
      <c r="CS57" s="2596"/>
      <c r="CT57" s="2596"/>
      <c r="CU57" s="2596"/>
      <c r="CV57" s="2596"/>
      <c r="CW57" s="2596"/>
      <c r="CX57" s="2596"/>
      <c r="CY57" s="2596"/>
      <c r="CZ57" s="2596"/>
    </row>
    <row r="58" s="853" customFormat="true" ht="15" customHeight="true" x14ac:dyDescent="0.2">
      <c r="A58" s="3280" t="s">
        <v>428</v>
      </c>
      <c r="B58" s="2459" t="s">
        <v>429</v>
      </c>
      <c r="C58" s="2315">
        <v>0.4</v>
      </c>
      <c r="D58" s="2316">
        <v>1.3</v>
      </c>
      <c r="E58" s="2316">
        <v>1.5</v>
      </c>
      <c r="F58" s="2316">
        <v>2.7</v>
      </c>
      <c r="G58" s="2317">
        <v>15.3</v>
      </c>
      <c r="H58" s="2318">
        <v>1.4</v>
      </c>
      <c r="I58" s="2316">
        <v>3.2</v>
      </c>
      <c r="J58" s="2316">
        <v>3.7</v>
      </c>
      <c r="K58" s="2316">
        <v>7.2</v>
      </c>
      <c r="L58" s="2319">
        <v>26.6</v>
      </c>
      <c r="M58" s="2320">
        <v>0.2</v>
      </c>
      <c r="N58" s="2316">
        <v>1</v>
      </c>
      <c r="O58" s="2316">
        <v>1</v>
      </c>
      <c r="P58" s="2316">
        <v>1.7</v>
      </c>
      <c r="Q58" s="2317">
        <v>0.8</v>
      </c>
      <c r="R58" s="2318">
        <v>0</v>
      </c>
      <c r="S58" s="2316">
        <v>0.2</v>
      </c>
      <c r="T58" s="2316">
        <v>0</v>
      </c>
      <c r="U58" s="2316">
        <v>0.4</v>
      </c>
      <c r="V58" s="2316">
        <v>6.8</v>
      </c>
      <c r="W58" s="2316">
        <v>0</v>
      </c>
      <c r="X58" s="2316">
        <v>0.2</v>
      </c>
      <c r="Y58" s="2316">
        <v>11</v>
      </c>
      <c r="Z58" s="2728">
        <v>0</v>
      </c>
      <c r="AA58" s="1069"/>
      <c r="AB58" s="1069"/>
      <c r="AC58" s="1069"/>
      <c r="AD58" s="1069"/>
      <c r="AE58" s="1069"/>
      <c r="AF58" s="1069"/>
      <c r="AG58" s="1069"/>
      <c r="AH58" s="1069"/>
      <c r="AI58" s="1069"/>
      <c r="AJ58" s="1069"/>
      <c r="AK58" s="1069"/>
      <c r="AL58" s="1069"/>
      <c r="AM58" s="1069"/>
      <c r="AN58" s="1069"/>
      <c r="AO58" s="1069"/>
      <c r="AP58" s="1069"/>
      <c r="AQ58" s="1069"/>
      <c r="AR58" s="1069"/>
      <c r="AS58" s="1069"/>
      <c r="AT58" s="1069"/>
      <c r="AU58" s="1069"/>
      <c r="AV58" s="1069"/>
      <c r="AW58" s="1069"/>
      <c r="AX58" s="1069"/>
      <c r="AY58" s="1069"/>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2597"/>
      <c r="CB58" s="2597"/>
      <c r="CC58" s="2597"/>
      <c r="CD58" s="2597"/>
      <c r="CE58" s="2597"/>
      <c r="CF58" s="2597"/>
      <c r="CG58" s="2597"/>
      <c r="CH58" s="2597"/>
      <c r="CI58" s="2597"/>
      <c r="CJ58" s="2597"/>
      <c r="CK58" s="2597"/>
      <c r="CL58" s="2597"/>
      <c r="CM58" s="2597"/>
      <c r="CN58" s="2597"/>
      <c r="CO58" s="2597"/>
      <c r="CP58" s="2597"/>
      <c r="CQ58" s="2597"/>
      <c r="CR58" s="2597"/>
      <c r="CS58" s="2597"/>
      <c r="CT58" s="2597"/>
      <c r="CU58" s="2597"/>
      <c r="CV58" s="2597"/>
      <c r="CW58" s="2597"/>
      <c r="CX58" s="2597"/>
      <c r="CY58" s="2597"/>
      <c r="CZ58" s="2597"/>
    </row>
    <row r="59" s="853" customFormat="true" ht="15" customHeight="true" x14ac:dyDescent="0.2">
      <c r="A59" s="3281"/>
      <c r="B59" s="2460" t="s">
        <v>430</v>
      </c>
      <c r="C59" s="2321">
        <v>1.7</v>
      </c>
      <c r="D59" s="2322">
        <v>2.4</v>
      </c>
      <c r="E59" s="2322">
        <v>3.2</v>
      </c>
      <c r="F59" s="2322">
        <v>5.3</v>
      </c>
      <c r="G59" s="2323">
        <v>13.2</v>
      </c>
      <c r="H59" s="2324">
        <v>2.2000000000000002</v>
      </c>
      <c r="I59" s="2322">
        <v>5.2</v>
      </c>
      <c r="J59" s="2322">
        <v>4.0999999999999996</v>
      </c>
      <c r="K59" s="2322">
        <v>13.2</v>
      </c>
      <c r="L59" s="2325">
        <v>16.3</v>
      </c>
      <c r="M59" s="2326">
        <v>1.7</v>
      </c>
      <c r="N59" s="2322">
        <v>1.3</v>
      </c>
      <c r="O59" s="2322">
        <v>3</v>
      </c>
      <c r="P59" s="2322">
        <v>3.3</v>
      </c>
      <c r="Q59" s="2323">
        <v>4.5999999999999996</v>
      </c>
      <c r="R59" s="2324">
        <v>0.4</v>
      </c>
      <c r="S59" s="2322">
        <v>0.9</v>
      </c>
      <c r="T59" s="2322">
        <v>0.2</v>
      </c>
      <c r="U59" s="2322">
        <v>12</v>
      </c>
      <c r="V59" s="2322">
        <v>3.4</v>
      </c>
      <c r="W59" s="2322">
        <v>1.1000000000000001</v>
      </c>
      <c r="X59" s="2322">
        <v>0</v>
      </c>
      <c r="Y59" s="2322">
        <v>10.5</v>
      </c>
      <c r="Z59" s="2729">
        <v>0.6</v>
      </c>
      <c r="AA59" s="1069"/>
      <c r="AB59" s="1069"/>
      <c r="AC59" s="1069"/>
      <c r="AD59" s="1069"/>
      <c r="AE59" s="1069"/>
      <c r="AF59" s="1069"/>
      <c r="AG59" s="1069"/>
      <c r="AH59" s="1069"/>
      <c r="AI59" s="1069"/>
      <c r="AJ59" s="1069"/>
      <c r="AK59" s="1069"/>
      <c r="AL59" s="1069"/>
      <c r="AM59" s="1069"/>
      <c r="AN59" s="1069"/>
      <c r="AO59" s="1069"/>
      <c r="AP59" s="1069"/>
      <c r="AQ59" s="1069"/>
      <c r="AR59" s="1069"/>
      <c r="AS59" s="1069"/>
      <c r="AT59" s="1069"/>
      <c r="AU59" s="1069"/>
      <c r="AV59" s="1069"/>
      <c r="AW59" s="1069"/>
      <c r="AX59" s="1069"/>
      <c r="AY59" s="1069"/>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2598"/>
      <c r="CB59" s="2598"/>
      <c r="CC59" s="2598"/>
      <c r="CD59" s="2598"/>
      <c r="CE59" s="2598"/>
      <c r="CF59" s="2598"/>
      <c r="CG59" s="2598"/>
      <c r="CH59" s="2598"/>
      <c r="CI59" s="2598"/>
      <c r="CJ59" s="2598"/>
      <c r="CK59" s="2598"/>
      <c r="CL59" s="2598"/>
      <c r="CM59" s="2598"/>
      <c r="CN59" s="2598"/>
      <c r="CO59" s="2598"/>
      <c r="CP59" s="2598"/>
      <c r="CQ59" s="2598"/>
      <c r="CR59" s="2598"/>
      <c r="CS59" s="2598"/>
      <c r="CT59" s="2598"/>
      <c r="CU59" s="2598"/>
      <c r="CV59" s="2598"/>
      <c r="CW59" s="2598"/>
      <c r="CX59" s="2598"/>
      <c r="CY59" s="2598"/>
      <c r="CZ59" s="2598"/>
    </row>
    <row r="60" s="853" customFormat="true" ht="15" customHeight="true" x14ac:dyDescent="0.2">
      <c r="A60" s="3281"/>
      <c r="B60" s="2460" t="s">
        <v>431</v>
      </c>
      <c r="C60" s="2321">
        <v>3.6</v>
      </c>
      <c r="D60" s="2322">
        <v>7.2</v>
      </c>
      <c r="E60" s="2322">
        <v>12.1</v>
      </c>
      <c r="F60" s="2322">
        <v>28.8</v>
      </c>
      <c r="G60" s="2323">
        <v>31</v>
      </c>
      <c r="H60" s="2324">
        <v>22</v>
      </c>
      <c r="I60" s="2322">
        <v>33.9</v>
      </c>
      <c r="J60" s="2322">
        <v>39.700000000000003</v>
      </c>
      <c r="K60" s="2322">
        <v>38.299999999999997</v>
      </c>
      <c r="L60" s="2325">
        <v>26.3</v>
      </c>
      <c r="M60" s="2326">
        <v>2.4</v>
      </c>
      <c r="N60" s="2322">
        <v>3.4</v>
      </c>
      <c r="O60" s="2322">
        <v>6.5</v>
      </c>
      <c r="P60" s="2322">
        <v>5</v>
      </c>
      <c r="Q60" s="2323">
        <v>4.5999999999999996</v>
      </c>
      <c r="R60" s="2324">
        <v>0.7</v>
      </c>
      <c r="S60" s="2322">
        <v>1.7</v>
      </c>
      <c r="T60" s="2322">
        <v>0.3</v>
      </c>
      <c r="U60" s="2322">
        <v>12</v>
      </c>
      <c r="V60" s="2322">
        <v>10.5</v>
      </c>
      <c r="W60" s="2322">
        <v>5.4</v>
      </c>
      <c r="X60" s="2322">
        <v>0.3</v>
      </c>
      <c r="Y60" s="2322">
        <v>42.1</v>
      </c>
      <c r="Z60" s="2729">
        <v>0.8</v>
      </c>
      <c r="AA60" s="1069"/>
      <c r="AB60" s="1069"/>
      <c r="AC60" s="1069"/>
      <c r="AD60" s="1069"/>
      <c r="AE60" s="1069"/>
      <c r="AF60" s="1069"/>
      <c r="AG60" s="1069"/>
      <c r="AH60" s="1069"/>
      <c r="AI60" s="1069"/>
      <c r="AJ60" s="1069"/>
      <c r="AK60" s="1069"/>
      <c r="AL60" s="1069"/>
      <c r="AM60" s="1069"/>
      <c r="AN60" s="1069"/>
      <c r="AO60" s="1069"/>
      <c r="AP60" s="1069"/>
      <c r="AQ60" s="1069"/>
      <c r="AR60" s="1069"/>
      <c r="AS60" s="1069"/>
      <c r="AT60" s="1069"/>
      <c r="AU60" s="1069"/>
      <c r="AV60" s="1069"/>
      <c r="AW60" s="1069"/>
      <c r="AX60" s="1069"/>
      <c r="AY60" s="1069"/>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2598"/>
      <c r="CB60" s="2598"/>
      <c r="CC60" s="2598"/>
      <c r="CD60" s="2598"/>
      <c r="CE60" s="2598"/>
      <c r="CF60" s="2598"/>
      <c r="CG60" s="2598"/>
      <c r="CH60" s="2598"/>
      <c r="CI60" s="2598"/>
      <c r="CJ60" s="2598"/>
      <c r="CK60" s="2598"/>
      <c r="CL60" s="2598"/>
      <c r="CM60" s="2598"/>
      <c r="CN60" s="2598"/>
      <c r="CO60" s="2598"/>
      <c r="CP60" s="2598"/>
      <c r="CQ60" s="2598"/>
      <c r="CR60" s="2598"/>
      <c r="CS60" s="2598"/>
      <c r="CT60" s="2598"/>
      <c r="CU60" s="2598"/>
      <c r="CV60" s="2598"/>
      <c r="CW60" s="2598"/>
      <c r="CX60" s="2598"/>
      <c r="CY60" s="2598"/>
      <c r="CZ60" s="2598"/>
    </row>
    <row r="61" s="853" customFormat="true" ht="15" customHeight="true" x14ac:dyDescent="0.2">
      <c r="A61" s="3281"/>
      <c r="B61" s="2460" t="s">
        <v>432</v>
      </c>
      <c r="C61" s="2321">
        <v>9.8000000000000007</v>
      </c>
      <c r="D61" s="2322">
        <v>13.9</v>
      </c>
      <c r="E61" s="2322">
        <v>13.1</v>
      </c>
      <c r="F61" s="2322">
        <v>12.8</v>
      </c>
      <c r="G61" s="2323">
        <v>9.9</v>
      </c>
      <c r="H61" s="2324">
        <v>10.5</v>
      </c>
      <c r="I61" s="2322">
        <v>9.3000000000000007</v>
      </c>
      <c r="J61" s="2322">
        <v>12.1</v>
      </c>
      <c r="K61" s="2322">
        <v>10.9</v>
      </c>
      <c r="L61" s="2325">
        <v>7.6</v>
      </c>
      <c r="M61" s="2326">
        <v>8.8000000000000007</v>
      </c>
      <c r="N61" s="2322">
        <v>11.8</v>
      </c>
      <c r="O61" s="2322">
        <v>14.6</v>
      </c>
      <c r="P61" s="2322">
        <v>14.2</v>
      </c>
      <c r="Q61" s="2323">
        <v>17.3</v>
      </c>
      <c r="R61" s="2324">
        <v>3.8</v>
      </c>
      <c r="S61" s="2322">
        <v>2.6</v>
      </c>
      <c r="T61" s="2322">
        <v>11.8</v>
      </c>
      <c r="U61" s="2322">
        <v>28.8</v>
      </c>
      <c r="V61" s="2322">
        <v>31.8</v>
      </c>
      <c r="W61" s="2322">
        <v>2.6</v>
      </c>
      <c r="X61" s="2322">
        <v>1.3</v>
      </c>
      <c r="Y61" s="2322">
        <v>7.5</v>
      </c>
      <c r="Z61" s="2729">
        <v>25.1</v>
      </c>
      <c r="AA61" s="1069"/>
      <c r="AB61" s="1069"/>
      <c r="AC61" s="1069"/>
      <c r="AD61" s="1069"/>
      <c r="AE61" s="1069"/>
      <c r="AF61" s="1069"/>
      <c r="AG61" s="1069"/>
      <c r="AH61" s="1069"/>
      <c r="AI61" s="1069"/>
      <c r="AJ61" s="1069"/>
      <c r="AK61" s="1069"/>
      <c r="AL61" s="1069"/>
      <c r="AM61" s="1069"/>
      <c r="AN61" s="1069"/>
      <c r="AO61" s="1069"/>
      <c r="AP61" s="1069"/>
      <c r="AQ61" s="1069"/>
      <c r="AR61" s="1069"/>
      <c r="AS61" s="1069"/>
      <c r="AT61" s="1069"/>
      <c r="AU61" s="1069"/>
      <c r="AV61" s="1069"/>
      <c r="AW61" s="1069"/>
      <c r="AX61" s="1069"/>
      <c r="AY61" s="1069"/>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2598"/>
      <c r="CB61" s="2598"/>
      <c r="CC61" s="2598"/>
      <c r="CD61" s="2598"/>
      <c r="CE61" s="2598"/>
      <c r="CF61" s="2598"/>
      <c r="CG61" s="2598"/>
      <c r="CH61" s="2598"/>
      <c r="CI61" s="2598"/>
      <c r="CJ61" s="2598"/>
      <c r="CK61" s="2598"/>
      <c r="CL61" s="2598"/>
      <c r="CM61" s="2598"/>
      <c r="CN61" s="2598"/>
      <c r="CO61" s="2598"/>
      <c r="CP61" s="2598"/>
      <c r="CQ61" s="2598"/>
      <c r="CR61" s="2598"/>
      <c r="CS61" s="2598"/>
      <c r="CT61" s="2598"/>
      <c r="CU61" s="2598"/>
      <c r="CV61" s="2598"/>
      <c r="CW61" s="2598"/>
      <c r="CX61" s="2598"/>
      <c r="CY61" s="2598"/>
      <c r="CZ61" s="2598"/>
    </row>
    <row r="62" s="853" customFormat="true" ht="15" customHeight="true" x14ac:dyDescent="0.2">
      <c r="A62" s="3281"/>
      <c r="B62" s="2460" t="s">
        <v>433</v>
      </c>
      <c r="C62" s="2321">
        <v>14</v>
      </c>
      <c r="D62" s="2322">
        <v>21.1</v>
      </c>
      <c r="E62" s="2322">
        <v>23.4</v>
      </c>
      <c r="F62" s="2322">
        <v>12.1</v>
      </c>
      <c r="G62" s="2323">
        <v>4.8</v>
      </c>
      <c r="H62" s="2324">
        <v>11.3</v>
      </c>
      <c r="I62" s="2322">
        <v>7.7</v>
      </c>
      <c r="J62" s="2322">
        <v>7.5</v>
      </c>
      <c r="K62" s="2322">
        <v>3.2</v>
      </c>
      <c r="L62" s="2325">
        <v>3.1</v>
      </c>
      <c r="M62" s="2326">
        <v>11.3</v>
      </c>
      <c r="N62" s="2322">
        <v>17.8</v>
      </c>
      <c r="O62" s="2322">
        <v>24.1</v>
      </c>
      <c r="P62" s="2322">
        <v>27.7</v>
      </c>
      <c r="Q62" s="2323">
        <v>28.1</v>
      </c>
      <c r="R62" s="2324">
        <v>52.3</v>
      </c>
      <c r="S62" s="2322">
        <v>11.8</v>
      </c>
      <c r="T62" s="2322">
        <v>8.1</v>
      </c>
      <c r="U62" s="2322">
        <v>6.7</v>
      </c>
      <c r="V62" s="2322">
        <v>13.3</v>
      </c>
      <c r="W62" s="2322">
        <v>15</v>
      </c>
      <c r="X62" s="2322">
        <v>56.7</v>
      </c>
      <c r="Y62" s="2322">
        <v>0.5</v>
      </c>
      <c r="Z62" s="2729">
        <v>18.399999999999999</v>
      </c>
      <c r="AA62" s="1069"/>
      <c r="AB62" s="1069"/>
      <c r="AC62" s="1069"/>
      <c r="AD62" s="1069"/>
      <c r="AE62" s="1069"/>
      <c r="AF62" s="1069"/>
      <c r="AG62" s="1069"/>
      <c r="AH62" s="1069"/>
      <c r="AI62" s="1069"/>
      <c r="AJ62" s="1069"/>
      <c r="AK62" s="1069"/>
      <c r="AL62" s="1069"/>
      <c r="AM62" s="1069"/>
      <c r="AN62" s="1069"/>
      <c r="AO62" s="1069"/>
      <c r="AP62" s="1069"/>
      <c r="AQ62" s="1069"/>
      <c r="AR62" s="1069"/>
      <c r="AS62" s="1069"/>
      <c r="AT62" s="1069"/>
      <c r="AU62" s="1069"/>
      <c r="AV62" s="1069"/>
      <c r="AW62" s="1069"/>
      <c r="AX62" s="1069"/>
      <c r="AY62" s="1069"/>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2598"/>
      <c r="CB62" s="2598"/>
      <c r="CC62" s="2598"/>
      <c r="CD62" s="2598"/>
      <c r="CE62" s="2598"/>
      <c r="CF62" s="2598"/>
      <c r="CG62" s="2598"/>
      <c r="CH62" s="2598"/>
      <c r="CI62" s="2598"/>
      <c r="CJ62" s="2598"/>
      <c r="CK62" s="2598"/>
      <c r="CL62" s="2598"/>
      <c r="CM62" s="2598"/>
      <c r="CN62" s="2598"/>
      <c r="CO62" s="2598"/>
      <c r="CP62" s="2598"/>
      <c r="CQ62" s="2598"/>
      <c r="CR62" s="2598"/>
      <c r="CS62" s="2598"/>
      <c r="CT62" s="2598"/>
      <c r="CU62" s="2598"/>
      <c r="CV62" s="2598"/>
      <c r="CW62" s="2598"/>
      <c r="CX62" s="2598"/>
      <c r="CY62" s="2598"/>
      <c r="CZ62" s="2598"/>
    </row>
    <row r="63" s="853" customFormat="true" ht="15" customHeight="true" x14ac:dyDescent="0.2">
      <c r="A63" s="3281"/>
      <c r="B63" s="2460" t="s">
        <v>434</v>
      </c>
      <c r="C63" s="2321">
        <v>20.7</v>
      </c>
      <c r="D63" s="2322">
        <v>17.2</v>
      </c>
      <c r="E63" s="2322">
        <v>23</v>
      </c>
      <c r="F63" s="2322">
        <v>25.9</v>
      </c>
      <c r="G63" s="2323">
        <v>18.8</v>
      </c>
      <c r="H63" s="2324">
        <v>31.6</v>
      </c>
      <c r="I63" s="2322">
        <v>32.6</v>
      </c>
      <c r="J63" s="2322">
        <v>26.3</v>
      </c>
      <c r="K63" s="2322">
        <v>22.3</v>
      </c>
      <c r="L63" s="2325">
        <v>14.8</v>
      </c>
      <c r="M63" s="2326">
        <v>21.4</v>
      </c>
      <c r="N63" s="2322">
        <v>20.2</v>
      </c>
      <c r="O63" s="2322">
        <v>13.3</v>
      </c>
      <c r="P63" s="2322">
        <v>15</v>
      </c>
      <c r="Q63" s="2323">
        <v>18.600000000000001</v>
      </c>
      <c r="R63" s="2324">
        <v>18.600000000000001</v>
      </c>
      <c r="S63" s="2322">
        <v>19.399999999999999</v>
      </c>
      <c r="T63" s="2322">
        <v>44.8</v>
      </c>
      <c r="U63" s="2322">
        <v>17.5</v>
      </c>
      <c r="V63" s="2322">
        <v>16.5</v>
      </c>
      <c r="W63" s="2322">
        <v>17.100000000000001</v>
      </c>
      <c r="X63" s="2322">
        <v>17.600000000000001</v>
      </c>
      <c r="Y63" s="2322">
        <v>24.8</v>
      </c>
      <c r="Z63" s="2729">
        <v>27.8</v>
      </c>
      <c r="AA63" s="1069"/>
      <c r="AB63" s="1069"/>
      <c r="AC63" s="1069"/>
      <c r="AD63" s="1069"/>
      <c r="AE63" s="1069"/>
      <c r="AF63" s="1069"/>
      <c r="AG63" s="1069"/>
      <c r="AH63" s="1069"/>
      <c r="AI63" s="1069"/>
      <c r="AJ63" s="1069"/>
      <c r="AK63" s="1069"/>
      <c r="AL63" s="1069"/>
      <c r="AM63" s="1069"/>
      <c r="AN63" s="1069"/>
      <c r="AO63" s="1069"/>
      <c r="AP63" s="1069"/>
      <c r="AQ63" s="1069"/>
      <c r="AR63" s="1069"/>
      <c r="AS63" s="1069"/>
      <c r="AT63" s="1069"/>
      <c r="AU63" s="1069"/>
      <c r="AV63" s="1069"/>
      <c r="AW63" s="1069"/>
      <c r="AX63" s="1069"/>
      <c r="AY63" s="1069"/>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2598"/>
      <c r="CB63" s="2598"/>
      <c r="CC63" s="2598"/>
      <c r="CD63" s="2598"/>
      <c r="CE63" s="2598"/>
      <c r="CF63" s="2598"/>
      <c r="CG63" s="2598"/>
      <c r="CH63" s="2598"/>
      <c r="CI63" s="2598"/>
      <c r="CJ63" s="2598"/>
      <c r="CK63" s="2598"/>
      <c r="CL63" s="2598"/>
      <c r="CM63" s="2598"/>
      <c r="CN63" s="2598"/>
      <c r="CO63" s="2598"/>
      <c r="CP63" s="2598"/>
      <c r="CQ63" s="2598"/>
      <c r="CR63" s="2598"/>
      <c r="CS63" s="2598"/>
      <c r="CT63" s="2598"/>
      <c r="CU63" s="2598"/>
      <c r="CV63" s="2598"/>
      <c r="CW63" s="2598"/>
      <c r="CX63" s="2598"/>
      <c r="CY63" s="2598"/>
      <c r="CZ63" s="2598"/>
    </row>
    <row r="64" s="853" customFormat="true" ht="15" customHeight="true" x14ac:dyDescent="0.2">
      <c r="A64" s="3281"/>
      <c r="B64" s="2460" t="s">
        <v>435</v>
      </c>
      <c r="C64" s="2321">
        <v>47.1</v>
      </c>
      <c r="D64" s="2322">
        <v>34.9</v>
      </c>
      <c r="E64" s="2322">
        <v>21.6</v>
      </c>
      <c r="F64" s="2322">
        <v>11.4</v>
      </c>
      <c r="G64" s="2323">
        <v>5.8</v>
      </c>
      <c r="H64" s="2324">
        <v>20.3</v>
      </c>
      <c r="I64" s="2322">
        <v>7.2</v>
      </c>
      <c r="J64" s="2322">
        <v>4.8</v>
      </c>
      <c r="K64" s="2322">
        <v>4.2</v>
      </c>
      <c r="L64" s="2325">
        <v>4.3</v>
      </c>
      <c r="M64" s="2326">
        <v>52.1</v>
      </c>
      <c r="N64" s="2322">
        <v>41.6</v>
      </c>
      <c r="O64" s="2322">
        <v>35.6</v>
      </c>
      <c r="P64" s="2322">
        <v>30.3</v>
      </c>
      <c r="Q64" s="2323">
        <v>24.2</v>
      </c>
      <c r="R64" s="2324">
        <v>20.2</v>
      </c>
      <c r="S64" s="2322">
        <v>60.5</v>
      </c>
      <c r="T64" s="2322">
        <v>26.3</v>
      </c>
      <c r="U64" s="2322">
        <v>19.2</v>
      </c>
      <c r="V64" s="2322">
        <v>16.399999999999999</v>
      </c>
      <c r="W64" s="2322">
        <v>58.8</v>
      </c>
      <c r="X64" s="2322">
        <v>21.6</v>
      </c>
      <c r="Y64" s="2322">
        <v>3</v>
      </c>
      <c r="Z64" s="2729">
        <v>24.6</v>
      </c>
      <c r="AA64" s="1069"/>
      <c r="AB64" s="1069"/>
      <c r="AC64" s="1069"/>
      <c r="AD64" s="1069"/>
      <c r="AE64" s="1069"/>
      <c r="AF64" s="1069"/>
      <c r="AG64" s="1069"/>
      <c r="AH64" s="1069"/>
      <c r="AI64" s="1069"/>
      <c r="AJ64" s="1069"/>
      <c r="AK64" s="1069"/>
      <c r="AL64" s="1069"/>
      <c r="AM64" s="1069"/>
      <c r="AN64" s="1069"/>
      <c r="AO64" s="1069"/>
      <c r="AP64" s="1069"/>
      <c r="AQ64" s="1069"/>
      <c r="AR64" s="1069"/>
      <c r="AS64" s="1069"/>
      <c r="AT64" s="1069"/>
      <c r="AU64" s="1069"/>
      <c r="AV64" s="1069"/>
      <c r="AW64" s="1069"/>
      <c r="AX64" s="1069"/>
      <c r="AY64" s="1069"/>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2598"/>
      <c r="CB64" s="2598"/>
      <c r="CC64" s="2598"/>
      <c r="CD64" s="2598"/>
      <c r="CE64" s="2598"/>
      <c r="CF64" s="2598"/>
      <c r="CG64" s="2598"/>
      <c r="CH64" s="2598"/>
      <c r="CI64" s="2598"/>
      <c r="CJ64" s="2598"/>
      <c r="CK64" s="2598"/>
      <c r="CL64" s="2598"/>
      <c r="CM64" s="2598"/>
      <c r="CN64" s="2598"/>
      <c r="CO64" s="2598"/>
      <c r="CP64" s="2598"/>
      <c r="CQ64" s="2598"/>
      <c r="CR64" s="2598"/>
      <c r="CS64" s="2598"/>
      <c r="CT64" s="2598"/>
      <c r="CU64" s="2598"/>
      <c r="CV64" s="2598"/>
      <c r="CW64" s="2598"/>
      <c r="CX64" s="2598"/>
      <c r="CY64" s="2598"/>
      <c r="CZ64" s="2598"/>
    </row>
    <row r="65" s="853" customFormat="true" ht="15" customHeight="true" x14ac:dyDescent="0.2">
      <c r="A65" s="3281"/>
      <c r="B65" s="2460" t="s">
        <v>436</v>
      </c>
      <c r="C65" s="2321">
        <v>0.5</v>
      </c>
      <c r="D65" s="2322">
        <v>0.4</v>
      </c>
      <c r="E65" s="2322">
        <v>0.8</v>
      </c>
      <c r="F65" s="2322">
        <v>0.6</v>
      </c>
      <c r="G65" s="2323">
        <v>0.6</v>
      </c>
      <c r="H65" s="2324">
        <v>0.4</v>
      </c>
      <c r="I65" s="2322">
        <v>1</v>
      </c>
      <c r="J65" s="2322">
        <v>1.5</v>
      </c>
      <c r="K65" s="2322">
        <v>0.4</v>
      </c>
      <c r="L65" s="2325">
        <v>0.2</v>
      </c>
      <c r="M65" s="2326">
        <v>0.4</v>
      </c>
      <c r="N65" s="2322">
        <v>0.3</v>
      </c>
      <c r="O65" s="2322">
        <v>0.4</v>
      </c>
      <c r="P65" s="2322">
        <v>0.6</v>
      </c>
      <c r="Q65" s="2323">
        <v>0.6</v>
      </c>
      <c r="R65" s="2324">
        <v>0.2</v>
      </c>
      <c r="S65" s="2322">
        <v>2.1</v>
      </c>
      <c r="T65" s="2322">
        <v>0.4</v>
      </c>
      <c r="U65" s="2322">
        <v>2.9</v>
      </c>
      <c r="V65" s="2322">
        <v>0</v>
      </c>
      <c r="W65" s="2322">
        <v>0</v>
      </c>
      <c r="X65" s="2322">
        <v>0</v>
      </c>
      <c r="Y65" s="2322">
        <v>0.2</v>
      </c>
      <c r="Z65" s="2729">
        <v>0.6</v>
      </c>
      <c r="AA65" s="1069"/>
      <c r="AB65" s="1069"/>
      <c r="AC65" s="1069"/>
      <c r="AD65" s="1069"/>
      <c r="AE65" s="1069"/>
      <c r="AF65" s="1069"/>
      <c r="AG65" s="1069"/>
      <c r="AH65" s="1069"/>
      <c r="AI65" s="1069"/>
      <c r="AJ65" s="1069"/>
      <c r="AK65" s="1069"/>
      <c r="AL65" s="1069"/>
      <c r="AM65" s="1069"/>
      <c r="AN65" s="1069"/>
      <c r="AO65" s="1069"/>
      <c r="AP65" s="1069"/>
      <c r="AQ65" s="1069"/>
      <c r="AR65" s="1069"/>
      <c r="AS65" s="1069"/>
      <c r="AT65" s="1069"/>
      <c r="AU65" s="1069"/>
      <c r="AV65" s="1069"/>
      <c r="AW65" s="1069"/>
      <c r="AX65" s="1069"/>
      <c r="AY65" s="1069"/>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2598"/>
      <c r="CB65" s="2598"/>
      <c r="CC65" s="2598"/>
      <c r="CD65" s="2598"/>
      <c r="CE65" s="2598"/>
      <c r="CF65" s="2598"/>
      <c r="CG65" s="2598"/>
      <c r="CH65" s="2598"/>
      <c r="CI65" s="2598"/>
      <c r="CJ65" s="2598"/>
      <c r="CK65" s="2598"/>
      <c r="CL65" s="2598"/>
      <c r="CM65" s="2598"/>
      <c r="CN65" s="2598"/>
      <c r="CO65" s="2598"/>
      <c r="CP65" s="2598"/>
      <c r="CQ65" s="2598"/>
      <c r="CR65" s="2598"/>
      <c r="CS65" s="2598"/>
      <c r="CT65" s="2598"/>
      <c r="CU65" s="2598"/>
      <c r="CV65" s="2598"/>
      <c r="CW65" s="2598"/>
      <c r="CX65" s="2598"/>
      <c r="CY65" s="2598"/>
      <c r="CZ65" s="2598"/>
    </row>
    <row r="66" s="853" customFormat="true" ht="15" customHeight="true" x14ac:dyDescent="0.2">
      <c r="A66" s="3281"/>
      <c r="B66" s="2460" t="s">
        <v>437</v>
      </c>
      <c r="C66" s="2321">
        <v>1.5</v>
      </c>
      <c r="D66" s="2322">
        <v>1.1000000000000001</v>
      </c>
      <c r="E66" s="2322">
        <v>0.7</v>
      </c>
      <c r="F66" s="2322">
        <v>0.3</v>
      </c>
      <c r="G66" s="2323">
        <v>0</v>
      </c>
      <c r="H66" s="2324">
        <v>0.1</v>
      </c>
      <c r="I66" s="2322">
        <v>0</v>
      </c>
      <c r="J66" s="2322">
        <v>0.1</v>
      </c>
      <c r="K66" s="2322">
        <v>0</v>
      </c>
      <c r="L66" s="2325">
        <v>0</v>
      </c>
      <c r="M66" s="2326">
        <v>1.5</v>
      </c>
      <c r="N66" s="2322">
        <v>1.7</v>
      </c>
      <c r="O66" s="2322">
        <v>0.8</v>
      </c>
      <c r="P66" s="2322">
        <v>1.3</v>
      </c>
      <c r="Q66" s="2323">
        <v>1</v>
      </c>
      <c r="R66" s="2324">
        <v>3</v>
      </c>
      <c r="S66" s="2322">
        <v>0.7</v>
      </c>
      <c r="T66" s="2322">
        <v>8.1</v>
      </c>
      <c r="U66" s="2322">
        <v>0.3</v>
      </c>
      <c r="V66" s="2322">
        <v>0.2</v>
      </c>
      <c r="W66" s="2322">
        <v>0</v>
      </c>
      <c r="X66" s="2322">
        <v>0.5</v>
      </c>
      <c r="Y66" s="2322">
        <v>0</v>
      </c>
      <c r="Z66" s="2729">
        <v>1.4</v>
      </c>
      <c r="AA66" s="1069"/>
      <c r="AB66" s="1069"/>
      <c r="AC66" s="1069"/>
      <c r="AD66" s="1069"/>
      <c r="AE66" s="1069"/>
      <c r="AF66" s="1069"/>
      <c r="AG66" s="1069"/>
      <c r="AH66" s="1069"/>
      <c r="AI66" s="1069"/>
      <c r="AJ66" s="1069"/>
      <c r="AK66" s="1069"/>
      <c r="AL66" s="1069"/>
      <c r="AM66" s="1069"/>
      <c r="AN66" s="1069"/>
      <c r="AO66" s="1069"/>
      <c r="AP66" s="1069"/>
      <c r="AQ66" s="1069"/>
      <c r="AR66" s="1069"/>
      <c r="AS66" s="1069"/>
      <c r="AT66" s="1069"/>
      <c r="AU66" s="1069"/>
      <c r="AV66" s="1069"/>
      <c r="AW66" s="1069"/>
      <c r="AX66" s="1069"/>
      <c r="AY66" s="1069"/>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2598"/>
      <c r="CB66" s="2598"/>
      <c r="CC66" s="2598"/>
      <c r="CD66" s="2598"/>
      <c r="CE66" s="2598"/>
      <c r="CF66" s="2598"/>
      <c r="CG66" s="2598"/>
      <c r="CH66" s="2598"/>
      <c r="CI66" s="2598"/>
      <c r="CJ66" s="2598"/>
      <c r="CK66" s="2598"/>
      <c r="CL66" s="2598"/>
      <c r="CM66" s="2598"/>
      <c r="CN66" s="2598"/>
      <c r="CO66" s="2598"/>
      <c r="CP66" s="2598"/>
      <c r="CQ66" s="2598"/>
      <c r="CR66" s="2598"/>
      <c r="CS66" s="2598"/>
      <c r="CT66" s="2598"/>
      <c r="CU66" s="2598"/>
      <c r="CV66" s="2598"/>
      <c r="CW66" s="2598"/>
      <c r="CX66" s="2598"/>
      <c r="CY66" s="2598"/>
      <c r="CZ66" s="2598"/>
    </row>
    <row r="67" s="853" customFormat="true" ht="15" customHeight="true" x14ac:dyDescent="0.2">
      <c r="A67" s="3281"/>
      <c r="B67" s="2460" t="s">
        <v>438</v>
      </c>
      <c r="C67" s="2321">
        <v>0.1</v>
      </c>
      <c r="D67" s="2322">
        <v>0</v>
      </c>
      <c r="E67" s="2322">
        <v>0</v>
      </c>
      <c r="F67" s="2322">
        <v>0</v>
      </c>
      <c r="G67" s="2323">
        <v>0</v>
      </c>
      <c r="H67" s="2324">
        <v>0</v>
      </c>
      <c r="I67" s="2322">
        <v>0</v>
      </c>
      <c r="J67" s="2322">
        <v>0</v>
      </c>
      <c r="K67" s="2322">
        <v>0</v>
      </c>
      <c r="L67" s="2325">
        <v>0</v>
      </c>
      <c r="M67" s="2326">
        <v>0.2</v>
      </c>
      <c r="N67" s="2322">
        <v>0</v>
      </c>
      <c r="O67" s="2322">
        <v>0</v>
      </c>
      <c r="P67" s="2322">
        <v>0</v>
      </c>
      <c r="Q67" s="2323">
        <v>0</v>
      </c>
      <c r="R67" s="2324">
        <v>0</v>
      </c>
      <c r="S67" s="2322">
        <v>0</v>
      </c>
      <c r="T67" s="2322">
        <v>0</v>
      </c>
      <c r="U67" s="2322">
        <v>0</v>
      </c>
      <c r="V67" s="2322">
        <v>0</v>
      </c>
      <c r="W67" s="2322">
        <v>0</v>
      </c>
      <c r="X67" s="2322">
        <v>0</v>
      </c>
      <c r="Y67" s="2322">
        <v>0</v>
      </c>
      <c r="Z67" s="2729">
        <v>0.4</v>
      </c>
      <c r="AA67" s="1069"/>
      <c r="AB67" s="1069"/>
      <c r="AC67" s="1069"/>
      <c r="AD67" s="1069"/>
      <c r="AE67" s="1069"/>
      <c r="AF67" s="1069"/>
      <c r="AG67" s="1069"/>
      <c r="AH67" s="1069"/>
      <c r="AI67" s="1069"/>
      <c r="AJ67" s="1069"/>
      <c r="AK67" s="1069"/>
      <c r="AL67" s="1069"/>
      <c r="AM67" s="1069"/>
      <c r="AN67" s="1069"/>
      <c r="AO67" s="1069"/>
      <c r="AP67" s="1069"/>
      <c r="AQ67" s="1069"/>
      <c r="AR67" s="1069"/>
      <c r="AS67" s="1069"/>
      <c r="AT67" s="1069"/>
      <c r="AU67" s="1069"/>
      <c r="AV67" s="1069"/>
      <c r="AW67" s="1069"/>
      <c r="AX67" s="1069"/>
      <c r="AY67" s="1069"/>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2598"/>
      <c r="CB67" s="2598"/>
      <c r="CC67" s="2598"/>
      <c r="CD67" s="2598"/>
      <c r="CE67" s="2598"/>
      <c r="CF67" s="2598"/>
      <c r="CG67" s="2598"/>
      <c r="CH67" s="2598"/>
      <c r="CI67" s="2598"/>
      <c r="CJ67" s="2598"/>
      <c r="CK67" s="2598"/>
      <c r="CL67" s="2598"/>
      <c r="CM67" s="2598"/>
      <c r="CN67" s="2598"/>
      <c r="CO67" s="2598"/>
      <c r="CP67" s="2598"/>
      <c r="CQ67" s="2598"/>
      <c r="CR67" s="2598"/>
      <c r="CS67" s="2598"/>
      <c r="CT67" s="2598"/>
      <c r="CU67" s="2598"/>
      <c r="CV67" s="2598"/>
      <c r="CW67" s="2598"/>
      <c r="CX67" s="2598"/>
      <c r="CY67" s="2598"/>
      <c r="CZ67" s="2598"/>
    </row>
    <row r="68" s="853" customFormat="true" ht="15" customHeight="true" x14ac:dyDescent="0.2">
      <c r="A68" s="3281"/>
      <c r="B68" s="2460" t="s">
        <v>439</v>
      </c>
      <c r="C68" s="2321">
        <v>0.4</v>
      </c>
      <c r="D68" s="2322">
        <v>0.5</v>
      </c>
      <c r="E68" s="2322">
        <v>0.5</v>
      </c>
      <c r="F68" s="2322">
        <v>0.1</v>
      </c>
      <c r="G68" s="2323">
        <v>0</v>
      </c>
      <c r="H68" s="2324">
        <v>0</v>
      </c>
      <c r="I68" s="2322">
        <v>0</v>
      </c>
      <c r="J68" s="2322">
        <v>0.2</v>
      </c>
      <c r="K68" s="2322">
        <v>0</v>
      </c>
      <c r="L68" s="2325">
        <v>0</v>
      </c>
      <c r="M68" s="2326">
        <v>0</v>
      </c>
      <c r="N68" s="2322">
        <v>0.8</v>
      </c>
      <c r="O68" s="2322">
        <v>0.5</v>
      </c>
      <c r="P68" s="2322">
        <v>1</v>
      </c>
      <c r="Q68" s="2323">
        <v>0.2</v>
      </c>
      <c r="R68" s="2324">
        <v>0.8</v>
      </c>
      <c r="S68" s="2322">
        <v>0</v>
      </c>
      <c r="T68" s="2322">
        <v>0</v>
      </c>
      <c r="U68" s="2322">
        <v>0.2</v>
      </c>
      <c r="V68" s="2322">
        <v>1</v>
      </c>
      <c r="W68" s="2322">
        <v>0</v>
      </c>
      <c r="X68" s="2322">
        <v>1.6</v>
      </c>
      <c r="Y68" s="2322">
        <v>0</v>
      </c>
      <c r="Z68" s="2729">
        <v>0.1</v>
      </c>
      <c r="AA68" s="1069"/>
      <c r="AB68" s="1069"/>
      <c r="AC68" s="1069"/>
      <c r="AD68" s="1069"/>
      <c r="AE68" s="1069"/>
      <c r="AF68" s="1069"/>
      <c r="AG68" s="1069"/>
      <c r="AH68" s="1069"/>
      <c r="AI68" s="1069"/>
      <c r="AJ68" s="1069"/>
      <c r="AK68" s="1069"/>
      <c r="AL68" s="1069"/>
      <c r="AM68" s="1069"/>
      <c r="AN68" s="1069"/>
      <c r="AO68" s="1069"/>
      <c r="AP68" s="1069"/>
      <c r="AQ68" s="1069"/>
      <c r="AR68" s="1069"/>
      <c r="AS68" s="1069"/>
      <c r="AT68" s="1069"/>
      <c r="AU68" s="1069"/>
      <c r="AV68" s="1069"/>
      <c r="AW68" s="1069"/>
      <c r="AX68" s="1069"/>
      <c r="AY68" s="1069"/>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2598"/>
      <c r="CB68" s="2598"/>
      <c r="CC68" s="2598"/>
      <c r="CD68" s="2598"/>
      <c r="CE68" s="2598"/>
      <c r="CF68" s="2598"/>
      <c r="CG68" s="2598"/>
      <c r="CH68" s="2598"/>
      <c r="CI68" s="2598"/>
      <c r="CJ68" s="2598"/>
      <c r="CK68" s="2598"/>
      <c r="CL68" s="2598"/>
      <c r="CM68" s="2598"/>
      <c r="CN68" s="2598"/>
      <c r="CO68" s="2598"/>
      <c r="CP68" s="2598"/>
      <c r="CQ68" s="2598"/>
      <c r="CR68" s="2598"/>
      <c r="CS68" s="2598"/>
      <c r="CT68" s="2598"/>
      <c r="CU68" s="2598"/>
      <c r="CV68" s="2598"/>
      <c r="CW68" s="2598"/>
      <c r="CX68" s="2598"/>
      <c r="CY68" s="2598"/>
      <c r="CZ68" s="2598"/>
    </row>
    <row r="69" s="853" customFormat="true" ht="15" customHeight="true" x14ac:dyDescent="0.2">
      <c r="A69" s="3281"/>
      <c r="B69" s="2460" t="s">
        <v>440</v>
      </c>
      <c r="C69" s="2321">
        <v>0</v>
      </c>
      <c r="D69" s="2322">
        <v>0</v>
      </c>
      <c r="E69" s="2322">
        <v>0</v>
      </c>
      <c r="F69" s="2322">
        <v>0</v>
      </c>
      <c r="G69" s="2323">
        <v>0.2</v>
      </c>
      <c r="H69" s="2324">
        <v>0</v>
      </c>
      <c r="I69" s="2322">
        <v>0</v>
      </c>
      <c r="J69" s="2322">
        <v>0</v>
      </c>
      <c r="K69" s="2322">
        <v>0</v>
      </c>
      <c r="L69" s="2325">
        <v>0.4</v>
      </c>
      <c r="M69" s="2326">
        <v>0</v>
      </c>
      <c r="N69" s="2322">
        <v>0</v>
      </c>
      <c r="O69" s="2322">
        <v>0</v>
      </c>
      <c r="P69" s="2322">
        <v>0</v>
      </c>
      <c r="Q69" s="2323">
        <v>0</v>
      </c>
      <c r="R69" s="2324">
        <v>0</v>
      </c>
      <c r="S69" s="2322">
        <v>0</v>
      </c>
      <c r="T69" s="2322">
        <v>0</v>
      </c>
      <c r="U69" s="2322">
        <v>0</v>
      </c>
      <c r="V69" s="2322">
        <v>0</v>
      </c>
      <c r="W69" s="2322">
        <v>0</v>
      </c>
      <c r="X69" s="2322">
        <v>0</v>
      </c>
      <c r="Y69" s="2322">
        <v>0.1</v>
      </c>
      <c r="Z69" s="2729">
        <v>0</v>
      </c>
      <c r="AA69" s="1069"/>
      <c r="AB69" s="1069"/>
      <c r="AC69" s="1069"/>
      <c r="AD69" s="1069"/>
      <c r="AE69" s="1069"/>
      <c r="AF69" s="1069"/>
      <c r="AG69" s="1069"/>
      <c r="AH69" s="1069"/>
      <c r="AI69" s="1069"/>
      <c r="AJ69" s="1069"/>
      <c r="AK69" s="1069"/>
      <c r="AL69" s="1069"/>
      <c r="AM69" s="1069"/>
      <c r="AN69" s="1069"/>
      <c r="AO69" s="1069"/>
      <c r="AP69" s="1069"/>
      <c r="AQ69" s="1069"/>
      <c r="AR69" s="1069"/>
      <c r="AS69" s="1069"/>
      <c r="AT69" s="1069"/>
      <c r="AU69" s="1069"/>
      <c r="AV69" s="1069"/>
      <c r="AW69" s="1069"/>
      <c r="AX69" s="1069"/>
      <c r="AY69" s="1069"/>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2598"/>
      <c r="CB69" s="2598"/>
      <c r="CC69" s="2598"/>
      <c r="CD69" s="2598"/>
      <c r="CE69" s="2598"/>
      <c r="CF69" s="2598"/>
      <c r="CG69" s="2598"/>
      <c r="CH69" s="2598"/>
      <c r="CI69" s="2598"/>
      <c r="CJ69" s="2598"/>
      <c r="CK69" s="2598"/>
      <c r="CL69" s="2598"/>
      <c r="CM69" s="2598"/>
      <c r="CN69" s="2598"/>
      <c r="CO69" s="2598"/>
      <c r="CP69" s="2598"/>
      <c r="CQ69" s="2598"/>
      <c r="CR69" s="2598"/>
      <c r="CS69" s="2598"/>
      <c r="CT69" s="2598"/>
      <c r="CU69" s="2598"/>
      <c r="CV69" s="2598"/>
      <c r="CW69" s="2598"/>
      <c r="CX69" s="2598"/>
      <c r="CY69" s="2598"/>
      <c r="CZ69" s="2598"/>
    </row>
    <row r="70" s="853" customFormat="true" ht="15" customHeight="true" x14ac:dyDescent="0.2">
      <c r="A70" s="3281"/>
      <c r="B70" s="2460" t="s">
        <v>441</v>
      </c>
      <c r="C70" s="2321">
        <v>0</v>
      </c>
      <c r="D70" s="2322">
        <v>0</v>
      </c>
      <c r="E70" s="2322">
        <v>0.1</v>
      </c>
      <c r="F70" s="2322">
        <v>0</v>
      </c>
      <c r="G70" s="2323">
        <v>0.2</v>
      </c>
      <c r="H70" s="2324">
        <v>0.1</v>
      </c>
      <c r="I70" s="2322">
        <v>0</v>
      </c>
      <c r="J70" s="2322">
        <v>0.1</v>
      </c>
      <c r="K70" s="2322">
        <v>0</v>
      </c>
      <c r="L70" s="2325">
        <v>0.4</v>
      </c>
      <c r="M70" s="2326">
        <v>0</v>
      </c>
      <c r="N70" s="2322">
        <v>0</v>
      </c>
      <c r="O70" s="2322">
        <v>0</v>
      </c>
      <c r="P70" s="2322">
        <v>0</v>
      </c>
      <c r="Q70" s="2323">
        <v>0</v>
      </c>
      <c r="R70" s="2324">
        <v>0</v>
      </c>
      <c r="S70" s="2322">
        <v>0.1</v>
      </c>
      <c r="T70" s="2322">
        <v>0</v>
      </c>
      <c r="U70" s="2322">
        <v>0</v>
      </c>
      <c r="V70" s="2322">
        <v>0</v>
      </c>
      <c r="W70" s="2322">
        <v>0</v>
      </c>
      <c r="X70" s="2322">
        <v>0</v>
      </c>
      <c r="Y70" s="2322">
        <v>0.2</v>
      </c>
      <c r="Z70" s="2729">
        <v>0</v>
      </c>
      <c r="AA70" s="1069"/>
      <c r="AB70" s="1069"/>
      <c r="AC70" s="1069"/>
      <c r="AD70" s="1069"/>
      <c r="AE70" s="1069"/>
      <c r="AF70" s="1069"/>
      <c r="AG70" s="1069"/>
      <c r="AH70" s="1069"/>
      <c r="AI70" s="1069"/>
      <c r="AJ70" s="1069"/>
      <c r="AK70" s="1069"/>
      <c r="AL70" s="1069"/>
      <c r="AM70" s="1069"/>
      <c r="AN70" s="1069"/>
      <c r="AO70" s="1069"/>
      <c r="AP70" s="1069"/>
      <c r="AQ70" s="1069"/>
      <c r="AR70" s="1069"/>
      <c r="AS70" s="1069"/>
      <c r="AT70" s="1069"/>
      <c r="AU70" s="1069"/>
      <c r="AV70" s="1069"/>
      <c r="AW70" s="1069"/>
      <c r="AX70" s="1069"/>
      <c r="AY70" s="1069"/>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2598"/>
      <c r="CB70" s="2598"/>
      <c r="CC70" s="2598"/>
      <c r="CD70" s="2598"/>
      <c r="CE70" s="2598"/>
      <c r="CF70" s="2598"/>
      <c r="CG70" s="2598"/>
      <c r="CH70" s="2598"/>
      <c r="CI70" s="2598"/>
      <c r="CJ70" s="2598"/>
      <c r="CK70" s="2598"/>
      <c r="CL70" s="2598"/>
      <c r="CM70" s="2598"/>
      <c r="CN70" s="2598"/>
      <c r="CO70" s="2598"/>
      <c r="CP70" s="2598"/>
      <c r="CQ70" s="2598"/>
      <c r="CR70" s="2598"/>
      <c r="CS70" s="2598"/>
      <c r="CT70" s="2598"/>
      <c r="CU70" s="2598"/>
      <c r="CV70" s="2598"/>
      <c r="CW70" s="2598"/>
      <c r="CX70" s="2598"/>
      <c r="CY70" s="2598"/>
      <c r="CZ70" s="2598"/>
    </row>
    <row r="71" s="853" customFormat="true" ht="15" customHeight="true" x14ac:dyDescent="0.2">
      <c r="A71" s="3281"/>
      <c r="B71" s="2460" t="s">
        <v>192</v>
      </c>
      <c r="C71" s="2321">
        <v>0</v>
      </c>
      <c r="D71" s="2322">
        <v>0.1</v>
      </c>
      <c r="E71" s="2322">
        <v>0</v>
      </c>
      <c r="F71" s="2322">
        <v>0</v>
      </c>
      <c r="G71" s="2323">
        <v>0.1</v>
      </c>
      <c r="H71" s="2324">
        <v>0</v>
      </c>
      <c r="I71" s="2322">
        <v>0</v>
      </c>
      <c r="J71" s="2322">
        <v>0</v>
      </c>
      <c r="K71" s="2322">
        <v>0.3</v>
      </c>
      <c r="L71" s="2325">
        <v>0</v>
      </c>
      <c r="M71" s="2326">
        <v>0.1</v>
      </c>
      <c r="N71" s="2322">
        <v>0</v>
      </c>
      <c r="O71" s="2322">
        <v>0.1</v>
      </c>
      <c r="P71" s="2322">
        <v>0</v>
      </c>
      <c r="Q71" s="2323">
        <v>0</v>
      </c>
      <c r="R71" s="2324">
        <v>0</v>
      </c>
      <c r="S71" s="2322">
        <v>0</v>
      </c>
      <c r="T71" s="2322">
        <v>0.1</v>
      </c>
      <c r="U71" s="2322">
        <v>0</v>
      </c>
      <c r="V71" s="2322">
        <v>0</v>
      </c>
      <c r="W71" s="2322">
        <v>0.1</v>
      </c>
      <c r="X71" s="2322">
        <v>0</v>
      </c>
      <c r="Y71" s="2322">
        <v>0.1</v>
      </c>
      <c r="Z71" s="2729">
        <v>0.1</v>
      </c>
      <c r="AA71" s="1069"/>
      <c r="AB71" s="1069"/>
      <c r="AC71" s="1069"/>
      <c r="AD71" s="1069"/>
      <c r="AE71" s="1069"/>
      <c r="AF71" s="1069"/>
      <c r="AG71" s="1069"/>
      <c r="AH71" s="1069"/>
      <c r="AI71" s="1069"/>
      <c r="AJ71" s="1069"/>
      <c r="AK71" s="1069"/>
      <c r="AL71" s="1069"/>
      <c r="AM71" s="1069"/>
      <c r="AN71" s="1069"/>
      <c r="AO71" s="1069"/>
      <c r="AP71" s="1069"/>
      <c r="AQ71" s="1069"/>
      <c r="AR71" s="1069"/>
      <c r="AS71" s="1069"/>
      <c r="AT71" s="1069"/>
      <c r="AU71" s="1069"/>
      <c r="AV71" s="1069"/>
      <c r="AW71" s="1069"/>
      <c r="AX71" s="1069"/>
      <c r="AY71" s="1069"/>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2598"/>
      <c r="CB71" s="2598"/>
      <c r="CC71" s="2598"/>
      <c r="CD71" s="2598"/>
      <c r="CE71" s="2598"/>
      <c r="CF71" s="2598"/>
      <c r="CG71" s="2598"/>
      <c r="CH71" s="2598"/>
      <c r="CI71" s="2598"/>
      <c r="CJ71" s="2598"/>
      <c r="CK71" s="2598"/>
      <c r="CL71" s="2598"/>
      <c r="CM71" s="2598"/>
      <c r="CN71" s="2598"/>
      <c r="CO71" s="2598"/>
      <c r="CP71" s="2598"/>
      <c r="CQ71" s="2598"/>
      <c r="CR71" s="2598"/>
      <c r="CS71" s="2598"/>
      <c r="CT71" s="2598"/>
      <c r="CU71" s="2598"/>
      <c r="CV71" s="2598"/>
      <c r="CW71" s="2598"/>
      <c r="CX71" s="2598"/>
      <c r="CY71" s="2598"/>
      <c r="CZ71" s="2598"/>
    </row>
    <row r="72" s="853" customFormat="true" ht="15" customHeight="true" x14ac:dyDescent="0.2">
      <c r="A72" s="2257"/>
      <c r="B72" s="2461"/>
      <c r="C72" s="2321"/>
      <c r="D72" s="2322"/>
      <c r="E72" s="2322"/>
      <c r="F72" s="2322"/>
      <c r="G72" s="2323"/>
      <c r="H72" s="2324"/>
      <c r="I72" s="2322"/>
      <c r="J72" s="2322"/>
      <c r="K72" s="2322"/>
      <c r="L72" s="2325"/>
      <c r="M72" s="2326"/>
      <c r="N72" s="2322"/>
      <c r="O72" s="2322"/>
      <c r="P72" s="2322"/>
      <c r="Q72" s="2323"/>
      <c r="R72" s="2324"/>
      <c r="S72" s="2322"/>
      <c r="T72" s="2322"/>
      <c r="U72" s="2322"/>
      <c r="V72" s="2322"/>
      <c r="W72" s="2322"/>
      <c r="X72" s="2322"/>
      <c r="Y72" s="2322"/>
      <c r="Z72" s="2729"/>
      <c r="AA72" s="1069"/>
      <c r="AB72" s="1069"/>
      <c r="AC72" s="1069"/>
      <c r="AD72" s="1069"/>
      <c r="AE72" s="1069"/>
      <c r="AF72" s="1069"/>
      <c r="AG72" s="1069"/>
      <c r="AH72" s="1069"/>
      <c r="AI72" s="1069"/>
      <c r="AJ72" s="1069"/>
      <c r="AK72" s="1069"/>
      <c r="AL72" s="1069"/>
      <c r="AM72" s="1069"/>
      <c r="AN72" s="1069"/>
      <c r="AO72" s="1069"/>
      <c r="AP72" s="1069"/>
      <c r="AQ72" s="1069"/>
      <c r="AR72" s="1069"/>
      <c r="AS72" s="1069"/>
      <c r="AT72" s="1069"/>
      <c r="AU72" s="1069"/>
      <c r="AV72" s="1069"/>
      <c r="AW72" s="1069"/>
      <c r="AX72" s="1069"/>
      <c r="AY72" s="1069"/>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2598"/>
      <c r="CB72" s="2598"/>
      <c r="CC72" s="2598"/>
      <c r="CD72" s="2598"/>
      <c r="CE72" s="2598"/>
      <c r="CF72" s="2598"/>
      <c r="CG72" s="2598"/>
      <c r="CH72" s="2598"/>
      <c r="CI72" s="2598"/>
      <c r="CJ72" s="2598"/>
      <c r="CK72" s="2598"/>
      <c r="CL72" s="2598"/>
      <c r="CM72" s="2598"/>
      <c r="CN72" s="2598"/>
      <c r="CO72" s="2598"/>
      <c r="CP72" s="2598"/>
      <c r="CQ72" s="2598"/>
      <c r="CR72" s="2598"/>
      <c r="CS72" s="2598"/>
      <c r="CT72" s="2598"/>
      <c r="CU72" s="2598"/>
      <c r="CV72" s="2598"/>
      <c r="CW72" s="2598"/>
      <c r="CX72" s="2598"/>
      <c r="CY72" s="2598"/>
      <c r="CZ72" s="2598"/>
    </row>
    <row r="73" s="853" customFormat="true" ht="15" customHeight="true" x14ac:dyDescent="0.2">
      <c r="A73" s="2257"/>
      <c r="B73" s="2461"/>
      <c r="C73" s="2321"/>
      <c r="D73" s="2322"/>
      <c r="E73" s="2322"/>
      <c r="F73" s="2322"/>
      <c r="G73" s="2323"/>
      <c r="H73" s="2324"/>
      <c r="I73" s="2322"/>
      <c r="J73" s="2322"/>
      <c r="K73" s="2322"/>
      <c r="L73" s="2325"/>
      <c r="M73" s="2326"/>
      <c r="N73" s="2322"/>
      <c r="O73" s="2322"/>
      <c r="P73" s="2322"/>
      <c r="Q73" s="2323"/>
      <c r="R73" s="2324"/>
      <c r="S73" s="2322"/>
      <c r="T73" s="2322"/>
      <c r="U73" s="2322"/>
      <c r="V73" s="2322"/>
      <c r="W73" s="2322"/>
      <c r="X73" s="2322"/>
      <c r="Y73" s="2322"/>
      <c r="Z73" s="2729"/>
      <c r="AA73" s="1069"/>
      <c r="AB73" s="1069"/>
      <c r="AC73" s="1069"/>
      <c r="AD73" s="1069"/>
      <c r="AE73" s="1069"/>
      <c r="AF73" s="1069"/>
      <c r="AG73" s="1069"/>
      <c r="AH73" s="1069"/>
      <c r="AI73" s="1069"/>
      <c r="AJ73" s="1069"/>
      <c r="AK73" s="1069"/>
      <c r="AL73" s="1069"/>
      <c r="AM73" s="1069"/>
      <c r="AN73" s="1069"/>
      <c r="AO73" s="1069"/>
      <c r="AP73" s="1069"/>
      <c r="AQ73" s="1069"/>
      <c r="AR73" s="1069"/>
      <c r="AS73" s="1069"/>
      <c r="AT73" s="1069"/>
      <c r="AU73" s="1069"/>
      <c r="AV73" s="1069"/>
      <c r="AW73" s="1069"/>
      <c r="AX73" s="1069"/>
      <c r="AY73" s="1069"/>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2598"/>
      <c r="CB73" s="2598"/>
      <c r="CC73" s="2598"/>
      <c r="CD73" s="2598"/>
      <c r="CE73" s="2598"/>
      <c r="CF73" s="2598"/>
      <c r="CG73" s="2598"/>
      <c r="CH73" s="2598"/>
      <c r="CI73" s="2598"/>
      <c r="CJ73" s="2598"/>
      <c r="CK73" s="2598"/>
      <c r="CL73" s="2598"/>
      <c r="CM73" s="2598"/>
      <c r="CN73" s="2598"/>
      <c r="CO73" s="2598"/>
      <c r="CP73" s="2598"/>
      <c r="CQ73" s="2598"/>
      <c r="CR73" s="2598"/>
      <c r="CS73" s="2598"/>
      <c r="CT73" s="2598"/>
      <c r="CU73" s="2598"/>
      <c r="CV73" s="2598"/>
      <c r="CW73" s="2598"/>
      <c r="CX73" s="2598"/>
      <c r="CY73" s="2598"/>
      <c r="CZ73" s="2598"/>
    </row>
    <row r="74" s="853" customFormat="true" ht="15" customHeight="true" x14ac:dyDescent="0.2">
      <c r="A74" s="2257"/>
      <c r="B74" s="2461"/>
      <c r="C74" s="2321"/>
      <c r="D74" s="2322"/>
      <c r="E74" s="2322"/>
      <c r="F74" s="2322"/>
      <c r="G74" s="2323"/>
      <c r="H74" s="2324"/>
      <c r="I74" s="2322"/>
      <c r="J74" s="2322"/>
      <c r="K74" s="2322"/>
      <c r="L74" s="2325"/>
      <c r="M74" s="2326"/>
      <c r="N74" s="2322"/>
      <c r="O74" s="2322"/>
      <c r="P74" s="2322"/>
      <c r="Q74" s="2323"/>
      <c r="R74" s="2324"/>
      <c r="S74" s="2322"/>
      <c r="T74" s="2322"/>
      <c r="U74" s="2322"/>
      <c r="V74" s="2322"/>
      <c r="W74" s="2322"/>
      <c r="X74" s="2322"/>
      <c r="Y74" s="2322"/>
      <c r="Z74" s="2729"/>
      <c r="AA74" s="1069"/>
      <c r="AB74" s="1069"/>
      <c r="AC74" s="1069"/>
      <c r="AD74" s="1069"/>
      <c r="AE74" s="1069"/>
      <c r="AF74" s="1069"/>
      <c r="AG74" s="1069"/>
      <c r="AH74" s="1069"/>
      <c r="AI74" s="1069"/>
      <c r="AJ74" s="1069"/>
      <c r="AK74" s="1069"/>
      <c r="AL74" s="1069"/>
      <c r="AM74" s="1069"/>
      <c r="AN74" s="1069"/>
      <c r="AO74" s="1069"/>
      <c r="AP74" s="1069"/>
      <c r="AQ74" s="1069"/>
      <c r="AR74" s="1069"/>
      <c r="AS74" s="1069"/>
      <c r="AT74" s="1069"/>
      <c r="AU74" s="1069"/>
      <c r="AV74" s="1069"/>
      <c r="AW74" s="1069"/>
      <c r="AX74" s="1069"/>
      <c r="AY74" s="1069"/>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598"/>
      <c r="CB74" s="2598"/>
      <c r="CC74" s="2598"/>
      <c r="CD74" s="2598"/>
      <c r="CE74" s="2598"/>
      <c r="CF74" s="2598"/>
      <c r="CG74" s="2598"/>
      <c r="CH74" s="2598"/>
      <c r="CI74" s="2598"/>
      <c r="CJ74" s="2598"/>
      <c r="CK74" s="2598"/>
      <c r="CL74" s="2598"/>
      <c r="CM74" s="2598"/>
      <c r="CN74" s="2598"/>
      <c r="CO74" s="2598"/>
      <c r="CP74" s="2598"/>
      <c r="CQ74" s="2598"/>
      <c r="CR74" s="2598"/>
      <c r="CS74" s="2598"/>
      <c r="CT74" s="2598"/>
      <c r="CU74" s="2598"/>
      <c r="CV74" s="2598"/>
      <c r="CW74" s="2598"/>
      <c r="CX74" s="2598"/>
      <c r="CY74" s="2598"/>
      <c r="CZ74" s="2598"/>
    </row>
    <row r="75" s="853" customFormat="true" ht="15" customHeight="true" x14ac:dyDescent="0.2">
      <c r="A75" s="2257"/>
      <c r="B75" s="2461"/>
      <c r="C75" s="2321"/>
      <c r="D75" s="2322"/>
      <c r="E75" s="2322"/>
      <c r="F75" s="2322"/>
      <c r="G75" s="2323"/>
      <c r="H75" s="2324"/>
      <c r="I75" s="2322"/>
      <c r="J75" s="2322"/>
      <c r="K75" s="2322"/>
      <c r="L75" s="2325"/>
      <c r="M75" s="2326"/>
      <c r="N75" s="2322"/>
      <c r="O75" s="2322"/>
      <c r="P75" s="2322"/>
      <c r="Q75" s="2323"/>
      <c r="R75" s="2324"/>
      <c r="S75" s="2322"/>
      <c r="T75" s="2322"/>
      <c r="U75" s="2322"/>
      <c r="V75" s="2322"/>
      <c r="W75" s="2322"/>
      <c r="X75" s="2322"/>
      <c r="Y75" s="2322"/>
      <c r="Z75" s="2729"/>
      <c r="AA75" s="1069"/>
      <c r="AB75" s="1069"/>
      <c r="AC75" s="1069"/>
      <c r="AD75" s="1069"/>
      <c r="AE75" s="1069"/>
      <c r="AF75" s="1069"/>
      <c r="AG75" s="1069"/>
      <c r="AH75" s="1069"/>
      <c r="AI75" s="1069"/>
      <c r="AJ75" s="1069"/>
      <c r="AK75" s="1069"/>
      <c r="AL75" s="1069"/>
      <c r="AM75" s="1069"/>
      <c r="AN75" s="1069"/>
      <c r="AO75" s="1069"/>
      <c r="AP75" s="1069"/>
      <c r="AQ75" s="1069"/>
      <c r="AR75" s="1069"/>
      <c r="AS75" s="1069"/>
      <c r="AT75" s="1069"/>
      <c r="AU75" s="1069"/>
      <c r="AV75" s="1069"/>
      <c r="AW75" s="1069"/>
      <c r="AX75" s="1069"/>
      <c r="AY75" s="1069"/>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598"/>
      <c r="CB75" s="2598"/>
      <c r="CC75" s="2598"/>
      <c r="CD75" s="2598"/>
      <c r="CE75" s="2598"/>
      <c r="CF75" s="2598"/>
      <c r="CG75" s="2598"/>
      <c r="CH75" s="2598"/>
      <c r="CI75" s="2598"/>
      <c r="CJ75" s="2598"/>
      <c r="CK75" s="2598"/>
      <c r="CL75" s="2598"/>
      <c r="CM75" s="2598"/>
      <c r="CN75" s="2598"/>
      <c r="CO75" s="2598"/>
      <c r="CP75" s="2598"/>
      <c r="CQ75" s="2598"/>
      <c r="CR75" s="2598"/>
      <c r="CS75" s="2598"/>
      <c r="CT75" s="2598"/>
      <c r="CU75" s="2598"/>
      <c r="CV75" s="2598"/>
      <c r="CW75" s="2598"/>
      <c r="CX75" s="2598"/>
      <c r="CY75" s="2598"/>
      <c r="CZ75" s="2598"/>
    </row>
    <row r="76" s="853" customFormat="true" ht="15" customHeight="true" x14ac:dyDescent="0.2">
      <c r="A76" s="2257"/>
      <c r="B76" s="2461"/>
      <c r="C76" s="2321"/>
      <c r="D76" s="2322"/>
      <c r="E76" s="2322"/>
      <c r="F76" s="2322"/>
      <c r="G76" s="2323"/>
      <c r="H76" s="2324"/>
      <c r="I76" s="2322"/>
      <c r="J76" s="2322"/>
      <c r="K76" s="2322"/>
      <c r="L76" s="2325"/>
      <c r="M76" s="2326"/>
      <c r="N76" s="2322"/>
      <c r="O76" s="2322"/>
      <c r="P76" s="2322"/>
      <c r="Q76" s="2323"/>
      <c r="R76" s="2324"/>
      <c r="S76" s="2322"/>
      <c r="T76" s="2322"/>
      <c r="U76" s="2322"/>
      <c r="V76" s="2322"/>
      <c r="W76" s="2322"/>
      <c r="X76" s="2322"/>
      <c r="Y76" s="2322"/>
      <c r="Z76" s="272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598"/>
      <c r="CB76" s="2598"/>
      <c r="CC76" s="2598"/>
      <c r="CD76" s="2598"/>
      <c r="CE76" s="2598"/>
      <c r="CF76" s="2598"/>
      <c r="CG76" s="2598"/>
      <c r="CH76" s="2598"/>
      <c r="CI76" s="2598"/>
      <c r="CJ76" s="2598"/>
      <c r="CK76" s="2598"/>
      <c r="CL76" s="2598"/>
      <c r="CM76" s="2598"/>
      <c r="CN76" s="2598"/>
      <c r="CO76" s="2598"/>
      <c r="CP76" s="2598"/>
      <c r="CQ76" s="2598"/>
      <c r="CR76" s="2598"/>
      <c r="CS76" s="2598"/>
      <c r="CT76" s="2598"/>
      <c r="CU76" s="2598"/>
      <c r="CV76" s="2598"/>
      <c r="CW76" s="2598"/>
      <c r="CX76" s="2598"/>
      <c r="CY76" s="2598"/>
      <c r="CZ76" s="2598"/>
    </row>
    <row r="77" s="853" customFormat="true" ht="15" customHeight="true" x14ac:dyDescent="0.2">
      <c r="A77" s="2257"/>
      <c r="B77" s="2461"/>
      <c r="C77" s="2321"/>
      <c r="D77" s="2322"/>
      <c r="E77" s="2322"/>
      <c r="F77" s="2322"/>
      <c r="G77" s="2323"/>
      <c r="H77" s="2324"/>
      <c r="I77" s="2322"/>
      <c r="J77" s="2322"/>
      <c r="K77" s="2322"/>
      <c r="L77" s="2325"/>
      <c r="M77" s="2326"/>
      <c r="N77" s="2322"/>
      <c r="O77" s="2322"/>
      <c r="P77" s="2322"/>
      <c r="Q77" s="2323"/>
      <c r="R77" s="2324"/>
      <c r="S77" s="2322"/>
      <c r="T77" s="2322"/>
      <c r="U77" s="2322"/>
      <c r="V77" s="2322"/>
      <c r="W77" s="2322"/>
      <c r="X77" s="2322"/>
      <c r="Y77" s="2322"/>
      <c r="Z77" s="2729"/>
      <c r="AA77" s="1069"/>
      <c r="AB77" s="1069"/>
      <c r="AC77" s="1069"/>
      <c r="AD77" s="1069"/>
      <c r="AE77" s="1069"/>
      <c r="AF77" s="1069"/>
      <c r="AG77" s="1069"/>
      <c r="AH77" s="1069"/>
      <c r="AI77" s="1069"/>
      <c r="AJ77" s="1069"/>
      <c r="AK77" s="1069"/>
      <c r="AL77" s="1069"/>
      <c r="AM77" s="1069"/>
      <c r="AN77" s="1069"/>
      <c r="AO77" s="1069"/>
      <c r="AP77" s="1069"/>
      <c r="AQ77" s="1069"/>
      <c r="AR77" s="1069"/>
      <c r="AS77" s="1069"/>
      <c r="AT77" s="1069"/>
      <c r="AU77" s="1069"/>
      <c r="AV77" s="1069"/>
      <c r="AW77" s="1069"/>
      <c r="AX77" s="1069"/>
      <c r="AY77" s="1069"/>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598"/>
      <c r="CB77" s="2598"/>
      <c r="CC77" s="2598"/>
      <c r="CD77" s="2598"/>
      <c r="CE77" s="2598"/>
      <c r="CF77" s="2598"/>
      <c r="CG77" s="2598"/>
      <c r="CH77" s="2598"/>
      <c r="CI77" s="2598"/>
      <c r="CJ77" s="2598"/>
      <c r="CK77" s="2598"/>
      <c r="CL77" s="2598"/>
      <c r="CM77" s="2598"/>
      <c r="CN77" s="2598"/>
      <c r="CO77" s="2598"/>
      <c r="CP77" s="2598"/>
      <c r="CQ77" s="2598"/>
      <c r="CR77" s="2598"/>
      <c r="CS77" s="2598"/>
      <c r="CT77" s="2598"/>
      <c r="CU77" s="2598"/>
      <c r="CV77" s="2598"/>
      <c r="CW77" s="2598"/>
      <c r="CX77" s="2598"/>
      <c r="CY77" s="2598"/>
      <c r="CZ77" s="2598"/>
    </row>
    <row r="78" s="853" customFormat="true" ht="15" customHeight="true" x14ac:dyDescent="0.2">
      <c r="A78" s="2257"/>
      <c r="B78" s="2461"/>
      <c r="C78" s="2321"/>
      <c r="D78" s="2322"/>
      <c r="E78" s="2322"/>
      <c r="F78" s="2322"/>
      <c r="G78" s="2323"/>
      <c r="H78" s="2324"/>
      <c r="I78" s="2322"/>
      <c r="J78" s="2322"/>
      <c r="K78" s="2322"/>
      <c r="L78" s="2325"/>
      <c r="M78" s="2326"/>
      <c r="N78" s="2322"/>
      <c r="O78" s="2322"/>
      <c r="P78" s="2322"/>
      <c r="Q78" s="2323"/>
      <c r="R78" s="2324"/>
      <c r="S78" s="2322"/>
      <c r="T78" s="2322"/>
      <c r="U78" s="2322"/>
      <c r="V78" s="2322"/>
      <c r="W78" s="2322"/>
      <c r="X78" s="2322"/>
      <c r="Y78" s="2322"/>
      <c r="Z78" s="2729"/>
      <c r="AA78" s="1069"/>
      <c r="AB78" s="1069"/>
      <c r="AC78" s="1069"/>
      <c r="AD78" s="1069"/>
      <c r="AE78" s="1069"/>
      <c r="AF78" s="1069"/>
      <c r="AG78" s="1069"/>
      <c r="AH78" s="1069"/>
      <c r="AI78" s="1069"/>
      <c r="AJ78" s="1069"/>
      <c r="AK78" s="1069"/>
      <c r="AL78" s="1069"/>
      <c r="AM78" s="1069"/>
      <c r="AN78" s="1069"/>
      <c r="AO78" s="1069"/>
      <c r="AP78" s="1069"/>
      <c r="AQ78" s="1069"/>
      <c r="AR78" s="1069"/>
      <c r="AS78" s="1069"/>
      <c r="AT78" s="1069"/>
      <c r="AU78" s="1069"/>
      <c r="AV78" s="1069"/>
      <c r="AW78" s="1069"/>
      <c r="AX78" s="1069"/>
      <c r="AY78" s="1069"/>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598"/>
      <c r="CB78" s="2598"/>
      <c r="CC78" s="2598"/>
      <c r="CD78" s="2598"/>
      <c r="CE78" s="2598"/>
      <c r="CF78" s="2598"/>
      <c r="CG78" s="2598"/>
      <c r="CH78" s="2598"/>
      <c r="CI78" s="2598"/>
      <c r="CJ78" s="2598"/>
      <c r="CK78" s="2598"/>
      <c r="CL78" s="2598"/>
      <c r="CM78" s="2598"/>
      <c r="CN78" s="2598"/>
      <c r="CO78" s="2598"/>
      <c r="CP78" s="2598"/>
      <c r="CQ78" s="2598"/>
      <c r="CR78" s="2598"/>
      <c r="CS78" s="2598"/>
      <c r="CT78" s="2598"/>
      <c r="CU78" s="2598"/>
      <c r="CV78" s="2598"/>
      <c r="CW78" s="2598"/>
      <c r="CX78" s="2598"/>
      <c r="CY78" s="2598"/>
      <c r="CZ78" s="2598"/>
    </row>
    <row r="79" s="853" customFormat="true" ht="15" customHeight="true" x14ac:dyDescent="0.2">
      <c r="A79" s="2257"/>
      <c r="B79" s="2461"/>
      <c r="C79" s="2321"/>
      <c r="D79" s="2322"/>
      <c r="E79" s="2322"/>
      <c r="F79" s="2322"/>
      <c r="G79" s="2323"/>
      <c r="H79" s="2324"/>
      <c r="I79" s="2322"/>
      <c r="J79" s="2322"/>
      <c r="K79" s="2322"/>
      <c r="L79" s="2325"/>
      <c r="M79" s="2326"/>
      <c r="N79" s="2322"/>
      <c r="O79" s="2322"/>
      <c r="P79" s="2322"/>
      <c r="Q79" s="2323"/>
      <c r="R79" s="2324"/>
      <c r="S79" s="2322"/>
      <c r="T79" s="2322"/>
      <c r="U79" s="2322"/>
      <c r="V79" s="2322"/>
      <c r="W79" s="2322"/>
      <c r="X79" s="2322"/>
      <c r="Y79" s="2322"/>
      <c r="Z79" s="2729"/>
      <c r="AA79" s="1069"/>
      <c r="AB79" s="1069"/>
      <c r="AC79" s="1069"/>
      <c r="AD79" s="1069"/>
      <c r="AE79" s="1069"/>
      <c r="AF79" s="1069"/>
      <c r="AG79" s="1069"/>
      <c r="AH79" s="1069"/>
      <c r="AI79" s="1069"/>
      <c r="AJ79" s="1069"/>
      <c r="AK79" s="1069"/>
      <c r="AL79" s="1069"/>
      <c r="AM79" s="1069"/>
      <c r="AN79" s="1069"/>
      <c r="AO79" s="1069"/>
      <c r="AP79" s="1069"/>
      <c r="AQ79" s="1069"/>
      <c r="AR79" s="1069"/>
      <c r="AS79" s="1069"/>
      <c r="AT79" s="1069"/>
      <c r="AU79" s="1069"/>
      <c r="AV79" s="1069"/>
      <c r="AW79" s="1069"/>
      <c r="AX79" s="1069"/>
      <c r="AY79" s="1069"/>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598"/>
      <c r="CB79" s="2598"/>
      <c r="CC79" s="2598"/>
      <c r="CD79" s="2598"/>
      <c r="CE79" s="2598"/>
      <c r="CF79" s="2598"/>
      <c r="CG79" s="2598"/>
      <c r="CH79" s="2598"/>
      <c r="CI79" s="2598"/>
      <c r="CJ79" s="2598"/>
      <c r="CK79" s="2598"/>
      <c r="CL79" s="2598"/>
      <c r="CM79" s="2598"/>
      <c r="CN79" s="2598"/>
      <c r="CO79" s="2598"/>
      <c r="CP79" s="2598"/>
      <c r="CQ79" s="2598"/>
      <c r="CR79" s="2598"/>
      <c r="CS79" s="2598"/>
      <c r="CT79" s="2598"/>
      <c r="CU79" s="2598"/>
      <c r="CV79" s="2598"/>
      <c r="CW79" s="2598"/>
      <c r="CX79" s="2598"/>
      <c r="CY79" s="2598"/>
      <c r="CZ79" s="2598"/>
    </row>
    <row r="80" s="853" customFormat="true" ht="15" customHeight="true" x14ac:dyDescent="0.2">
      <c r="A80" s="2257"/>
      <c r="B80" s="2461"/>
      <c r="C80" s="2321"/>
      <c r="D80" s="2322"/>
      <c r="E80" s="2322"/>
      <c r="F80" s="2322"/>
      <c r="G80" s="2323"/>
      <c r="H80" s="2324"/>
      <c r="I80" s="2322"/>
      <c r="J80" s="2322"/>
      <c r="K80" s="2322"/>
      <c r="L80" s="2325"/>
      <c r="M80" s="2326"/>
      <c r="N80" s="2322"/>
      <c r="O80" s="2322"/>
      <c r="P80" s="2322"/>
      <c r="Q80" s="2323"/>
      <c r="R80" s="2324"/>
      <c r="S80" s="2322"/>
      <c r="T80" s="2322"/>
      <c r="U80" s="2322"/>
      <c r="V80" s="2322"/>
      <c r="W80" s="2322"/>
      <c r="X80" s="2322"/>
      <c r="Y80" s="2322"/>
      <c r="Z80" s="2729"/>
      <c r="AA80" s="1069"/>
      <c r="AB80" s="1069"/>
      <c r="AC80" s="1069"/>
      <c r="AD80" s="1069"/>
      <c r="AE80" s="1069"/>
      <c r="AF80" s="1069"/>
      <c r="AG80" s="1069"/>
      <c r="AH80" s="1069"/>
      <c r="AI80" s="1069"/>
      <c r="AJ80" s="1069"/>
      <c r="AK80" s="1069"/>
      <c r="AL80" s="1069"/>
      <c r="AM80" s="1069"/>
      <c r="AN80" s="1069"/>
      <c r="AO80" s="1069"/>
      <c r="AP80" s="1069"/>
      <c r="AQ80" s="1069"/>
      <c r="AR80" s="1069"/>
      <c r="AS80" s="1069"/>
      <c r="AT80" s="1069"/>
      <c r="AU80" s="1069"/>
      <c r="AV80" s="1069"/>
      <c r="AW80" s="1069"/>
      <c r="AX80" s="1069"/>
      <c r="AY80" s="1069"/>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598"/>
      <c r="CB80" s="2598"/>
      <c r="CC80" s="2598"/>
      <c r="CD80" s="2598"/>
      <c r="CE80" s="2598"/>
      <c r="CF80" s="2598"/>
      <c r="CG80" s="2598"/>
      <c r="CH80" s="2598"/>
      <c r="CI80" s="2598"/>
      <c r="CJ80" s="2598"/>
      <c r="CK80" s="2598"/>
      <c r="CL80" s="2598"/>
      <c r="CM80" s="2598"/>
      <c r="CN80" s="2598"/>
      <c r="CO80" s="2598"/>
      <c r="CP80" s="2598"/>
      <c r="CQ80" s="2598"/>
      <c r="CR80" s="2598"/>
      <c r="CS80" s="2598"/>
      <c r="CT80" s="2598"/>
      <c r="CU80" s="2598"/>
      <c r="CV80" s="2598"/>
      <c r="CW80" s="2598"/>
      <c r="CX80" s="2598"/>
      <c r="CY80" s="2598"/>
      <c r="CZ80" s="2598"/>
    </row>
    <row r="81" s="853" customFormat="true" ht="15" customHeight="true" x14ac:dyDescent="0.2">
      <c r="A81" s="2257"/>
      <c r="B81" s="2461"/>
      <c r="C81" s="2321"/>
      <c r="D81" s="2322"/>
      <c r="E81" s="2322"/>
      <c r="F81" s="2322"/>
      <c r="G81" s="2323"/>
      <c r="H81" s="2324"/>
      <c r="I81" s="2322"/>
      <c r="J81" s="2322"/>
      <c r="K81" s="2322"/>
      <c r="L81" s="2325"/>
      <c r="M81" s="2326"/>
      <c r="N81" s="2322"/>
      <c r="O81" s="2322"/>
      <c r="P81" s="2322"/>
      <c r="Q81" s="2323"/>
      <c r="R81" s="2324"/>
      <c r="S81" s="2322"/>
      <c r="T81" s="2322"/>
      <c r="U81" s="2322"/>
      <c r="V81" s="2322"/>
      <c r="W81" s="2322"/>
      <c r="X81" s="2322"/>
      <c r="Y81" s="2322"/>
      <c r="Z81" s="2729"/>
      <c r="AA81" s="1069"/>
      <c r="AB81" s="1069"/>
      <c r="AC81" s="1069"/>
      <c r="AD81" s="1069"/>
      <c r="AE81" s="1069"/>
      <c r="AF81" s="1069"/>
      <c r="AG81" s="1069"/>
      <c r="AH81" s="1069"/>
      <c r="AI81" s="1069"/>
      <c r="AJ81" s="1069"/>
      <c r="AK81" s="1069"/>
      <c r="AL81" s="1069"/>
      <c r="AM81" s="1069"/>
      <c r="AN81" s="1069"/>
      <c r="AO81" s="1069"/>
      <c r="AP81" s="1069"/>
      <c r="AQ81" s="1069"/>
      <c r="AR81" s="1069"/>
      <c r="AS81" s="1069"/>
      <c r="AT81" s="1069"/>
      <c r="AU81" s="1069"/>
      <c r="AV81" s="1069"/>
      <c r="AW81" s="1069"/>
      <c r="AX81" s="1069"/>
      <c r="AY81" s="1069"/>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598"/>
      <c r="CB81" s="2598"/>
      <c r="CC81" s="2598"/>
      <c r="CD81" s="2598"/>
      <c r="CE81" s="2598"/>
      <c r="CF81" s="2598"/>
      <c r="CG81" s="2598"/>
      <c r="CH81" s="2598"/>
      <c r="CI81" s="2598"/>
      <c r="CJ81" s="2598"/>
      <c r="CK81" s="2598"/>
      <c r="CL81" s="2598"/>
      <c r="CM81" s="2598"/>
      <c r="CN81" s="2598"/>
      <c r="CO81" s="2598"/>
      <c r="CP81" s="2598"/>
      <c r="CQ81" s="2598"/>
      <c r="CR81" s="2598"/>
      <c r="CS81" s="2598"/>
      <c r="CT81" s="2598"/>
      <c r="CU81" s="2598"/>
      <c r="CV81" s="2598"/>
      <c r="CW81" s="2598"/>
      <c r="CX81" s="2598"/>
      <c r="CY81" s="2598"/>
      <c r="CZ81" s="2598"/>
    </row>
    <row r="82" s="853" customFormat="true" ht="15" customHeight="true" x14ac:dyDescent="0.2">
      <c r="A82" s="2257"/>
      <c r="B82" s="2461"/>
      <c r="C82" s="2321"/>
      <c r="D82" s="2322"/>
      <c r="E82" s="2322"/>
      <c r="F82" s="2322"/>
      <c r="G82" s="2323"/>
      <c r="H82" s="2324"/>
      <c r="I82" s="2322"/>
      <c r="J82" s="2322"/>
      <c r="K82" s="2322"/>
      <c r="L82" s="2325"/>
      <c r="M82" s="2326"/>
      <c r="N82" s="2322"/>
      <c r="O82" s="2322"/>
      <c r="P82" s="2322"/>
      <c r="Q82" s="2323"/>
      <c r="R82" s="2324"/>
      <c r="S82" s="2322"/>
      <c r="T82" s="2322"/>
      <c r="U82" s="2322"/>
      <c r="V82" s="2322"/>
      <c r="W82" s="2322"/>
      <c r="X82" s="2322"/>
      <c r="Y82" s="2322"/>
      <c r="Z82" s="2729"/>
      <c r="AA82" s="1069"/>
      <c r="AB82" s="1069"/>
      <c r="AC82" s="1069"/>
      <c r="AD82" s="1069"/>
      <c r="AE82" s="1069"/>
      <c r="AF82" s="1069"/>
      <c r="AG82" s="1069"/>
      <c r="AH82" s="1069"/>
      <c r="AI82" s="1069"/>
      <c r="AJ82" s="1069"/>
      <c r="AK82" s="1069"/>
      <c r="AL82" s="1069"/>
      <c r="AM82" s="1069"/>
      <c r="AN82" s="1069"/>
      <c r="AO82" s="1069"/>
      <c r="AP82" s="1069"/>
      <c r="AQ82" s="1069"/>
      <c r="AR82" s="1069"/>
      <c r="AS82" s="1069"/>
      <c r="AT82" s="1069"/>
      <c r="AU82" s="1069"/>
      <c r="AV82" s="1069"/>
      <c r="AW82" s="1069"/>
      <c r="AX82" s="1069"/>
      <c r="AY82" s="1069"/>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598"/>
      <c r="CB82" s="2598"/>
      <c r="CC82" s="2598"/>
      <c r="CD82" s="2598"/>
      <c r="CE82" s="2598"/>
      <c r="CF82" s="2598"/>
      <c r="CG82" s="2598"/>
      <c r="CH82" s="2598"/>
      <c r="CI82" s="2598"/>
      <c r="CJ82" s="2598"/>
      <c r="CK82" s="2598"/>
      <c r="CL82" s="2598"/>
      <c r="CM82" s="2598"/>
      <c r="CN82" s="2598"/>
      <c r="CO82" s="2598"/>
      <c r="CP82" s="2598"/>
      <c r="CQ82" s="2598"/>
      <c r="CR82" s="2598"/>
      <c r="CS82" s="2598"/>
      <c r="CT82" s="2598"/>
      <c r="CU82" s="2598"/>
      <c r="CV82" s="2598"/>
      <c r="CW82" s="2598"/>
      <c r="CX82" s="2598"/>
      <c r="CY82" s="2598"/>
      <c r="CZ82" s="2598"/>
    </row>
    <row r="83" s="853" customFormat="true" ht="15" customHeight="true" x14ac:dyDescent="0.2">
      <c r="A83" s="2257"/>
      <c r="B83" s="2461"/>
      <c r="C83" s="2321"/>
      <c r="D83" s="2322"/>
      <c r="E83" s="2322"/>
      <c r="F83" s="2322"/>
      <c r="G83" s="2323"/>
      <c r="H83" s="2324"/>
      <c r="I83" s="2322"/>
      <c r="J83" s="2322"/>
      <c r="K83" s="2322"/>
      <c r="L83" s="2325"/>
      <c r="M83" s="2326"/>
      <c r="N83" s="2322"/>
      <c r="O83" s="2322"/>
      <c r="P83" s="2322"/>
      <c r="Q83" s="2323"/>
      <c r="R83" s="2324"/>
      <c r="S83" s="2322"/>
      <c r="T83" s="2322"/>
      <c r="U83" s="2322"/>
      <c r="V83" s="2322"/>
      <c r="W83" s="2322"/>
      <c r="X83" s="2322"/>
      <c r="Y83" s="2322"/>
      <c r="Z83" s="2729"/>
      <c r="AA83" s="1069"/>
      <c r="AB83" s="1069"/>
      <c r="AC83" s="1069"/>
      <c r="AD83" s="1069"/>
      <c r="AE83" s="1069"/>
      <c r="AF83" s="1069"/>
      <c r="AG83" s="1069"/>
      <c r="AH83" s="1069"/>
      <c r="AI83" s="1069"/>
      <c r="AJ83" s="1069"/>
      <c r="AK83" s="1069"/>
      <c r="AL83" s="1069"/>
      <c r="AM83" s="1069"/>
      <c r="AN83" s="1069"/>
      <c r="AO83" s="1069"/>
      <c r="AP83" s="1069"/>
      <c r="AQ83" s="1069"/>
      <c r="AR83" s="1069"/>
      <c r="AS83" s="1069"/>
      <c r="AT83" s="1069"/>
      <c r="AU83" s="1069"/>
      <c r="AV83" s="1069"/>
      <c r="AW83" s="1069"/>
      <c r="AX83" s="1069"/>
      <c r="AY83" s="1069"/>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598"/>
      <c r="CB83" s="2598"/>
      <c r="CC83" s="2598"/>
      <c r="CD83" s="2598"/>
      <c r="CE83" s="2598"/>
      <c r="CF83" s="2598"/>
      <c r="CG83" s="2598"/>
      <c r="CH83" s="2598"/>
      <c r="CI83" s="2598"/>
      <c r="CJ83" s="2598"/>
      <c r="CK83" s="2598"/>
      <c r="CL83" s="2598"/>
      <c r="CM83" s="2598"/>
      <c r="CN83" s="2598"/>
      <c r="CO83" s="2598"/>
      <c r="CP83" s="2598"/>
      <c r="CQ83" s="2598"/>
      <c r="CR83" s="2598"/>
      <c r="CS83" s="2598"/>
      <c r="CT83" s="2598"/>
      <c r="CU83" s="2598"/>
      <c r="CV83" s="2598"/>
      <c r="CW83" s="2598"/>
      <c r="CX83" s="2598"/>
      <c r="CY83" s="2598"/>
      <c r="CZ83" s="2598"/>
    </row>
    <row r="84" s="853" customFormat="true" ht="15" customHeight="true" x14ac:dyDescent="0.2">
      <c r="A84" s="2257"/>
      <c r="B84" s="2461"/>
      <c r="C84" s="2321"/>
      <c r="D84" s="2322"/>
      <c r="E84" s="2322"/>
      <c r="F84" s="2322"/>
      <c r="G84" s="2323"/>
      <c r="H84" s="2324"/>
      <c r="I84" s="2322"/>
      <c r="J84" s="2322"/>
      <c r="K84" s="2322"/>
      <c r="L84" s="2325"/>
      <c r="M84" s="2326"/>
      <c r="N84" s="2322"/>
      <c r="O84" s="2322"/>
      <c r="P84" s="2322"/>
      <c r="Q84" s="2323"/>
      <c r="R84" s="2324"/>
      <c r="S84" s="2322"/>
      <c r="T84" s="2322"/>
      <c r="U84" s="2322"/>
      <c r="V84" s="2322"/>
      <c r="W84" s="2322"/>
      <c r="X84" s="2322"/>
      <c r="Y84" s="2322"/>
      <c r="Z84" s="2729"/>
      <c r="AA84" s="1069"/>
      <c r="AB84" s="1069"/>
      <c r="AC84" s="1069"/>
      <c r="AD84" s="1069"/>
      <c r="AE84" s="1069"/>
      <c r="AF84" s="1069"/>
      <c r="AG84" s="1069"/>
      <c r="AH84" s="1069"/>
      <c r="AI84" s="1069"/>
      <c r="AJ84" s="1069"/>
      <c r="AK84" s="1069"/>
      <c r="AL84" s="1069"/>
      <c r="AM84" s="1069"/>
      <c r="AN84" s="1069"/>
      <c r="AO84" s="1069"/>
      <c r="AP84" s="1069"/>
      <c r="AQ84" s="1069"/>
      <c r="AR84" s="1069"/>
      <c r="AS84" s="1069"/>
      <c r="AT84" s="1069"/>
      <c r="AU84" s="1069"/>
      <c r="AV84" s="1069"/>
      <c r="AW84" s="1069"/>
      <c r="AX84" s="1069"/>
      <c r="AY84" s="1069"/>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598"/>
      <c r="CB84" s="2598"/>
      <c r="CC84" s="2598"/>
      <c r="CD84" s="2598"/>
      <c r="CE84" s="2598"/>
      <c r="CF84" s="2598"/>
      <c r="CG84" s="2598"/>
      <c r="CH84" s="2598"/>
      <c r="CI84" s="2598"/>
      <c r="CJ84" s="2598"/>
      <c r="CK84" s="2598"/>
      <c r="CL84" s="2598"/>
      <c r="CM84" s="2598"/>
      <c r="CN84" s="2598"/>
      <c r="CO84" s="2598"/>
      <c r="CP84" s="2598"/>
      <c r="CQ84" s="2598"/>
      <c r="CR84" s="2598"/>
      <c r="CS84" s="2598"/>
      <c r="CT84" s="2598"/>
      <c r="CU84" s="2598"/>
      <c r="CV84" s="2598"/>
      <c r="CW84" s="2598"/>
      <c r="CX84" s="2598"/>
      <c r="CY84" s="2598"/>
      <c r="CZ84" s="2598"/>
    </row>
    <row r="85" s="853" customFormat="true" ht="15" customHeight="true" x14ac:dyDescent="0.2">
      <c r="A85" s="2258"/>
      <c r="B85" s="2462"/>
      <c r="C85" s="2327"/>
      <c r="D85" s="2328"/>
      <c r="E85" s="2328"/>
      <c r="F85" s="2328"/>
      <c r="G85" s="2329"/>
      <c r="H85" s="2330"/>
      <c r="I85" s="2328"/>
      <c r="J85" s="2328"/>
      <c r="K85" s="2328"/>
      <c r="L85" s="2331"/>
      <c r="M85" s="2332"/>
      <c r="N85" s="2328"/>
      <c r="O85" s="2328"/>
      <c r="P85" s="2328"/>
      <c r="Q85" s="2329"/>
      <c r="R85" s="2330"/>
      <c r="S85" s="2328"/>
      <c r="T85" s="2328"/>
      <c r="U85" s="2328"/>
      <c r="V85" s="2328"/>
      <c r="W85" s="2328"/>
      <c r="X85" s="2328"/>
      <c r="Y85" s="2328"/>
      <c r="Z85" s="2730"/>
      <c r="AA85" s="1069"/>
      <c r="AB85" s="1069"/>
      <c r="AC85" s="1069"/>
      <c r="AD85" s="1069"/>
      <c r="AE85" s="1069"/>
      <c r="AF85" s="1069"/>
      <c r="AG85" s="1069"/>
      <c r="AH85" s="1069"/>
      <c r="AI85" s="1069"/>
      <c r="AJ85" s="1069"/>
      <c r="AK85" s="1069"/>
      <c r="AL85" s="1069"/>
      <c r="AM85" s="1069"/>
      <c r="AN85" s="1069"/>
      <c r="AO85" s="1069"/>
      <c r="AP85" s="1069"/>
      <c r="AQ85" s="1069"/>
      <c r="AR85" s="1069"/>
      <c r="AS85" s="1069"/>
      <c r="AT85" s="1069"/>
      <c r="AU85" s="1069"/>
      <c r="AV85" s="1069"/>
      <c r="AW85" s="1069"/>
      <c r="AX85" s="1069"/>
      <c r="AY85" s="1069"/>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598"/>
      <c r="CB85" s="2598"/>
      <c r="CC85" s="2598"/>
      <c r="CD85" s="2598"/>
      <c r="CE85" s="2598"/>
      <c r="CF85" s="2598"/>
      <c r="CG85" s="2598"/>
      <c r="CH85" s="2598"/>
      <c r="CI85" s="2598"/>
      <c r="CJ85" s="2598"/>
      <c r="CK85" s="2598"/>
      <c r="CL85" s="2598"/>
      <c r="CM85" s="2598"/>
      <c r="CN85" s="2598"/>
      <c r="CO85" s="2598"/>
      <c r="CP85" s="2598"/>
      <c r="CQ85" s="2598"/>
      <c r="CR85" s="2598"/>
      <c r="CS85" s="2598"/>
      <c r="CT85" s="2598"/>
      <c r="CU85" s="2598"/>
      <c r="CV85" s="2598"/>
      <c r="CW85" s="2598"/>
      <c r="CX85" s="2598"/>
      <c r="CY85" s="2598"/>
      <c r="CZ85" s="2598"/>
    </row>
    <row r="86" s="853" customFormat="true" ht="15" customHeight="true" x14ac:dyDescent="0.2">
      <c r="A86" s="1250"/>
      <c r="B86" s="1268"/>
      <c r="C86" s="1344"/>
      <c r="D86" s="1345"/>
      <c r="E86" s="1345"/>
      <c r="F86" s="1345"/>
      <c r="G86" s="1346"/>
      <c r="H86" s="1347"/>
      <c r="I86" s="1345"/>
      <c r="J86" s="1345"/>
      <c r="K86" s="1345"/>
      <c r="L86" s="1348"/>
      <c r="M86" s="1349"/>
      <c r="N86" s="1345"/>
      <c r="O86" s="1345"/>
      <c r="P86" s="1345"/>
      <c r="Q86" s="1346"/>
      <c r="R86" s="1347"/>
      <c r="S86" s="1345"/>
      <c r="T86" s="1345"/>
      <c r="U86" s="1345"/>
      <c r="V86" s="1345"/>
      <c r="W86" s="1345"/>
      <c r="X86" s="1345"/>
      <c r="Y86" s="1345"/>
      <c r="Z86" s="2562"/>
      <c r="AA86" s="1069"/>
      <c r="AB86" s="1069"/>
      <c r="AC86" s="1069"/>
      <c r="AD86" s="1069"/>
      <c r="AE86" s="1069"/>
      <c r="AF86" s="1069"/>
      <c r="AG86" s="1069"/>
      <c r="AH86" s="1069"/>
      <c r="AI86" s="1069"/>
      <c r="AJ86" s="1069"/>
      <c r="AK86" s="1069"/>
      <c r="AL86" s="1069"/>
      <c r="AM86" s="1069"/>
      <c r="AN86" s="1069"/>
      <c r="AO86" s="1069"/>
      <c r="AP86" s="1069"/>
      <c r="AQ86" s="1069"/>
      <c r="AR86" s="1069"/>
      <c r="AS86" s="1069"/>
      <c r="AT86" s="1069"/>
      <c r="AU86" s="1069"/>
      <c r="AV86" s="1069"/>
      <c r="AW86" s="1069"/>
      <c r="AX86" s="1069"/>
      <c r="AY86" s="1069"/>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598"/>
      <c r="CB86" s="2598"/>
      <c r="CC86" s="2598"/>
      <c r="CD86" s="2598"/>
      <c r="CE86" s="2598"/>
      <c r="CF86" s="2598"/>
      <c r="CG86" s="2598"/>
      <c r="CH86" s="2598"/>
      <c r="CI86" s="2598"/>
      <c r="CJ86" s="2598"/>
      <c r="CK86" s="2598"/>
      <c r="CL86" s="2598"/>
      <c r="CM86" s="2598"/>
      <c r="CN86" s="2598"/>
      <c r="CO86" s="2598"/>
      <c r="CP86" s="2598"/>
      <c r="CQ86" s="2598"/>
      <c r="CR86" s="2598"/>
      <c r="CS86" s="2598"/>
      <c r="CT86" s="2598"/>
      <c r="CU86" s="2598"/>
      <c r="CV86" s="2598"/>
      <c r="CW86" s="2598"/>
      <c r="CX86" s="2598"/>
      <c r="CY86" s="2598"/>
      <c r="CZ86" s="2598"/>
    </row>
    <row r="87" s="853" customFormat="true" ht="15" customHeight="true" x14ac:dyDescent="0.2">
      <c r="A87" s="1250"/>
      <c r="B87" s="1268"/>
      <c r="C87" s="1344"/>
      <c r="D87" s="1345"/>
      <c r="E87" s="1345"/>
      <c r="F87" s="1345"/>
      <c r="G87" s="1346"/>
      <c r="H87" s="1347"/>
      <c r="I87" s="1345"/>
      <c r="J87" s="1345"/>
      <c r="K87" s="1345"/>
      <c r="L87" s="1348"/>
      <c r="M87" s="1349"/>
      <c r="N87" s="1345"/>
      <c r="O87" s="1345"/>
      <c r="P87" s="1345"/>
      <c r="Q87" s="1346"/>
      <c r="R87" s="1347"/>
      <c r="S87" s="1345"/>
      <c r="T87" s="1345"/>
      <c r="U87" s="1345"/>
      <c r="V87" s="1345"/>
      <c r="W87" s="1345"/>
      <c r="X87" s="1345"/>
      <c r="Y87" s="1345"/>
      <c r="Z87" s="2562"/>
      <c r="AA87" s="1069"/>
      <c r="AB87" s="1069"/>
      <c r="AC87" s="1069"/>
      <c r="AD87" s="1069"/>
      <c r="AE87" s="1069"/>
      <c r="AF87" s="1069"/>
      <c r="AG87" s="1069"/>
      <c r="AH87" s="1069"/>
      <c r="AI87" s="1069"/>
      <c r="AJ87" s="1069"/>
      <c r="AK87" s="1069"/>
      <c r="AL87" s="1069"/>
      <c r="AM87" s="1069"/>
      <c r="AN87" s="1069"/>
      <c r="AO87" s="1069"/>
      <c r="AP87" s="1069"/>
      <c r="AQ87" s="1069"/>
      <c r="AR87" s="1069"/>
      <c r="AS87" s="1069"/>
      <c r="AT87" s="1069"/>
      <c r="AU87" s="1069"/>
      <c r="AV87" s="1069"/>
      <c r="AW87" s="1069"/>
      <c r="AX87" s="1069"/>
      <c r="AY87" s="1069"/>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598"/>
      <c r="CB87" s="2598"/>
      <c r="CC87" s="2598"/>
      <c r="CD87" s="2598"/>
      <c r="CE87" s="2598"/>
      <c r="CF87" s="2598"/>
      <c r="CG87" s="2598"/>
      <c r="CH87" s="2598"/>
      <c r="CI87" s="2598"/>
      <c r="CJ87" s="2598"/>
      <c r="CK87" s="2598"/>
      <c r="CL87" s="2598"/>
      <c r="CM87" s="2598"/>
      <c r="CN87" s="2598"/>
      <c r="CO87" s="2598"/>
      <c r="CP87" s="2598"/>
      <c r="CQ87" s="2598"/>
      <c r="CR87" s="2598"/>
      <c r="CS87" s="2598"/>
      <c r="CT87" s="2598"/>
      <c r="CU87" s="2598"/>
      <c r="CV87" s="2598"/>
      <c r="CW87" s="2598"/>
      <c r="CX87" s="2598"/>
      <c r="CY87" s="2598"/>
      <c r="CZ87" s="2598"/>
    </row>
    <row r="88" s="853" customFormat="true" ht="15" customHeight="true" x14ac:dyDescent="0.2">
      <c r="A88" s="1250"/>
      <c r="B88" s="1268"/>
      <c r="C88" s="1344"/>
      <c r="D88" s="1345"/>
      <c r="E88" s="1345"/>
      <c r="F88" s="1345"/>
      <c r="G88" s="1346"/>
      <c r="H88" s="1347"/>
      <c r="I88" s="1345"/>
      <c r="J88" s="1345"/>
      <c r="K88" s="1345"/>
      <c r="L88" s="1348"/>
      <c r="M88" s="1349"/>
      <c r="N88" s="1345"/>
      <c r="O88" s="1345"/>
      <c r="P88" s="1345"/>
      <c r="Q88" s="1346"/>
      <c r="R88" s="1347"/>
      <c r="S88" s="1345"/>
      <c r="T88" s="1345"/>
      <c r="U88" s="1345"/>
      <c r="V88" s="1345"/>
      <c r="W88" s="1345"/>
      <c r="X88" s="1345"/>
      <c r="Y88" s="1345"/>
      <c r="Z88" s="2562"/>
      <c r="AA88" s="1069"/>
      <c r="AB88" s="1069"/>
      <c r="AC88" s="1069"/>
      <c r="AD88" s="1069"/>
      <c r="AE88" s="1069"/>
      <c r="AF88" s="1069"/>
      <c r="AG88" s="1069"/>
      <c r="AH88" s="1069"/>
      <c r="AI88" s="1069"/>
      <c r="AJ88" s="1069"/>
      <c r="AK88" s="1069"/>
      <c r="AL88" s="1069"/>
      <c r="AM88" s="1069"/>
      <c r="AN88" s="1069"/>
      <c r="AO88" s="1069"/>
      <c r="AP88" s="1069"/>
      <c r="AQ88" s="1069"/>
      <c r="AR88" s="1069"/>
      <c r="AS88" s="1069"/>
      <c r="AT88" s="1069"/>
      <c r="AU88" s="1069"/>
      <c r="AV88" s="1069"/>
      <c r="AW88" s="1069"/>
      <c r="AX88" s="1069"/>
      <c r="AY88" s="1069"/>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598"/>
      <c r="CB88" s="2598"/>
      <c r="CC88" s="2598"/>
      <c r="CD88" s="2598"/>
      <c r="CE88" s="2598"/>
      <c r="CF88" s="2598"/>
      <c r="CG88" s="2598"/>
      <c r="CH88" s="2598"/>
      <c r="CI88" s="2598"/>
      <c r="CJ88" s="2598"/>
      <c r="CK88" s="2598"/>
      <c r="CL88" s="2598"/>
      <c r="CM88" s="2598"/>
      <c r="CN88" s="2598"/>
      <c r="CO88" s="2598"/>
      <c r="CP88" s="2598"/>
      <c r="CQ88" s="2598"/>
      <c r="CR88" s="2598"/>
      <c r="CS88" s="2598"/>
      <c r="CT88" s="2598"/>
      <c r="CU88" s="2598"/>
      <c r="CV88" s="2598"/>
      <c r="CW88" s="2598"/>
      <c r="CX88" s="2598"/>
      <c r="CY88" s="2598"/>
      <c r="CZ88" s="2598"/>
    </row>
    <row r="89" s="853" customFormat="true" ht="15" customHeight="true" x14ac:dyDescent="0.2">
      <c r="A89" s="1250"/>
      <c r="B89" s="1268"/>
      <c r="C89" s="1344"/>
      <c r="D89" s="1345"/>
      <c r="E89" s="1345"/>
      <c r="F89" s="1345"/>
      <c r="G89" s="1346"/>
      <c r="H89" s="1347"/>
      <c r="I89" s="1345"/>
      <c r="J89" s="1345"/>
      <c r="K89" s="1345"/>
      <c r="L89" s="1348"/>
      <c r="M89" s="1349"/>
      <c r="N89" s="1345"/>
      <c r="O89" s="1345"/>
      <c r="P89" s="1345"/>
      <c r="Q89" s="1346"/>
      <c r="R89" s="1347"/>
      <c r="S89" s="1345"/>
      <c r="T89" s="1345"/>
      <c r="U89" s="1345"/>
      <c r="V89" s="1345"/>
      <c r="W89" s="1345"/>
      <c r="X89" s="1345"/>
      <c r="Y89" s="1345"/>
      <c r="Z89" s="2562"/>
      <c r="AA89" s="1069"/>
      <c r="AB89" s="1069"/>
      <c r="AC89" s="1069"/>
      <c r="AD89" s="1069"/>
      <c r="AE89" s="1069"/>
      <c r="AF89" s="1069"/>
      <c r="AG89" s="1069"/>
      <c r="AH89" s="1069"/>
      <c r="AI89" s="1069"/>
      <c r="AJ89" s="1069"/>
      <c r="AK89" s="1069"/>
      <c r="AL89" s="1069"/>
      <c r="AM89" s="1069"/>
      <c r="AN89" s="1069"/>
      <c r="AO89" s="1069"/>
      <c r="AP89" s="1069"/>
      <c r="AQ89" s="1069"/>
      <c r="AR89" s="1069"/>
      <c r="AS89" s="1069"/>
      <c r="AT89" s="1069"/>
      <c r="AU89" s="1069"/>
      <c r="AV89" s="1069"/>
      <c r="AW89" s="1069"/>
      <c r="AX89" s="1069"/>
      <c r="AY89" s="1069"/>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598"/>
      <c r="CB89" s="2598"/>
      <c r="CC89" s="2598"/>
      <c r="CD89" s="2598"/>
      <c r="CE89" s="2598"/>
      <c r="CF89" s="2598"/>
      <c r="CG89" s="2598"/>
      <c r="CH89" s="2598"/>
      <c r="CI89" s="2598"/>
      <c r="CJ89" s="2598"/>
      <c r="CK89" s="2598"/>
      <c r="CL89" s="2598"/>
      <c r="CM89" s="2598"/>
      <c r="CN89" s="2598"/>
      <c r="CO89" s="2598"/>
      <c r="CP89" s="2598"/>
      <c r="CQ89" s="2598"/>
      <c r="CR89" s="2598"/>
      <c r="CS89" s="2598"/>
      <c r="CT89" s="2598"/>
      <c r="CU89" s="2598"/>
      <c r="CV89" s="2598"/>
      <c r="CW89" s="2598"/>
      <c r="CX89" s="2598"/>
      <c r="CY89" s="2598"/>
      <c r="CZ89" s="2598"/>
    </row>
    <row r="90" s="853" customFormat="true" ht="15" customHeight="true" x14ac:dyDescent="0.2">
      <c r="A90" s="1251"/>
      <c r="B90" s="1269"/>
      <c r="C90" s="1352"/>
      <c r="D90" s="1353"/>
      <c r="E90" s="1353"/>
      <c r="F90" s="1353"/>
      <c r="G90" s="1354"/>
      <c r="H90" s="1355"/>
      <c r="I90" s="1353"/>
      <c r="J90" s="1353"/>
      <c r="K90" s="1353"/>
      <c r="L90" s="1356"/>
      <c r="M90" s="1357"/>
      <c r="N90" s="1353"/>
      <c r="O90" s="1353"/>
      <c r="P90" s="1353"/>
      <c r="Q90" s="1354"/>
      <c r="R90" s="1355"/>
      <c r="S90" s="1353"/>
      <c r="T90" s="1353"/>
      <c r="U90" s="1353"/>
      <c r="V90" s="1353"/>
      <c r="W90" s="1353"/>
      <c r="X90" s="1353"/>
      <c r="Y90" s="1353"/>
      <c r="Z90" s="2563"/>
      <c r="AA90" s="1069"/>
      <c r="AB90" s="1069"/>
      <c r="AC90" s="1069"/>
      <c r="AD90" s="1069"/>
      <c r="AE90" s="1069"/>
      <c r="AF90" s="1069"/>
      <c r="AG90" s="1069"/>
      <c r="AH90" s="1069"/>
      <c r="AI90" s="1069"/>
      <c r="AJ90" s="1069"/>
      <c r="AK90" s="1069"/>
      <c r="AL90" s="1069"/>
      <c r="AM90" s="1069"/>
      <c r="AN90" s="1069"/>
      <c r="AO90" s="1069"/>
      <c r="AP90" s="1069"/>
      <c r="AQ90" s="1069"/>
      <c r="AR90" s="1069"/>
      <c r="AS90" s="1069"/>
      <c r="AT90" s="1069"/>
      <c r="AU90" s="1069"/>
      <c r="AV90" s="1069"/>
      <c r="AW90" s="1069"/>
      <c r="AX90" s="1069"/>
      <c r="AY90" s="1069"/>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598"/>
      <c r="CB90" s="2598"/>
      <c r="CC90" s="2598"/>
      <c r="CD90" s="2598"/>
      <c r="CE90" s="2598"/>
      <c r="CF90" s="2598"/>
      <c r="CG90" s="2598"/>
      <c r="CH90" s="2598"/>
      <c r="CI90" s="2598"/>
      <c r="CJ90" s="2598"/>
      <c r="CK90" s="2598"/>
      <c r="CL90" s="2598"/>
      <c r="CM90" s="2598"/>
      <c r="CN90" s="2598"/>
      <c r="CO90" s="2598"/>
      <c r="CP90" s="2598"/>
      <c r="CQ90" s="2598"/>
      <c r="CR90" s="2598"/>
      <c r="CS90" s="2598"/>
      <c r="CT90" s="2598"/>
      <c r="CU90" s="2598"/>
      <c r="CV90" s="2598"/>
      <c r="CW90" s="2598"/>
      <c r="CX90" s="2598"/>
      <c r="CY90" s="2598"/>
      <c r="CZ90" s="2598"/>
    </row>
    <row r="91" s="853" customFormat="true" ht="15" customHeight="true" x14ac:dyDescent="0.2">
      <c r="A91" s="1180"/>
      <c r="B91" s="1270"/>
      <c r="C91" s="1358"/>
      <c r="D91" s="1350"/>
      <c r="E91" s="1350"/>
      <c r="F91" s="1350"/>
      <c r="G91" s="1351"/>
      <c r="H91" s="1359"/>
      <c r="I91" s="1350"/>
      <c r="J91" s="1350"/>
      <c r="K91" s="1350"/>
      <c r="L91" s="1360"/>
      <c r="M91" s="1358"/>
      <c r="N91" s="1350"/>
      <c r="O91" s="1350"/>
      <c r="P91" s="1350"/>
      <c r="Q91" s="1351"/>
      <c r="R91" s="1359"/>
      <c r="S91" s="1350"/>
      <c r="T91" s="1350"/>
      <c r="U91" s="1350"/>
      <c r="V91" s="1350"/>
      <c r="W91" s="1350"/>
      <c r="X91" s="1350"/>
      <c r="Y91" s="1350"/>
      <c r="Z91" s="1360"/>
      <c r="AA91" s="1069"/>
      <c r="AB91" s="1069"/>
      <c r="AC91" s="1069"/>
      <c r="AD91" s="1069"/>
      <c r="AE91" s="1069"/>
      <c r="AF91" s="1069"/>
      <c r="AG91" s="1069"/>
      <c r="AH91" s="1069"/>
      <c r="AI91" s="1069"/>
      <c r="AJ91" s="1069"/>
      <c r="AK91" s="1069"/>
      <c r="AL91" s="1069"/>
      <c r="AM91" s="1069"/>
      <c r="AN91" s="1069"/>
      <c r="AO91" s="1069"/>
      <c r="AP91" s="1069"/>
      <c r="AQ91" s="1069"/>
      <c r="AR91" s="1069"/>
      <c r="AS91" s="1069"/>
      <c r="AT91" s="1069"/>
      <c r="AU91" s="1069"/>
      <c r="AV91" s="1069"/>
      <c r="AW91" s="1069"/>
      <c r="AX91" s="1069"/>
      <c r="AY91" s="1069"/>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598"/>
      <c r="CB91" s="2598"/>
      <c r="CC91" s="2598"/>
      <c r="CD91" s="2598"/>
      <c r="CE91" s="2598"/>
      <c r="CF91" s="2598"/>
      <c r="CG91" s="2598"/>
      <c r="CH91" s="2598"/>
      <c r="CI91" s="2598"/>
      <c r="CJ91" s="2598"/>
      <c r="CK91" s="2598"/>
      <c r="CL91" s="2598"/>
      <c r="CM91" s="2598"/>
      <c r="CN91" s="2598"/>
      <c r="CO91" s="2598"/>
      <c r="CP91" s="2598"/>
      <c r="CQ91" s="2598"/>
      <c r="CR91" s="2598"/>
      <c r="CS91" s="2598"/>
      <c r="CT91" s="2598"/>
      <c r="CU91" s="2598"/>
      <c r="CV91" s="2598"/>
      <c r="CW91" s="2598"/>
      <c r="CX91" s="2598"/>
      <c r="CY91" s="2598"/>
      <c r="CZ91" s="2598"/>
    </row>
    <row r="92" s="853" customFormat="true" ht="15" customHeight="true" x14ac:dyDescent="0.2">
      <c r="A92" s="1180"/>
      <c r="B92" s="1270"/>
      <c r="C92" s="1358"/>
      <c r="D92" s="1350"/>
      <c r="E92" s="1350"/>
      <c r="F92" s="1350"/>
      <c r="G92" s="1351"/>
      <c r="H92" s="1359"/>
      <c r="I92" s="1350"/>
      <c r="J92" s="1350"/>
      <c r="K92" s="1350"/>
      <c r="L92" s="1360"/>
      <c r="M92" s="1358"/>
      <c r="N92" s="1350"/>
      <c r="O92" s="1350"/>
      <c r="P92" s="1350"/>
      <c r="Q92" s="1351"/>
      <c r="R92" s="1359"/>
      <c r="S92" s="1350"/>
      <c r="T92" s="1350"/>
      <c r="U92" s="1350"/>
      <c r="V92" s="1350"/>
      <c r="W92" s="1350"/>
      <c r="X92" s="1350"/>
      <c r="Y92" s="1350"/>
      <c r="Z92" s="1360"/>
      <c r="AA92" s="1069"/>
      <c r="AB92" s="1069"/>
      <c r="AC92" s="1069"/>
      <c r="AD92" s="1069"/>
      <c r="AE92" s="1069"/>
      <c r="AF92" s="1069"/>
      <c r="AG92" s="1069"/>
      <c r="AH92" s="1069"/>
      <c r="AI92" s="1069"/>
      <c r="AJ92" s="1069"/>
      <c r="AK92" s="1069"/>
      <c r="AL92" s="1069"/>
      <c r="AM92" s="1069"/>
      <c r="AN92" s="1069"/>
      <c r="AO92" s="1069"/>
      <c r="AP92" s="1069"/>
      <c r="AQ92" s="1069"/>
      <c r="AR92" s="1069"/>
      <c r="AS92" s="1069"/>
      <c r="AT92" s="1069"/>
      <c r="AU92" s="1069"/>
      <c r="AV92" s="1069"/>
      <c r="AW92" s="1069"/>
      <c r="AX92" s="1069"/>
      <c r="AY92" s="1069"/>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598"/>
      <c r="CB92" s="2598"/>
      <c r="CC92" s="2598"/>
      <c r="CD92" s="2598"/>
      <c r="CE92" s="2598"/>
      <c r="CF92" s="2598"/>
      <c r="CG92" s="2598"/>
      <c r="CH92" s="2598"/>
      <c r="CI92" s="2598"/>
      <c r="CJ92" s="2598"/>
      <c r="CK92" s="2598"/>
      <c r="CL92" s="2598"/>
      <c r="CM92" s="2598"/>
      <c r="CN92" s="2598"/>
      <c r="CO92" s="2598"/>
      <c r="CP92" s="2598"/>
      <c r="CQ92" s="2598"/>
      <c r="CR92" s="2598"/>
      <c r="CS92" s="2598"/>
      <c r="CT92" s="2598"/>
      <c r="CU92" s="2598"/>
      <c r="CV92" s="2598"/>
      <c r="CW92" s="2598"/>
      <c r="CX92" s="2598"/>
      <c r="CY92" s="2598"/>
      <c r="CZ92" s="2598"/>
    </row>
    <row r="93" s="853" customFormat="true" ht="15" customHeight="true" x14ac:dyDescent="0.2">
      <c r="A93" s="1252"/>
      <c r="B93" s="1271"/>
      <c r="C93" s="1184"/>
      <c r="D93" s="1185"/>
      <c r="E93" s="1185"/>
      <c r="F93" s="1185"/>
      <c r="G93" s="1234"/>
      <c r="H93" s="1224"/>
      <c r="I93" s="1185"/>
      <c r="J93" s="1185"/>
      <c r="K93" s="1185"/>
      <c r="L93" s="1201"/>
      <c r="M93" s="1184"/>
      <c r="N93" s="1185"/>
      <c r="O93" s="1185"/>
      <c r="P93" s="1185"/>
      <c r="Q93" s="1234"/>
      <c r="R93" s="1224"/>
      <c r="S93" s="1185"/>
      <c r="T93" s="1185"/>
      <c r="U93" s="1185"/>
      <c r="V93" s="1185"/>
      <c r="W93" s="1185"/>
      <c r="X93" s="1185"/>
      <c r="Y93" s="1185"/>
      <c r="Z93" s="1201"/>
      <c r="AA93" s="1069"/>
      <c r="AB93" s="1069"/>
      <c r="AC93" s="1069"/>
      <c r="AD93" s="1069"/>
      <c r="AE93" s="1069"/>
      <c r="AF93" s="1069"/>
      <c r="AG93" s="1069"/>
      <c r="AH93" s="1069"/>
      <c r="AI93" s="1069"/>
      <c r="AJ93" s="1069"/>
      <c r="AK93" s="1069"/>
      <c r="AL93" s="1069"/>
      <c r="AM93" s="1069"/>
      <c r="AN93" s="1069"/>
      <c r="AO93" s="1069"/>
      <c r="AP93" s="1069"/>
      <c r="AQ93" s="1069"/>
      <c r="AR93" s="1069"/>
      <c r="AS93" s="1069"/>
      <c r="AT93" s="1069"/>
      <c r="AU93" s="1069"/>
      <c r="AV93" s="1069"/>
      <c r="AW93" s="1069"/>
      <c r="AX93" s="1069"/>
      <c r="AY93" s="1069"/>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598"/>
      <c r="CB93" s="2598"/>
      <c r="CC93" s="2598"/>
      <c r="CD93" s="2598"/>
      <c r="CE93" s="2598"/>
      <c r="CF93" s="2598"/>
      <c r="CG93" s="2598"/>
      <c r="CH93" s="2598"/>
      <c r="CI93" s="2598"/>
      <c r="CJ93" s="2598"/>
      <c r="CK93" s="2598"/>
      <c r="CL93" s="2598"/>
      <c r="CM93" s="2598"/>
      <c r="CN93" s="2598"/>
      <c r="CO93" s="2598"/>
      <c r="CP93" s="2598"/>
      <c r="CQ93" s="2598"/>
      <c r="CR93" s="2598"/>
      <c r="CS93" s="2598"/>
      <c r="CT93" s="2598"/>
      <c r="CU93" s="2598"/>
      <c r="CV93" s="2598"/>
      <c r="CW93" s="2598"/>
      <c r="CX93" s="2598"/>
      <c r="CY93" s="2598"/>
      <c r="CZ93" s="2598"/>
    </row>
    <row r="94" s="853" customFormat="true" ht="15" customHeight="true" x14ac:dyDescent="0.2">
      <c r="A94" s="1457"/>
      <c r="B94" s="1271"/>
      <c r="C94" s="1184"/>
      <c r="D94" s="1186"/>
      <c r="E94" s="1186"/>
      <c r="F94" s="1186"/>
      <c r="G94" s="1235"/>
      <c r="H94" s="1224"/>
      <c r="I94" s="1186"/>
      <c r="J94" s="1186"/>
      <c r="K94" s="1186"/>
      <c r="L94" s="1202"/>
      <c r="M94" s="1184"/>
      <c r="N94" s="1186"/>
      <c r="O94" s="1186"/>
      <c r="P94" s="1186"/>
      <c r="Q94" s="1235"/>
      <c r="R94" s="1224"/>
      <c r="S94" s="1186"/>
      <c r="T94" s="1186"/>
      <c r="U94" s="1186"/>
      <c r="V94" s="1186"/>
      <c r="W94" s="1186"/>
      <c r="X94" s="1186"/>
      <c r="Y94" s="1186"/>
      <c r="Z94" s="1202"/>
      <c r="AA94" s="1069"/>
      <c r="AB94" s="1069"/>
      <c r="AC94" s="1069"/>
      <c r="AD94" s="1069"/>
      <c r="AE94" s="1069"/>
      <c r="AF94" s="1069"/>
      <c r="AG94" s="1069"/>
      <c r="AH94" s="1069"/>
      <c r="AI94" s="1069"/>
      <c r="AJ94" s="1069"/>
      <c r="AK94" s="1069"/>
      <c r="AL94" s="1069"/>
      <c r="AM94" s="1069"/>
      <c r="AN94" s="1069"/>
      <c r="AO94" s="1069"/>
      <c r="AP94" s="1069"/>
      <c r="AQ94" s="1069"/>
      <c r="AR94" s="1069"/>
      <c r="AS94" s="1069"/>
      <c r="AT94" s="1069"/>
      <c r="AU94" s="1069"/>
      <c r="AV94" s="1069"/>
      <c r="AW94" s="1069"/>
      <c r="AX94" s="1069"/>
      <c r="AY94" s="1069"/>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598"/>
      <c r="CB94" s="2598"/>
      <c r="CC94" s="2598"/>
      <c r="CD94" s="2598"/>
      <c r="CE94" s="2598"/>
      <c r="CF94" s="2598"/>
      <c r="CG94" s="2598"/>
      <c r="CH94" s="2598"/>
      <c r="CI94" s="2598"/>
      <c r="CJ94" s="2598"/>
      <c r="CK94" s="2598"/>
      <c r="CL94" s="2598"/>
      <c r="CM94" s="2598"/>
      <c r="CN94" s="2598"/>
      <c r="CO94" s="2598"/>
      <c r="CP94" s="2598"/>
      <c r="CQ94" s="2598"/>
      <c r="CR94" s="2598"/>
      <c r="CS94" s="2598"/>
      <c r="CT94" s="2598"/>
      <c r="CU94" s="2598"/>
      <c r="CV94" s="2598"/>
      <c r="CW94" s="2598"/>
      <c r="CX94" s="2598"/>
      <c r="CY94" s="2598"/>
      <c r="CZ94" s="2598"/>
    </row>
    <row r="95" s="853" customFormat="true" ht="15" customHeight="true" x14ac:dyDescent="0.2">
      <c r="A95" s="1252"/>
      <c r="B95" s="1272"/>
      <c r="C95" s="1361"/>
      <c r="D95" s="1362"/>
      <c r="E95" s="1362"/>
      <c r="F95" s="1362"/>
      <c r="G95" s="1363"/>
      <c r="H95" s="1364"/>
      <c r="I95" s="1362"/>
      <c r="J95" s="1362"/>
      <c r="K95" s="1362"/>
      <c r="L95" s="1365"/>
      <c r="M95" s="1361"/>
      <c r="N95" s="1362"/>
      <c r="O95" s="1362"/>
      <c r="P95" s="1362"/>
      <c r="Q95" s="1363"/>
      <c r="R95" s="1364"/>
      <c r="S95" s="1362"/>
      <c r="T95" s="1362"/>
      <c r="U95" s="1362"/>
      <c r="V95" s="1362"/>
      <c r="W95" s="1362"/>
      <c r="X95" s="1362"/>
      <c r="Y95" s="1362"/>
      <c r="Z95" s="1365"/>
      <c r="AA95" s="1069"/>
      <c r="AB95" s="1069"/>
      <c r="AC95" s="1069"/>
      <c r="AD95" s="1069"/>
      <c r="AE95" s="1069"/>
      <c r="AF95" s="1069"/>
      <c r="AG95" s="1069"/>
      <c r="AH95" s="1069"/>
      <c r="AI95" s="1069"/>
      <c r="AJ95" s="1069"/>
      <c r="AK95" s="1069"/>
      <c r="AL95" s="1069"/>
      <c r="AM95" s="1069"/>
      <c r="AN95" s="1069"/>
      <c r="AO95" s="1069"/>
      <c r="AP95" s="1069"/>
      <c r="AQ95" s="1069"/>
      <c r="AR95" s="1069"/>
      <c r="AS95" s="1069"/>
      <c r="AT95" s="1069"/>
      <c r="AU95" s="1069"/>
      <c r="AV95" s="1069"/>
      <c r="AW95" s="1069"/>
      <c r="AX95" s="1069"/>
      <c r="AY95" s="1069"/>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598"/>
      <c r="CB95" s="2598"/>
      <c r="CC95" s="2598"/>
      <c r="CD95" s="2598"/>
      <c r="CE95" s="2598"/>
      <c r="CF95" s="2598"/>
      <c r="CG95" s="2598"/>
      <c r="CH95" s="2598"/>
      <c r="CI95" s="2598"/>
      <c r="CJ95" s="2598"/>
      <c r="CK95" s="2598"/>
      <c r="CL95" s="2598"/>
      <c r="CM95" s="2598"/>
      <c r="CN95" s="2598"/>
      <c r="CO95" s="2598"/>
      <c r="CP95" s="2598"/>
      <c r="CQ95" s="2598"/>
      <c r="CR95" s="2598"/>
      <c r="CS95" s="2598"/>
      <c r="CT95" s="2598"/>
      <c r="CU95" s="2598"/>
      <c r="CV95" s="2598"/>
      <c r="CW95" s="2598"/>
      <c r="CX95" s="2598"/>
      <c r="CY95" s="2598"/>
      <c r="CZ95" s="2598"/>
    </row>
    <row r="96" s="131" customFormat="true" ht="15" customHeight="true" x14ac:dyDescent="0.2">
      <c r="A96" s="1457"/>
      <c r="B96" s="1272"/>
      <c r="C96" s="1361"/>
      <c r="D96" s="1362"/>
      <c r="E96" s="1362"/>
      <c r="F96" s="1362"/>
      <c r="G96" s="1363"/>
      <c r="H96" s="1364"/>
      <c r="I96" s="1362"/>
      <c r="J96" s="1362"/>
      <c r="K96" s="1362"/>
      <c r="L96" s="1365"/>
      <c r="M96" s="1361"/>
      <c r="N96" s="1362"/>
      <c r="O96" s="1362"/>
      <c r="P96" s="1362"/>
      <c r="Q96" s="1363"/>
      <c r="R96" s="1364"/>
      <c r="S96" s="1362"/>
      <c r="T96" s="1362"/>
      <c r="U96" s="1362"/>
      <c r="V96" s="1362"/>
      <c r="W96" s="1362"/>
      <c r="X96" s="1362"/>
      <c r="Y96" s="1362"/>
      <c r="Z96" s="1365"/>
      <c r="AA96" s="1069"/>
      <c r="AB96" s="1069"/>
      <c r="AC96" s="1069"/>
      <c r="AD96" s="1069"/>
      <c r="AE96" s="1069"/>
      <c r="AF96" s="1069"/>
      <c r="AG96" s="1069"/>
      <c r="AH96" s="1069"/>
      <c r="AI96" s="1069"/>
      <c r="AJ96" s="1069"/>
      <c r="AK96" s="1069"/>
      <c r="AL96" s="1069"/>
      <c r="AM96" s="1069"/>
      <c r="AN96" s="1069"/>
      <c r="AO96" s="1069"/>
      <c r="AP96" s="1069"/>
      <c r="AQ96" s="1069"/>
      <c r="AR96" s="1069"/>
      <c r="AS96" s="1069"/>
      <c r="AT96" s="1069"/>
      <c r="AU96" s="1069"/>
      <c r="AV96" s="1069"/>
      <c r="AW96" s="1069"/>
      <c r="AX96" s="1069"/>
      <c r="AY96" s="1069"/>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598"/>
      <c r="CB96" s="2598"/>
      <c r="CC96" s="2598"/>
      <c r="CD96" s="2598"/>
      <c r="CE96" s="2598"/>
      <c r="CF96" s="2598"/>
      <c r="CG96" s="2598"/>
      <c r="CH96" s="2598"/>
      <c r="CI96" s="2598"/>
      <c r="CJ96" s="2598"/>
      <c r="CK96" s="2598"/>
      <c r="CL96" s="2598"/>
      <c r="CM96" s="2598"/>
      <c r="CN96" s="2598"/>
      <c r="CO96" s="2598"/>
      <c r="CP96" s="2598"/>
      <c r="CQ96" s="2598"/>
      <c r="CR96" s="2598"/>
      <c r="CS96" s="2598"/>
      <c r="CT96" s="2598"/>
      <c r="CU96" s="2598"/>
      <c r="CV96" s="2598"/>
      <c r="CW96" s="2598"/>
      <c r="CX96" s="2598"/>
      <c r="CY96" s="2598"/>
      <c r="CZ96" s="2598"/>
    </row>
    <row r="97" s="131" customFormat="true" ht="15" customHeight="true" x14ac:dyDescent="0.2">
      <c r="A97" s="1252"/>
      <c r="B97" s="1272"/>
      <c r="C97" s="1361"/>
      <c r="D97" s="1362"/>
      <c r="E97" s="1362"/>
      <c r="F97" s="1362"/>
      <c r="G97" s="1363"/>
      <c r="H97" s="1364"/>
      <c r="I97" s="1362"/>
      <c r="J97" s="1362"/>
      <c r="K97" s="1362"/>
      <c r="L97" s="1365"/>
      <c r="M97" s="1361"/>
      <c r="N97" s="1362"/>
      <c r="O97" s="1362"/>
      <c r="P97" s="1362"/>
      <c r="Q97" s="1363"/>
      <c r="R97" s="1364"/>
      <c r="S97" s="1362"/>
      <c r="T97" s="1362"/>
      <c r="U97" s="1362"/>
      <c r="V97" s="1362"/>
      <c r="W97" s="1362"/>
      <c r="X97" s="1362"/>
      <c r="Y97" s="1362"/>
      <c r="Z97" s="1365"/>
      <c r="AA97" s="1069"/>
      <c r="AB97" s="1069"/>
      <c r="AC97" s="1069"/>
      <c r="AD97" s="1069"/>
      <c r="AE97" s="1069"/>
      <c r="AF97" s="1069"/>
      <c r="AG97" s="1069"/>
      <c r="AH97" s="1069"/>
      <c r="AI97" s="1069"/>
      <c r="AJ97" s="1069"/>
      <c r="AK97" s="1069"/>
      <c r="AL97" s="1069"/>
      <c r="AM97" s="1069"/>
      <c r="AN97" s="1069"/>
      <c r="AO97" s="1069"/>
      <c r="AP97" s="1069"/>
      <c r="AQ97" s="1069"/>
      <c r="AR97" s="1069"/>
      <c r="AS97" s="1069"/>
      <c r="AT97" s="1069"/>
      <c r="AU97" s="1069"/>
      <c r="AV97" s="1069"/>
      <c r="AW97" s="1069"/>
      <c r="AX97" s="1069"/>
      <c r="AY97" s="1069"/>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598"/>
      <c r="CB97" s="2598"/>
      <c r="CC97" s="2598"/>
      <c r="CD97" s="2598"/>
      <c r="CE97" s="2598"/>
      <c r="CF97" s="2598"/>
      <c r="CG97" s="2598"/>
      <c r="CH97" s="2598"/>
      <c r="CI97" s="2598"/>
      <c r="CJ97" s="2598"/>
      <c r="CK97" s="2598"/>
      <c r="CL97" s="2598"/>
      <c r="CM97" s="2598"/>
      <c r="CN97" s="2598"/>
      <c r="CO97" s="2598"/>
      <c r="CP97" s="2598"/>
      <c r="CQ97" s="2598"/>
      <c r="CR97" s="2598"/>
      <c r="CS97" s="2598"/>
      <c r="CT97" s="2598"/>
      <c r="CU97" s="2598"/>
      <c r="CV97" s="2598"/>
      <c r="CW97" s="2598"/>
      <c r="CX97" s="2598"/>
      <c r="CY97" s="2598"/>
      <c r="CZ97" s="2598"/>
    </row>
    <row r="98" s="131" customFormat="true" ht="15" customHeight="true" x14ac:dyDescent="0.2">
      <c r="A98" s="1457"/>
      <c r="B98" s="1272"/>
      <c r="C98" s="1361"/>
      <c r="D98" s="1362"/>
      <c r="E98" s="1362"/>
      <c r="F98" s="1362"/>
      <c r="G98" s="1363"/>
      <c r="H98" s="1364"/>
      <c r="I98" s="1362"/>
      <c r="J98" s="1362"/>
      <c r="K98" s="1362"/>
      <c r="L98" s="1365"/>
      <c r="M98" s="1361"/>
      <c r="N98" s="1362"/>
      <c r="O98" s="1362"/>
      <c r="P98" s="1362"/>
      <c r="Q98" s="1363"/>
      <c r="R98" s="1364"/>
      <c r="S98" s="1362"/>
      <c r="T98" s="1362"/>
      <c r="U98" s="1362"/>
      <c r="V98" s="1362"/>
      <c r="W98" s="1362"/>
      <c r="X98" s="1362"/>
      <c r="Y98" s="1362"/>
      <c r="Z98" s="1365"/>
      <c r="AA98" s="1069"/>
      <c r="AB98" s="1069"/>
      <c r="AC98" s="1069"/>
      <c r="AD98" s="1069"/>
      <c r="AE98" s="1069"/>
      <c r="AF98" s="1069"/>
      <c r="AG98" s="1069"/>
      <c r="AH98" s="1069"/>
      <c r="AI98" s="1069"/>
      <c r="AJ98" s="1069"/>
      <c r="AK98" s="1069"/>
      <c r="AL98" s="1069"/>
      <c r="AM98" s="1069"/>
      <c r="AN98" s="1069"/>
      <c r="AO98" s="1069"/>
      <c r="AP98" s="1069"/>
      <c r="AQ98" s="1069"/>
      <c r="AR98" s="1069"/>
      <c r="AS98" s="1069"/>
      <c r="AT98" s="1069"/>
      <c r="AU98" s="1069"/>
      <c r="AV98" s="1069"/>
      <c r="AW98" s="1069"/>
      <c r="AX98" s="1069"/>
      <c r="AY98" s="1069"/>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598"/>
      <c r="CB98" s="2598"/>
      <c r="CC98" s="2598"/>
      <c r="CD98" s="2598"/>
      <c r="CE98" s="2598"/>
      <c r="CF98" s="2598"/>
      <c r="CG98" s="2598"/>
      <c r="CH98" s="2598"/>
      <c r="CI98" s="2598"/>
      <c r="CJ98" s="2598"/>
      <c r="CK98" s="2598"/>
      <c r="CL98" s="2598"/>
      <c r="CM98" s="2598"/>
      <c r="CN98" s="2598"/>
      <c r="CO98" s="2598"/>
      <c r="CP98" s="2598"/>
      <c r="CQ98" s="2598"/>
      <c r="CR98" s="2598"/>
      <c r="CS98" s="2598"/>
      <c r="CT98" s="2598"/>
      <c r="CU98" s="2598"/>
      <c r="CV98" s="2598"/>
      <c r="CW98" s="2598"/>
      <c r="CX98" s="2598"/>
      <c r="CY98" s="2598"/>
      <c r="CZ98" s="2598"/>
    </row>
    <row r="99" s="131" customFormat="true" ht="15" customHeight="true" x14ac:dyDescent="0.2">
      <c r="A99" s="1457"/>
      <c r="B99" s="1272"/>
      <c r="C99" s="1361"/>
      <c r="D99" s="1362"/>
      <c r="E99" s="1362"/>
      <c r="F99" s="1362"/>
      <c r="G99" s="1363"/>
      <c r="H99" s="1364"/>
      <c r="I99" s="1362"/>
      <c r="J99" s="1362"/>
      <c r="K99" s="1362"/>
      <c r="L99" s="1365"/>
      <c r="M99" s="1361"/>
      <c r="N99" s="1362"/>
      <c r="O99" s="1362"/>
      <c r="P99" s="1362"/>
      <c r="Q99" s="1363"/>
      <c r="R99" s="1364"/>
      <c r="S99" s="1362"/>
      <c r="T99" s="1362"/>
      <c r="U99" s="1362"/>
      <c r="V99" s="1362"/>
      <c r="W99" s="1362"/>
      <c r="X99" s="1362"/>
      <c r="Y99" s="1362"/>
      <c r="Z99" s="1365"/>
      <c r="AA99" s="1069"/>
      <c r="AB99" s="1069"/>
      <c r="AC99" s="1069"/>
      <c r="AD99" s="1069"/>
      <c r="AE99" s="1069"/>
      <c r="AF99" s="1069"/>
      <c r="AG99" s="1069"/>
      <c r="AH99" s="1069"/>
      <c r="AI99" s="1069"/>
      <c r="AJ99" s="1069"/>
      <c r="AK99" s="1069"/>
      <c r="AL99" s="1069"/>
      <c r="AM99" s="1069"/>
      <c r="AN99" s="1069"/>
      <c r="AO99" s="1069"/>
      <c r="AP99" s="1069"/>
      <c r="AQ99" s="1069"/>
      <c r="AR99" s="1069"/>
      <c r="AS99" s="1069"/>
      <c r="AT99" s="1069"/>
      <c r="AU99" s="1069"/>
      <c r="AV99" s="1069"/>
      <c r="AW99" s="1069"/>
      <c r="AX99" s="1069"/>
      <c r="AY99" s="1069"/>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598"/>
      <c r="CB99" s="2598"/>
      <c r="CC99" s="2598"/>
      <c r="CD99" s="2598"/>
      <c r="CE99" s="2598"/>
      <c r="CF99" s="2598"/>
      <c r="CG99" s="2598"/>
      <c r="CH99" s="2598"/>
      <c r="CI99" s="2598"/>
      <c r="CJ99" s="2598"/>
      <c r="CK99" s="2598"/>
      <c r="CL99" s="2598"/>
      <c r="CM99" s="2598"/>
      <c r="CN99" s="2598"/>
      <c r="CO99" s="2598"/>
      <c r="CP99" s="2598"/>
      <c r="CQ99" s="2598"/>
      <c r="CR99" s="2598"/>
      <c r="CS99" s="2598"/>
      <c r="CT99" s="2598"/>
      <c r="CU99" s="2598"/>
      <c r="CV99" s="2598"/>
      <c r="CW99" s="2598"/>
      <c r="CX99" s="2598"/>
      <c r="CY99" s="2598"/>
      <c r="CZ99" s="2598"/>
    </row>
    <row r="100" s="131" customFormat="true" ht="15" customHeight="true" x14ac:dyDescent="0.2">
      <c r="A100" s="1457"/>
      <c r="B100" s="1272"/>
      <c r="C100" s="1361"/>
      <c r="D100" s="1362"/>
      <c r="E100" s="1362"/>
      <c r="F100" s="1362"/>
      <c r="G100" s="1363"/>
      <c r="H100" s="1364"/>
      <c r="I100" s="1362"/>
      <c r="J100" s="1362"/>
      <c r="K100" s="1362"/>
      <c r="L100" s="1365"/>
      <c r="M100" s="1361"/>
      <c r="N100" s="1362"/>
      <c r="O100" s="1362"/>
      <c r="P100" s="1362"/>
      <c r="Q100" s="1363"/>
      <c r="R100" s="1364"/>
      <c r="S100" s="1362"/>
      <c r="T100" s="1362"/>
      <c r="U100" s="1362"/>
      <c r="V100" s="1362"/>
      <c r="W100" s="1362"/>
      <c r="X100" s="1362"/>
      <c r="Y100" s="1362"/>
      <c r="Z100" s="1365"/>
      <c r="AA100" s="1069"/>
      <c r="AB100" s="1069"/>
      <c r="AC100" s="1069"/>
      <c r="AD100" s="1069"/>
      <c r="AE100" s="1069"/>
      <c r="AF100" s="1069"/>
      <c r="AG100" s="1069"/>
      <c r="AH100" s="1069"/>
      <c r="AI100" s="1069"/>
      <c r="AJ100" s="1069"/>
      <c r="AK100" s="1069"/>
      <c r="AL100" s="1069"/>
      <c r="AM100" s="1069"/>
      <c r="AN100" s="1069"/>
      <c r="AO100" s="1069"/>
      <c r="AP100" s="1069"/>
      <c r="AQ100" s="1069"/>
      <c r="AR100" s="1069"/>
      <c r="AS100" s="1069"/>
      <c r="AT100" s="1069"/>
      <c r="AU100" s="1069"/>
      <c r="AV100" s="1069"/>
      <c r="AW100" s="1069"/>
      <c r="AX100" s="1069"/>
      <c r="AY100" s="1069"/>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598"/>
      <c r="CB100" s="2598"/>
      <c r="CC100" s="2598"/>
      <c r="CD100" s="2598"/>
      <c r="CE100" s="2598"/>
      <c r="CF100" s="2598"/>
      <c r="CG100" s="2598"/>
      <c r="CH100" s="2598"/>
      <c r="CI100" s="2598"/>
      <c r="CJ100" s="2598"/>
      <c r="CK100" s="2598"/>
      <c r="CL100" s="2598"/>
      <c r="CM100" s="2598"/>
      <c r="CN100" s="2598"/>
      <c r="CO100" s="2598"/>
      <c r="CP100" s="2598"/>
      <c r="CQ100" s="2598"/>
      <c r="CR100" s="2598"/>
      <c r="CS100" s="2598"/>
      <c r="CT100" s="2598"/>
      <c r="CU100" s="2598"/>
      <c r="CV100" s="2598"/>
      <c r="CW100" s="2598"/>
      <c r="CX100" s="2598"/>
      <c r="CY100" s="2598"/>
      <c r="CZ100" s="2598"/>
    </row>
    <row r="101" s="131" customFormat="true" ht="15" customHeight="true" x14ac:dyDescent="0.2">
      <c r="A101" s="1252"/>
      <c r="B101" s="1272"/>
      <c r="C101" s="1361"/>
      <c r="D101" s="1362"/>
      <c r="E101" s="1362"/>
      <c r="F101" s="1362"/>
      <c r="G101" s="1363"/>
      <c r="H101" s="1364"/>
      <c r="I101" s="1362"/>
      <c r="J101" s="1362"/>
      <c r="K101" s="1362"/>
      <c r="L101" s="1365"/>
      <c r="M101" s="1361"/>
      <c r="N101" s="1362"/>
      <c r="O101" s="1362"/>
      <c r="P101" s="1362"/>
      <c r="Q101" s="1363"/>
      <c r="R101" s="1364"/>
      <c r="S101" s="1362"/>
      <c r="T101" s="1362"/>
      <c r="U101" s="1362"/>
      <c r="V101" s="1362"/>
      <c r="W101" s="1362"/>
      <c r="X101" s="1362"/>
      <c r="Y101" s="1362"/>
      <c r="Z101" s="1365"/>
      <c r="AA101" s="1069"/>
      <c r="AB101" s="1069"/>
      <c r="AC101" s="1069"/>
      <c r="AD101" s="1069"/>
      <c r="AE101" s="1069"/>
      <c r="AF101" s="1069"/>
      <c r="AG101" s="1069"/>
      <c r="AH101" s="1069"/>
      <c r="AI101" s="1069"/>
      <c r="AJ101" s="1069"/>
      <c r="AK101" s="1069"/>
      <c r="AL101" s="1069"/>
      <c r="AM101" s="1069"/>
      <c r="AN101" s="1069"/>
      <c r="AO101" s="1069"/>
      <c r="AP101" s="1069"/>
      <c r="AQ101" s="1069"/>
      <c r="AR101" s="1069"/>
      <c r="AS101" s="1069"/>
      <c r="AT101" s="1069"/>
      <c r="AU101" s="1069"/>
      <c r="AV101" s="1069"/>
      <c r="AW101" s="1069"/>
      <c r="AX101" s="1069"/>
      <c r="AY101" s="1069"/>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598"/>
      <c r="CB101" s="2598"/>
      <c r="CC101" s="2598"/>
      <c r="CD101" s="2598"/>
      <c r="CE101" s="2598"/>
      <c r="CF101" s="2598"/>
      <c r="CG101" s="2598"/>
      <c r="CH101" s="2598"/>
      <c r="CI101" s="2598"/>
      <c r="CJ101" s="2598"/>
      <c r="CK101" s="2598"/>
      <c r="CL101" s="2598"/>
      <c r="CM101" s="2598"/>
      <c r="CN101" s="2598"/>
      <c r="CO101" s="2598"/>
      <c r="CP101" s="2598"/>
      <c r="CQ101" s="2598"/>
      <c r="CR101" s="2598"/>
      <c r="CS101" s="2598"/>
      <c r="CT101" s="2598"/>
      <c r="CU101" s="2598"/>
      <c r="CV101" s="2598"/>
      <c r="CW101" s="2598"/>
      <c r="CX101" s="2598"/>
      <c r="CY101" s="2598"/>
      <c r="CZ101" s="2598"/>
    </row>
    <row r="102" s="131" customFormat="true" ht="15" customHeight="true" x14ac:dyDescent="0.2">
      <c r="A102" s="1457"/>
      <c r="B102" s="1272"/>
      <c r="C102" s="1361"/>
      <c r="D102" s="1362"/>
      <c r="E102" s="1362"/>
      <c r="F102" s="1362"/>
      <c r="G102" s="1363"/>
      <c r="H102" s="1364"/>
      <c r="I102" s="1362"/>
      <c r="J102" s="1362"/>
      <c r="K102" s="1362"/>
      <c r="L102" s="1365"/>
      <c r="M102" s="1361"/>
      <c r="N102" s="1362"/>
      <c r="O102" s="1362"/>
      <c r="P102" s="1362"/>
      <c r="Q102" s="1363"/>
      <c r="R102" s="1364"/>
      <c r="S102" s="1362"/>
      <c r="T102" s="1362"/>
      <c r="U102" s="1362"/>
      <c r="V102" s="1362"/>
      <c r="W102" s="1362"/>
      <c r="X102" s="1362"/>
      <c r="Y102" s="1362"/>
      <c r="Z102" s="1365"/>
      <c r="AA102" s="1069"/>
      <c r="AB102" s="1069"/>
      <c r="AC102" s="1069"/>
      <c r="AD102" s="1069"/>
      <c r="AE102" s="1069"/>
      <c r="AF102" s="1069"/>
      <c r="AG102" s="1069"/>
      <c r="AH102" s="1069"/>
      <c r="AI102" s="1069"/>
      <c r="AJ102" s="1069"/>
      <c r="AK102" s="1069"/>
      <c r="AL102" s="1069"/>
      <c r="AM102" s="1069"/>
      <c r="AN102" s="1069"/>
      <c r="AO102" s="1069"/>
      <c r="AP102" s="1069"/>
      <c r="AQ102" s="1069"/>
      <c r="AR102" s="1069"/>
      <c r="AS102" s="1069"/>
      <c r="AT102" s="1069"/>
      <c r="AU102" s="1069"/>
      <c r="AV102" s="1069"/>
      <c r="AW102" s="1069"/>
      <c r="AX102" s="1069"/>
      <c r="AY102" s="1069"/>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598"/>
      <c r="CB102" s="2598"/>
      <c r="CC102" s="2598"/>
      <c r="CD102" s="2598"/>
      <c r="CE102" s="2598"/>
      <c r="CF102" s="2598"/>
      <c r="CG102" s="2598"/>
      <c r="CH102" s="2598"/>
      <c r="CI102" s="2598"/>
      <c r="CJ102" s="2598"/>
      <c r="CK102" s="2598"/>
      <c r="CL102" s="2598"/>
      <c r="CM102" s="2598"/>
      <c r="CN102" s="2598"/>
      <c r="CO102" s="2598"/>
      <c r="CP102" s="2598"/>
      <c r="CQ102" s="2598"/>
      <c r="CR102" s="2598"/>
      <c r="CS102" s="2598"/>
      <c r="CT102" s="2598"/>
      <c r="CU102" s="2598"/>
      <c r="CV102" s="2598"/>
      <c r="CW102" s="2598"/>
      <c r="CX102" s="2598"/>
      <c r="CY102" s="2598"/>
      <c r="CZ102" s="2598"/>
    </row>
    <row r="103" s="131" customFormat="true" ht="15" customHeight="true" x14ac:dyDescent="0.2">
      <c r="A103" s="1457"/>
      <c r="B103" s="1272"/>
      <c r="C103" s="1361"/>
      <c r="D103" s="1362"/>
      <c r="E103" s="1362"/>
      <c r="F103" s="1362"/>
      <c r="G103" s="1363"/>
      <c r="H103" s="1364"/>
      <c r="I103" s="1362"/>
      <c r="J103" s="1362"/>
      <c r="K103" s="1362"/>
      <c r="L103" s="1365"/>
      <c r="M103" s="1361"/>
      <c r="N103" s="1362"/>
      <c r="O103" s="1362"/>
      <c r="P103" s="1362"/>
      <c r="Q103" s="1363"/>
      <c r="R103" s="1364"/>
      <c r="S103" s="1362"/>
      <c r="T103" s="1362"/>
      <c r="U103" s="1362"/>
      <c r="V103" s="1362"/>
      <c r="W103" s="1362"/>
      <c r="X103" s="1362"/>
      <c r="Y103" s="1362"/>
      <c r="Z103" s="1365"/>
      <c r="AA103" s="1069"/>
      <c r="AB103" s="1069"/>
      <c r="AC103" s="1069"/>
      <c r="AD103" s="1069"/>
      <c r="AE103" s="1069"/>
      <c r="AF103" s="1069"/>
      <c r="AG103" s="1069"/>
      <c r="AH103" s="1069"/>
      <c r="AI103" s="1069"/>
      <c r="AJ103" s="1069"/>
      <c r="AK103" s="1069"/>
      <c r="AL103" s="1069"/>
      <c r="AM103" s="1069"/>
      <c r="AN103" s="1069"/>
      <c r="AO103" s="1069"/>
      <c r="AP103" s="1069"/>
      <c r="AQ103" s="1069"/>
      <c r="AR103" s="1069"/>
      <c r="AS103" s="1069"/>
      <c r="AT103" s="1069"/>
      <c r="AU103" s="1069"/>
      <c r="AV103" s="1069"/>
      <c r="AW103" s="1069"/>
      <c r="AX103" s="1069"/>
      <c r="AY103" s="1069"/>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598"/>
      <c r="CB103" s="2598"/>
      <c r="CC103" s="2598"/>
      <c r="CD103" s="2598"/>
      <c r="CE103" s="2598"/>
      <c r="CF103" s="2598"/>
      <c r="CG103" s="2598"/>
      <c r="CH103" s="2598"/>
      <c r="CI103" s="2598"/>
      <c r="CJ103" s="2598"/>
      <c r="CK103" s="2598"/>
      <c r="CL103" s="2598"/>
      <c r="CM103" s="2598"/>
      <c r="CN103" s="2598"/>
      <c r="CO103" s="2598"/>
      <c r="CP103" s="2598"/>
      <c r="CQ103" s="2598"/>
      <c r="CR103" s="2598"/>
      <c r="CS103" s="2598"/>
      <c r="CT103" s="2598"/>
      <c r="CU103" s="2598"/>
      <c r="CV103" s="2598"/>
      <c r="CW103" s="2598"/>
      <c r="CX103" s="2598"/>
      <c r="CY103" s="2598"/>
      <c r="CZ103" s="2598"/>
    </row>
    <row r="104" s="131" customFormat="true" ht="15" customHeight="true" x14ac:dyDescent="0.2">
      <c r="A104" s="1457"/>
      <c r="B104" s="1272"/>
      <c r="C104" s="1361"/>
      <c r="D104" s="1362"/>
      <c r="E104" s="1362"/>
      <c r="F104" s="1362"/>
      <c r="G104" s="1363"/>
      <c r="H104" s="1364"/>
      <c r="I104" s="1362"/>
      <c r="J104" s="1362"/>
      <c r="K104" s="1362"/>
      <c r="L104" s="1365"/>
      <c r="M104" s="1361"/>
      <c r="N104" s="1362"/>
      <c r="O104" s="1362"/>
      <c r="P104" s="1362"/>
      <c r="Q104" s="1363"/>
      <c r="R104" s="1364"/>
      <c r="S104" s="1362"/>
      <c r="T104" s="1362"/>
      <c r="U104" s="1362"/>
      <c r="V104" s="1362"/>
      <c r="W104" s="1362"/>
      <c r="X104" s="1362"/>
      <c r="Y104" s="1362"/>
      <c r="Z104" s="1365"/>
      <c r="AA104" s="1069"/>
      <c r="AB104" s="1069"/>
      <c r="AC104" s="1069"/>
      <c r="AD104" s="1069"/>
      <c r="AE104" s="1069"/>
      <c r="AF104" s="1069"/>
      <c r="AG104" s="1069"/>
      <c r="AH104" s="1069"/>
      <c r="AI104" s="1069"/>
      <c r="AJ104" s="1069"/>
      <c r="AK104" s="1069"/>
      <c r="AL104" s="1069"/>
      <c r="AM104" s="1069"/>
      <c r="AN104" s="1069"/>
      <c r="AO104" s="1069"/>
      <c r="AP104" s="1069"/>
      <c r="AQ104" s="1069"/>
      <c r="AR104" s="1069"/>
      <c r="AS104" s="1069"/>
      <c r="AT104" s="1069"/>
      <c r="AU104" s="1069"/>
      <c r="AV104" s="1069"/>
      <c r="AW104" s="1069"/>
      <c r="AX104" s="1069"/>
      <c r="AY104" s="1069"/>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598"/>
      <c r="CB104" s="2598"/>
      <c r="CC104" s="2598"/>
      <c r="CD104" s="2598"/>
      <c r="CE104" s="2598"/>
      <c r="CF104" s="2598"/>
      <c r="CG104" s="2598"/>
      <c r="CH104" s="2598"/>
      <c r="CI104" s="2598"/>
      <c r="CJ104" s="2598"/>
      <c r="CK104" s="2598"/>
      <c r="CL104" s="2598"/>
      <c r="CM104" s="2598"/>
      <c r="CN104" s="2598"/>
      <c r="CO104" s="2598"/>
      <c r="CP104" s="2598"/>
      <c r="CQ104" s="2598"/>
      <c r="CR104" s="2598"/>
      <c r="CS104" s="2598"/>
      <c r="CT104" s="2598"/>
      <c r="CU104" s="2598"/>
      <c r="CV104" s="2598"/>
      <c r="CW104" s="2598"/>
      <c r="CX104" s="2598"/>
      <c r="CY104" s="2598"/>
      <c r="CZ104" s="2598"/>
    </row>
    <row r="105" s="131" customFormat="true" ht="15" customHeight="true" x14ac:dyDescent="0.2">
      <c r="A105" s="1267"/>
      <c r="B105" s="1273"/>
      <c r="C105" s="1366"/>
      <c r="D105" s="1367"/>
      <c r="E105" s="1367"/>
      <c r="F105" s="1367"/>
      <c r="G105" s="1368"/>
      <c r="H105" s="1369"/>
      <c r="I105" s="1367"/>
      <c r="J105" s="1367"/>
      <c r="K105" s="1367"/>
      <c r="L105" s="1370"/>
      <c r="M105" s="1366"/>
      <c r="N105" s="1367"/>
      <c r="O105" s="1367"/>
      <c r="P105" s="1367"/>
      <c r="Q105" s="1368"/>
      <c r="R105" s="1369"/>
      <c r="S105" s="1367"/>
      <c r="T105" s="1367"/>
      <c r="U105" s="1367"/>
      <c r="V105" s="1367"/>
      <c r="W105" s="1367"/>
      <c r="X105" s="1367"/>
      <c r="Y105" s="1367"/>
      <c r="Z105" s="1370"/>
      <c r="AA105" s="1069"/>
      <c r="AB105" s="1069"/>
      <c r="AC105" s="1069"/>
      <c r="AD105" s="1069"/>
      <c r="AE105" s="1069"/>
      <c r="AF105" s="1069"/>
      <c r="AG105" s="1069"/>
      <c r="AH105" s="1069"/>
      <c r="AI105" s="1069"/>
      <c r="AJ105" s="1069"/>
      <c r="AK105" s="1069"/>
      <c r="AL105" s="1069"/>
      <c r="AM105" s="1069"/>
      <c r="AN105" s="1069"/>
      <c r="AO105" s="1069"/>
      <c r="AP105" s="1069"/>
      <c r="AQ105" s="1069"/>
      <c r="AR105" s="1069"/>
      <c r="AS105" s="1069"/>
      <c r="AT105" s="1069"/>
      <c r="AU105" s="1069"/>
      <c r="AV105" s="1069"/>
      <c r="AW105" s="1069"/>
      <c r="AX105" s="1069"/>
      <c r="AY105" s="1069"/>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598"/>
      <c r="CB105" s="2598"/>
      <c r="CC105" s="2598"/>
      <c r="CD105" s="2598"/>
      <c r="CE105" s="2598"/>
      <c r="CF105" s="2598"/>
      <c r="CG105" s="2598"/>
      <c r="CH105" s="2598"/>
      <c r="CI105" s="2598"/>
      <c r="CJ105" s="2598"/>
      <c r="CK105" s="2598"/>
      <c r="CL105" s="2598"/>
      <c r="CM105" s="2598"/>
      <c r="CN105" s="2598"/>
      <c r="CO105" s="2598"/>
      <c r="CP105" s="2598"/>
      <c r="CQ105" s="2598"/>
      <c r="CR105" s="2598"/>
      <c r="CS105" s="2598"/>
      <c r="CT105" s="2598"/>
      <c r="CU105" s="2598"/>
      <c r="CV105" s="2598"/>
      <c r="CW105" s="2598"/>
      <c r="CX105" s="2598"/>
      <c r="CY105" s="2598"/>
      <c r="CZ105" s="2598"/>
    </row>
    <row r="106" s="131" customFormat="true" ht="250.15" customHeight="true" x14ac:dyDescent="0.2">
      <c r="A106" s="799"/>
      <c r="B106" s="1117"/>
      <c r="C106" s="1118"/>
      <c r="D106" s="1118"/>
      <c r="E106" s="1118"/>
      <c r="F106" s="1118"/>
      <c r="G106" s="1118"/>
      <c r="H106" s="1118"/>
      <c r="I106" s="1118"/>
      <c r="J106" s="1118"/>
      <c r="K106" s="1118"/>
      <c r="L106" s="1118"/>
      <c r="M106" s="1118"/>
      <c r="N106" s="1118"/>
      <c r="O106" s="1118"/>
      <c r="P106" s="1118"/>
      <c r="Q106" s="1118"/>
      <c r="R106" s="1118"/>
      <c r="S106" s="1118"/>
      <c r="T106" s="1118"/>
      <c r="U106" s="1118"/>
      <c r="V106" s="1118"/>
      <c r="W106" s="1118"/>
      <c r="X106" s="1118"/>
      <c r="Y106" s="1118"/>
      <c r="Z106" s="1118"/>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99"/>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64" t="str">
        <f>A1026</f>
        <v>Guinea-Bissau</v>
      </c>
      <c r="B108" s="3065"/>
      <c r="C108" s="113"/>
      <c r="D108" s="113"/>
      <c r="E108" s="113"/>
      <c r="F108" s="113"/>
      <c r="G108" s="113"/>
      <c r="H108" s="113"/>
      <c r="I108" s="113"/>
      <c r="J108" s="113"/>
      <c r="K108" s="113"/>
      <c r="L108" s="113"/>
      <c r="M108" s="113"/>
      <c r="N108" s="113"/>
      <c r="O108" s="113"/>
      <c r="P108" s="113"/>
      <c r="Q108" s="113"/>
      <c r="R108" s="113"/>
      <c r="S108" s="113"/>
      <c r="T108" s="113"/>
      <c r="U108" s="113"/>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2014</v>
      </c>
      <c r="B109" s="139"/>
      <c r="C109" s="113"/>
      <c r="D109" s="113"/>
      <c r="E109" s="113"/>
      <c r="F109" s="113"/>
      <c r="G109" s="113"/>
      <c r="H109" s="113"/>
      <c r="I109" s="113"/>
      <c r="J109" s="113"/>
      <c r="K109" s="113"/>
      <c r="L109" s="113"/>
      <c r="M109" s="113"/>
      <c r="N109" s="113"/>
      <c r="O109" s="113"/>
      <c r="P109" s="113"/>
      <c r="Q109" s="113"/>
      <c r="R109" s="113"/>
      <c r="S109" s="113"/>
      <c r="T109" s="113"/>
      <c r="U109" s="113"/>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79" t="s">
        <v>98</v>
      </c>
      <c r="B112" s="248"/>
      <c r="C112" s="113"/>
      <c r="D112" s="113"/>
      <c r="E112" s="113"/>
      <c r="F112" s="113"/>
      <c r="G112" s="113"/>
      <c r="H112" s="113"/>
      <c r="I112" s="113"/>
      <c r="J112" s="113"/>
      <c r="K112" s="113"/>
      <c r="L112" s="113"/>
      <c r="M112" s="113"/>
      <c r="N112" s="113"/>
      <c r="O112" s="113"/>
      <c r="P112" s="113"/>
      <c r="Q112" s="113"/>
      <c r="R112" s="113"/>
      <c r="S112" s="113"/>
      <c r="T112" s="113"/>
      <c r="U112" s="113"/>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MICS14</v>
      </c>
      <c r="C115" s="113"/>
      <c r="D115" s="113"/>
      <c r="E115" s="113"/>
      <c r="F115" s="113"/>
      <c r="G115" s="113"/>
      <c r="H115" s="113"/>
      <c r="I115" s="113"/>
      <c r="J115" s="113"/>
      <c r="K115" s="113"/>
      <c r="L115" s="113"/>
      <c r="M115" s="113"/>
      <c r="N115" s="113"/>
      <c r="O115" s="113"/>
      <c r="P115" s="113"/>
      <c r="Q115" s="113"/>
      <c r="R115" s="113"/>
      <c r="S115" s="113"/>
      <c r="T115" s="113"/>
      <c r="U115" s="113"/>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111" t="str">
        <f>B1030</f>
        <v>Ratio of Improved latrines based on:</v>
      </c>
      <c r="B116" s="1112" t="s">
        <v>181</v>
      </c>
      <c r="C116" s="113"/>
      <c r="D116" s="113"/>
      <c r="E116" s="113"/>
      <c r="F116" s="113"/>
      <c r="G116" s="113"/>
      <c r="H116" s="113"/>
      <c r="I116" s="113"/>
      <c r="J116" s="113"/>
      <c r="K116" s="113"/>
      <c r="L116" s="113"/>
      <c r="M116" s="113"/>
      <c r="N116" s="113"/>
      <c r="O116" s="113"/>
      <c r="P116" s="113"/>
      <c r="Q116" s="113"/>
      <c r="R116" s="113"/>
      <c r="S116" s="113"/>
      <c r="T116" s="113"/>
      <c r="U116" s="113"/>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111" t="str">
        <f>B1029</f>
        <v>Ratio of Shared improved based on:</v>
      </c>
      <c r="B117" s="1113" t="s">
        <v>266</v>
      </c>
      <c r="C117" s="113"/>
      <c r="D117" s="113"/>
      <c r="E117" s="113"/>
      <c r="F117" s="113"/>
      <c r="G117" s="113"/>
      <c r="H117" s="113"/>
      <c r="I117" s="113"/>
      <c r="J117" s="113"/>
      <c r="K117" s="113"/>
      <c r="L117" s="113"/>
      <c r="M117" s="113"/>
      <c r="N117" s="113"/>
      <c r="O117" s="113"/>
      <c r="P117" s="113"/>
      <c r="Q117" s="113"/>
      <c r="R117" s="113"/>
      <c r="S117" s="113"/>
      <c r="T117" s="113"/>
      <c r="U117" s="113"/>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114"/>
      <c r="B118" s="1112"/>
      <c r="C118" s="113"/>
      <c r="D118" s="113"/>
      <c r="E118" s="113"/>
      <c r="F118" s="113"/>
      <c r="G118" s="113"/>
      <c r="H118" s="113"/>
      <c r="I118" s="113"/>
      <c r="J118" s="113"/>
      <c r="K118" s="113"/>
      <c r="L118" s="113"/>
      <c r="M118" s="113"/>
      <c r="N118" s="113"/>
      <c r="O118" s="113"/>
      <c r="P118" s="113"/>
      <c r="Q118" s="113"/>
      <c r="R118" s="113"/>
      <c r="S118" s="113"/>
      <c r="T118" s="113"/>
      <c r="U118" s="113"/>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115"/>
      <c r="B119" s="1116"/>
      <c r="C119" s="113"/>
      <c r="D119" s="113"/>
      <c r="E119" s="113"/>
      <c r="F119" s="113"/>
      <c r="G119" s="113"/>
      <c r="H119" s="113"/>
      <c r="I119" s="113"/>
      <c r="J119" s="113"/>
      <c r="K119" s="113"/>
      <c r="L119" s="113"/>
      <c r="M119" s="113"/>
      <c r="N119" s="113"/>
      <c r="O119" s="113"/>
      <c r="P119" s="113"/>
      <c r="Q119" s="113"/>
      <c r="R119" s="113"/>
      <c r="S119" s="113"/>
      <c r="T119" s="113"/>
      <c r="U119" s="113"/>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853" customFormat="true" ht="15" customHeight="true" x14ac:dyDescent="0.2">
      <c r="A120" s="116" t="s">
        <v>99</v>
      </c>
      <c r="B120" s="231"/>
      <c r="C120" s="3066" t="s">
        <v>115</v>
      </c>
      <c r="D120" s="3067"/>
      <c r="E120" s="3067"/>
      <c r="F120" s="3067"/>
      <c r="G120" s="3068"/>
      <c r="H120" s="3277" t="s">
        <v>39</v>
      </c>
      <c r="I120" s="3278"/>
      <c r="J120" s="3278"/>
      <c r="K120" s="3278"/>
      <c r="L120" s="3279"/>
      <c r="M120" s="3272" t="s">
        <v>38</v>
      </c>
      <c r="N120" s="3273"/>
      <c r="O120" s="3273"/>
      <c r="P120" s="3273"/>
      <c r="Q120" s="3274"/>
      <c r="R120" s="2708" t="s">
        <v>143</v>
      </c>
      <c r="S120" s="2717"/>
      <c r="T120" s="2717"/>
      <c r="U120" s="2717"/>
      <c r="V120" s="2717"/>
      <c r="W120" s="2717"/>
      <c r="X120" s="2717"/>
      <c r="Y120" s="2717"/>
      <c r="Z120" s="2718"/>
      <c r="AA120" s="1069"/>
      <c r="AB120" s="1069"/>
      <c r="AC120" s="1069"/>
      <c r="AD120" s="1069"/>
      <c r="AE120" s="1069"/>
      <c r="AF120" s="1069"/>
      <c r="AG120" s="1069"/>
      <c r="AH120" s="1069"/>
      <c r="AI120" s="1069"/>
      <c r="AJ120" s="1069"/>
      <c r="AK120" s="1069"/>
      <c r="AL120" s="1069"/>
      <c r="AM120" s="1069"/>
      <c r="AN120" s="1069"/>
      <c r="AO120" s="1069"/>
      <c r="AP120" s="1069"/>
      <c r="AQ120" s="1069"/>
      <c r="AR120" s="1069"/>
      <c r="AS120" s="1069"/>
      <c r="AT120" s="1069"/>
      <c r="AU120" s="1069"/>
      <c r="AV120" s="1069"/>
      <c r="AW120" s="1069"/>
      <c r="AX120" s="1069"/>
      <c r="AY120" s="1069"/>
      <c r="AZ120" s="240"/>
      <c r="BA120" s="241" t="s">
        <v>131</v>
      </c>
      <c r="BB120" s="116" t="s">
        <v>99</v>
      </c>
      <c r="BC120" s="3019" t="s">
        <v>115</v>
      </c>
      <c r="BD120" s="3020"/>
      <c r="BE120" s="3020"/>
      <c r="BF120" s="3020"/>
      <c r="BG120" s="3021"/>
      <c r="BH120" s="3022" t="s">
        <v>39</v>
      </c>
      <c r="BI120" s="3020"/>
      <c r="BJ120" s="3020"/>
      <c r="BK120" s="3020"/>
      <c r="BL120" s="3021"/>
      <c r="BM120" s="3022" t="s">
        <v>38</v>
      </c>
      <c r="BN120" s="3020"/>
      <c r="BO120" s="3020"/>
      <c r="BP120" s="3020"/>
      <c r="BQ120" s="3023"/>
      <c r="BR120" s="2522" t="s">
        <v>143</v>
      </c>
      <c r="BS120" s="2523"/>
      <c r="BT120" s="2523"/>
      <c r="BU120" s="2523"/>
      <c r="BV120" s="2523"/>
      <c r="BW120" s="2523"/>
      <c r="BX120" s="2523"/>
      <c r="BY120" s="2524"/>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853" customFormat="true" ht="24" x14ac:dyDescent="0.2">
      <c r="A121" s="206" t="s">
        <v>87</v>
      </c>
      <c r="B121" s="279"/>
      <c r="C121" s="411" t="s">
        <v>0</v>
      </c>
      <c r="D121" s="412" t="s">
        <v>1</v>
      </c>
      <c r="E121" s="412" t="s">
        <v>2</v>
      </c>
      <c r="F121" s="412" t="s">
        <v>3</v>
      </c>
      <c r="G121" s="413" t="s">
        <v>4</v>
      </c>
      <c r="H121" s="2240" t="s">
        <v>0</v>
      </c>
      <c r="I121" s="2206" t="s">
        <v>1</v>
      </c>
      <c r="J121" s="2206" t="s">
        <v>2</v>
      </c>
      <c r="K121" s="2206" t="s">
        <v>3</v>
      </c>
      <c r="L121" s="2207" t="s">
        <v>4</v>
      </c>
      <c r="M121" s="2230" t="s">
        <v>0</v>
      </c>
      <c r="N121" s="2206" t="s">
        <v>1</v>
      </c>
      <c r="O121" s="2206" t="s">
        <v>2</v>
      </c>
      <c r="P121" s="2206" t="s">
        <v>3</v>
      </c>
      <c r="Q121" s="2252" t="s">
        <v>4</v>
      </c>
      <c r="R121" s="2240" t="s">
        <v>158</v>
      </c>
      <c r="S121" s="2206" t="s">
        <v>159</v>
      </c>
      <c r="T121" s="2206" t="s">
        <v>160</v>
      </c>
      <c r="U121" s="2206" t="s">
        <v>161</v>
      </c>
      <c r="V121" s="2206" t="s">
        <v>162</v>
      </c>
      <c r="W121" s="2206" t="s">
        <v>163</v>
      </c>
      <c r="X121" s="2206" t="s">
        <v>252</v>
      </c>
      <c r="Y121" s="2206" t="s">
        <v>165</v>
      </c>
      <c r="Z121" s="2208" t="s">
        <v>166</v>
      </c>
      <c r="AA121" s="1069"/>
      <c r="AB121" s="1069"/>
      <c r="AC121" s="1069"/>
      <c r="AD121" s="1069"/>
      <c r="AE121" s="1069"/>
      <c r="AF121" s="1069"/>
      <c r="AG121" s="1069"/>
      <c r="AH121" s="1069"/>
      <c r="AI121" s="1069"/>
      <c r="AJ121" s="1069"/>
      <c r="AK121" s="1069"/>
      <c r="AL121" s="1069"/>
      <c r="AM121" s="1069"/>
      <c r="AN121" s="1069"/>
      <c r="AO121" s="1069"/>
      <c r="AP121" s="1069"/>
      <c r="AQ121" s="1069"/>
      <c r="AR121" s="1069"/>
      <c r="AS121" s="1069"/>
      <c r="AT121" s="1069"/>
      <c r="AU121" s="1069"/>
      <c r="AV121" s="1069"/>
      <c r="AW121" s="1069"/>
      <c r="AX121" s="1069"/>
      <c r="AY121" s="1069"/>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163</v>
      </c>
      <c r="BX121" s="186" t="s">
        <v>252</v>
      </c>
      <c r="BY121" s="187" t="s">
        <v>165</v>
      </c>
      <c r="BZ121" s="187" t="s">
        <v>166</v>
      </c>
      <c r="CA121" s="2599"/>
      <c r="CB121" s="2599"/>
      <c r="CC121" s="2599"/>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853" customFormat="true" ht="15" customHeight="true" x14ac:dyDescent="0.2">
      <c r="A122" s="3275" t="s">
        <v>18</v>
      </c>
      <c r="B122" s="2463" t="s">
        <v>14</v>
      </c>
      <c r="C122" s="2333">
        <f>C153+C154+C155+C156+C157*0.25</f>
        <v>12.945052716842376</v>
      </c>
      <c r="D122" s="2334">
        <f t="shared" ref="D122:G122" si="6">D153+D154+D155+D156+D157*0.25</f>
        <v>21.513891714055234</v>
      </c>
      <c r="E122" s="2334">
        <f t="shared" si="6"/>
        <v>31.323093266911748</v>
      </c>
      <c r="F122" s="2334">
        <f t="shared" si="6"/>
        <v>50.861282865546073</v>
      </c>
      <c r="G122" s="2335">
        <f t="shared" si="6"/>
        <v>79.324811685031079</v>
      </c>
      <c r="H122" s="2336">
        <f>H153+H154+H155+H156+H157*0.4</f>
        <v>46.795211315182343</v>
      </c>
      <c r="I122" s="2334">
        <f t="shared" ref="I122:L122" si="7">I153+I154+I155+I156+I157*0.4</f>
        <v>63.860139392816123</v>
      </c>
      <c r="J122" s="2334">
        <f t="shared" si="7"/>
        <v>67.437056160251046</v>
      </c>
      <c r="K122" s="2334">
        <f t="shared" si="7"/>
        <v>77.818511702896217</v>
      </c>
      <c r="L122" s="2337">
        <f t="shared" si="7"/>
        <v>92.160741370825335</v>
      </c>
      <c r="M122" s="2333">
        <f>M153+M154+M155+M156+M157*0.13</f>
        <v>6.6948312332645399</v>
      </c>
      <c r="N122" s="2334">
        <f t="shared" ref="N122:Q122" si="8">N153+N154+N155+N156+N157*0.13</f>
        <v>8.3470820815969464</v>
      </c>
      <c r="O122" s="2334">
        <f t="shared" si="8"/>
        <v>12.699147515652331</v>
      </c>
      <c r="P122" s="2334">
        <f t="shared" si="8"/>
        <v>14.443362533625955</v>
      </c>
      <c r="Q122" s="2335">
        <f t="shared" si="8"/>
        <v>23.195605950293732</v>
      </c>
      <c r="R122" s="2336">
        <f t="shared" ref="R122:Z122" si="9">R153+R154+R155+R156+R157*0.5</f>
        <v>48.530237871608669</v>
      </c>
      <c r="S122" s="2334">
        <f t="shared" si="9"/>
        <v>37.9216476394312</v>
      </c>
      <c r="T122" s="2334">
        <f t="shared" si="9"/>
        <v>29.794993330521777</v>
      </c>
      <c r="U122" s="2334">
        <f t="shared" si="9"/>
        <v>42.190453012113394</v>
      </c>
      <c r="V122" s="2334">
        <f t="shared" si="9"/>
        <v>44.990301775412462</v>
      </c>
      <c r="W122" s="2334">
        <f t="shared" si="9"/>
        <v>32.542906766767764</v>
      </c>
      <c r="X122" s="2334">
        <f t="shared" si="9"/>
        <v>47.304003738054618</v>
      </c>
      <c r="Y122" s="2334">
        <f t="shared" si="9"/>
        <v>82.327944484222755</v>
      </c>
      <c r="Z122" s="2337">
        <f t="shared" si="9"/>
        <v>40.260863646387939</v>
      </c>
      <c r="AA122" s="1069"/>
      <c r="AB122" s="1069"/>
      <c r="AC122" s="1069"/>
      <c r="AD122" s="1069"/>
      <c r="AE122" s="1069"/>
      <c r="AF122" s="1069"/>
      <c r="AG122" s="1069"/>
      <c r="AH122" s="1069"/>
      <c r="AI122" s="1069"/>
      <c r="AJ122" s="1069"/>
      <c r="AK122" s="1069"/>
      <c r="AL122" s="1069"/>
      <c r="AM122" s="1069"/>
      <c r="AN122" s="1069"/>
      <c r="AO122" s="1069"/>
      <c r="AP122" s="1069"/>
      <c r="AQ122" s="1069"/>
      <c r="AR122" s="1069"/>
      <c r="AS122" s="1069"/>
      <c r="AT122" s="1069"/>
      <c r="AU122" s="1069"/>
      <c r="AV122" s="1069"/>
      <c r="AW122" s="1069"/>
      <c r="AX122" s="1069"/>
      <c r="AY122" s="1069"/>
      <c r="AZ122" s="240"/>
      <c r="BA122" s="3024" t="s">
        <v>18</v>
      </c>
      <c r="BB122" s="169" t="s">
        <v>14</v>
      </c>
      <c r="BC122" s="1568" t="s">
        <v>36</v>
      </c>
      <c r="BD122" s="1588" t="s">
        <v>36</v>
      </c>
      <c r="BE122" s="1588" t="s">
        <v>36</v>
      </c>
      <c r="BF122" s="1588" t="s">
        <v>36</v>
      </c>
      <c r="BG122" s="1609" t="s">
        <v>36</v>
      </c>
      <c r="BH122" s="1630" t="s">
        <v>36</v>
      </c>
      <c r="BI122" s="1588" t="s">
        <v>36</v>
      </c>
      <c r="BJ122" s="1588" t="s">
        <v>36</v>
      </c>
      <c r="BK122" s="1588" t="s">
        <v>36</v>
      </c>
      <c r="BL122" s="1609" t="s">
        <v>36</v>
      </c>
      <c r="BM122" s="1630" t="s">
        <v>36</v>
      </c>
      <c r="BN122" s="1588" t="s">
        <v>36</v>
      </c>
      <c r="BO122" s="1588" t="s">
        <v>36</v>
      </c>
      <c r="BP122" s="1588" t="s">
        <v>36</v>
      </c>
      <c r="BQ122" s="1609" t="s">
        <v>36</v>
      </c>
      <c r="BR122" s="1630" t="s">
        <v>36</v>
      </c>
      <c r="BS122" s="1588" t="s">
        <v>36</v>
      </c>
      <c r="BT122" s="1588" t="s">
        <v>36</v>
      </c>
      <c r="BU122" s="1588" t="s">
        <v>36</v>
      </c>
      <c r="BV122" s="1588" t="s">
        <v>36</v>
      </c>
      <c r="BW122" s="1588" t="s">
        <v>36</v>
      </c>
      <c r="BX122" s="1588" t="s">
        <v>36</v>
      </c>
      <c r="BY122" s="1649" t="s">
        <v>36</v>
      </c>
      <c r="BZ122" s="1649" t="s">
        <v>36</v>
      </c>
      <c r="CA122" s="2600"/>
      <c r="CB122" s="2600"/>
      <c r="CC122" s="2600"/>
      <c r="CD122" s="2600"/>
      <c r="CE122" s="2600"/>
      <c r="CF122" s="2600"/>
      <c r="CG122" s="2600"/>
      <c r="CH122" s="2600"/>
      <c r="CI122" s="2600"/>
      <c r="CJ122" s="2600"/>
      <c r="CK122" s="2600"/>
      <c r="CL122" s="2600"/>
      <c r="CM122" s="2600"/>
      <c r="CN122" s="2600"/>
      <c r="CO122" s="2600"/>
      <c r="CP122" s="2600"/>
      <c r="CQ122" s="2600"/>
      <c r="CR122" s="2600"/>
      <c r="CS122" s="2600"/>
      <c r="CT122" s="2600"/>
      <c r="CU122" s="2600"/>
      <c r="CV122" s="2600"/>
      <c r="CW122" s="2600"/>
      <c r="CX122" s="2600"/>
      <c r="CY122" s="2600"/>
      <c r="CZ122" s="2600"/>
    </row>
    <row r="123" s="853" customFormat="true" ht="15" customHeight="true" x14ac:dyDescent="0.2">
      <c r="A123" s="3276"/>
      <c r="B123" s="2464" t="s">
        <v>52</v>
      </c>
      <c r="C123" s="2338">
        <f>100-C122</f>
        <v>87.054947283157617</v>
      </c>
      <c r="D123" s="2339">
        <f t="shared" ref="D123:Z123" si="10">100-D122</f>
        <v>78.486108285944766</v>
      </c>
      <c r="E123" s="2339">
        <f t="shared" si="10"/>
        <v>68.676906733088259</v>
      </c>
      <c r="F123" s="2339">
        <f t="shared" si="10"/>
        <v>49.138717134453927</v>
      </c>
      <c r="G123" s="2340">
        <f t="shared" si="10"/>
        <v>20.675188314968921</v>
      </c>
      <c r="H123" s="2341">
        <f t="shared" si="10"/>
        <v>53.204788684817657</v>
      </c>
      <c r="I123" s="2339">
        <f t="shared" si="10"/>
        <v>36.139860607183877</v>
      </c>
      <c r="J123" s="2339">
        <f t="shared" si="10"/>
        <v>32.562943839748954</v>
      </c>
      <c r="K123" s="2339">
        <f t="shared" si="10"/>
        <v>22.181488297103783</v>
      </c>
      <c r="L123" s="2342">
        <f t="shared" si="10"/>
        <v>7.8392586291746653</v>
      </c>
      <c r="M123" s="2338">
        <f t="shared" si="10"/>
        <v>93.305168766735463</v>
      </c>
      <c r="N123" s="2339">
        <f t="shared" si="10"/>
        <v>91.652917918403048</v>
      </c>
      <c r="O123" s="2339">
        <f t="shared" si="10"/>
        <v>87.300852484347672</v>
      </c>
      <c r="P123" s="2339">
        <f t="shared" si="10"/>
        <v>85.556637466374042</v>
      </c>
      <c r="Q123" s="2340">
        <f t="shared" si="10"/>
        <v>76.804394049706275</v>
      </c>
      <c r="R123" s="2341">
        <f t="shared" si="10"/>
        <v>51.469762128391331</v>
      </c>
      <c r="S123" s="2339">
        <f t="shared" si="10"/>
        <v>62.0783523605688</v>
      </c>
      <c r="T123" s="2339">
        <f t="shared" si="10"/>
        <v>70.205006669478223</v>
      </c>
      <c r="U123" s="2339">
        <f t="shared" si="10"/>
        <v>57.809546987886606</v>
      </c>
      <c r="V123" s="2339">
        <f t="shared" si="10"/>
        <v>55.009698224587538</v>
      </c>
      <c r="W123" s="2339">
        <f t="shared" si="10"/>
        <v>67.457093233232229</v>
      </c>
      <c r="X123" s="2339">
        <f t="shared" si="10"/>
        <v>52.695996261945382</v>
      </c>
      <c r="Y123" s="2339">
        <f t="shared" si="10"/>
        <v>17.672055515777245</v>
      </c>
      <c r="Z123" s="2342">
        <f t="shared" si="10"/>
        <v>59.739136353612061</v>
      </c>
      <c r="AA123" s="1069"/>
      <c r="AB123" s="1069"/>
      <c r="AC123" s="1069"/>
      <c r="AD123" s="1069"/>
      <c r="AE123" s="1069"/>
      <c r="AF123" s="1069"/>
      <c r="AG123" s="1069"/>
      <c r="AH123" s="1069"/>
      <c r="AI123" s="1069"/>
      <c r="AJ123" s="1069"/>
      <c r="AK123" s="1069"/>
      <c r="AL123" s="1069"/>
      <c r="AM123" s="1069"/>
      <c r="AN123" s="1069"/>
      <c r="AO123" s="1069"/>
      <c r="AP123" s="1069"/>
      <c r="AQ123" s="1069"/>
      <c r="AR123" s="1069"/>
      <c r="AS123" s="1069"/>
      <c r="AT123" s="1069"/>
      <c r="AU123" s="1069"/>
      <c r="AV123" s="1069"/>
      <c r="AW123" s="1069"/>
      <c r="AX123" s="1069"/>
      <c r="AY123" s="1069"/>
      <c r="AZ123" s="240"/>
      <c r="BA123" s="3025"/>
      <c r="BB123" s="170" t="s">
        <v>52</v>
      </c>
      <c r="BC123" s="1569" t="s">
        <v>36</v>
      </c>
      <c r="BD123" s="1589" t="s">
        <v>36</v>
      </c>
      <c r="BE123" s="1589" t="s">
        <v>36</v>
      </c>
      <c r="BF123" s="1589" t="s">
        <v>36</v>
      </c>
      <c r="BG123" s="1610" t="s">
        <v>36</v>
      </c>
      <c r="BH123" s="1631" t="s">
        <v>36</v>
      </c>
      <c r="BI123" s="1589" t="s">
        <v>36</v>
      </c>
      <c r="BJ123" s="1589" t="s">
        <v>36</v>
      </c>
      <c r="BK123" s="1589" t="s">
        <v>36</v>
      </c>
      <c r="BL123" s="1610" t="s">
        <v>36</v>
      </c>
      <c r="BM123" s="1631" t="s">
        <v>36</v>
      </c>
      <c r="BN123" s="1589" t="s">
        <v>36</v>
      </c>
      <c r="BO123" s="1589" t="s">
        <v>36</v>
      </c>
      <c r="BP123" s="1589" t="s">
        <v>36</v>
      </c>
      <c r="BQ123" s="1610" t="s">
        <v>36</v>
      </c>
      <c r="BR123" s="1631" t="s">
        <v>36</v>
      </c>
      <c r="BS123" s="1589" t="s">
        <v>36</v>
      </c>
      <c r="BT123" s="1589" t="s">
        <v>36</v>
      </c>
      <c r="BU123" s="1589" t="s">
        <v>36</v>
      </c>
      <c r="BV123" s="1589" t="s">
        <v>36</v>
      </c>
      <c r="BW123" s="1589" t="s">
        <v>36</v>
      </c>
      <c r="BX123" s="1589" t="s">
        <v>36</v>
      </c>
      <c r="BY123" s="1650" t="s">
        <v>36</v>
      </c>
      <c r="BZ123" s="1650" t="s">
        <v>36</v>
      </c>
      <c r="CA123" s="2601"/>
      <c r="CB123" s="2601"/>
      <c r="CC123" s="2601"/>
      <c r="CD123" s="2601"/>
      <c r="CE123" s="2601"/>
      <c r="CF123" s="2601"/>
      <c r="CG123" s="2601"/>
      <c r="CH123" s="2601"/>
      <c r="CI123" s="2601"/>
      <c r="CJ123" s="2601"/>
      <c r="CK123" s="2601"/>
      <c r="CL123" s="2601"/>
      <c r="CM123" s="2601"/>
      <c r="CN123" s="2601"/>
      <c r="CO123" s="2601"/>
      <c r="CP123" s="2601"/>
      <c r="CQ123" s="2601"/>
      <c r="CR123" s="2601"/>
      <c r="CS123" s="2601"/>
      <c r="CT123" s="2601"/>
      <c r="CU123" s="2601"/>
      <c r="CV123" s="2601"/>
      <c r="CW123" s="2601"/>
      <c r="CX123" s="2601"/>
      <c r="CY123" s="2601"/>
      <c r="CZ123" s="2601"/>
    </row>
    <row r="124" s="853" customFormat="true" ht="15" customHeight="true" x14ac:dyDescent="0.2">
      <c r="A124" s="3276" t="s">
        <v>51</v>
      </c>
      <c r="B124" s="2464" t="s">
        <v>15</v>
      </c>
      <c r="C124" s="1383">
        <f>C122*C129/100</f>
        <v>7.1855579096569269</v>
      </c>
      <c r="D124" s="1384">
        <f t="shared" ref="D124:Z124" si="11">D122*D129/100</f>
        <v>13.58359877237767</v>
      </c>
      <c r="E124" s="1384">
        <f t="shared" si="11"/>
        <v>16.509355838497385</v>
      </c>
      <c r="F124" s="1384">
        <f t="shared" si="11"/>
        <v>18.977957389913513</v>
      </c>
      <c r="G124" s="1385">
        <f t="shared" si="11"/>
        <v>50.565203624638499</v>
      </c>
      <c r="H124" s="1386">
        <f t="shared" si="11"/>
        <v>20.61945533960747</v>
      </c>
      <c r="I124" s="1384">
        <f t="shared" si="11"/>
        <v>15.591072807307999</v>
      </c>
      <c r="J124" s="1384">
        <f t="shared" si="11"/>
        <v>23.777404021138356</v>
      </c>
      <c r="K124" s="1384">
        <f t="shared" si="11"/>
        <v>37.018942090004252</v>
      </c>
      <c r="L124" s="1387">
        <f t="shared" si="11"/>
        <v>75.536664754314074</v>
      </c>
      <c r="M124" s="1383">
        <f t="shared" si="11"/>
        <v>3.7142993427949991</v>
      </c>
      <c r="N124" s="1384">
        <f t="shared" si="11"/>
        <v>5.0970636096292816</v>
      </c>
      <c r="O124" s="1384">
        <f t="shared" si="11"/>
        <v>8.1795712187961218</v>
      </c>
      <c r="P124" s="1384">
        <f t="shared" si="11"/>
        <v>8.9373570368102069</v>
      </c>
      <c r="Q124" s="1385">
        <f t="shared" si="11"/>
        <v>14.701427803319318</v>
      </c>
      <c r="R124" s="1386">
        <f t="shared" si="11"/>
        <v>28.92284526709658</v>
      </c>
      <c r="S124" s="1384">
        <f t="shared" si="11"/>
        <v>12.770487477864004</v>
      </c>
      <c r="T124" s="1384">
        <f t="shared" si="11"/>
        <v>16.592102394035649</v>
      </c>
      <c r="U124" s="1384">
        <f t="shared" si="11"/>
        <v>24.521930713216879</v>
      </c>
      <c r="V124" s="1384">
        <f t="shared" si="11"/>
        <v>27.182577333678736</v>
      </c>
      <c r="W124" s="1384">
        <f t="shared" si="11"/>
        <v>21.366889227300327</v>
      </c>
      <c r="X124" s="1384">
        <f t="shared" si="11"/>
        <v>33.606471453193123</v>
      </c>
      <c r="Y124" s="1384">
        <f t="shared" si="11"/>
        <v>35.472309851190722</v>
      </c>
      <c r="Z124" s="1387">
        <f t="shared" si="11"/>
        <v>28.33221339192896</v>
      </c>
      <c r="AA124" s="1069"/>
      <c r="AB124" s="1069"/>
      <c r="AC124" s="1069"/>
      <c r="AD124" s="1069"/>
      <c r="AE124" s="1069"/>
      <c r="AF124" s="1069"/>
      <c r="AG124" s="1069"/>
      <c r="AH124" s="1069"/>
      <c r="AI124" s="1069"/>
      <c r="AJ124" s="1069"/>
      <c r="AK124" s="1069"/>
      <c r="AL124" s="1069"/>
      <c r="AM124" s="1069"/>
      <c r="AN124" s="1069"/>
      <c r="AO124" s="1069"/>
      <c r="AP124" s="1069"/>
      <c r="AQ124" s="1069"/>
      <c r="AR124" s="1069"/>
      <c r="AS124" s="1069"/>
      <c r="AT124" s="1069"/>
      <c r="AU124" s="1069"/>
      <c r="AV124" s="1069"/>
      <c r="AW124" s="1069"/>
      <c r="AX124" s="1069"/>
      <c r="AY124" s="1069"/>
      <c r="AZ124" s="240"/>
      <c r="BA124" s="3025" t="s">
        <v>51</v>
      </c>
      <c r="BB124" s="170" t="s">
        <v>15</v>
      </c>
      <c r="BC124" s="1569" t="s">
        <v>36</v>
      </c>
      <c r="BD124" s="1589" t="s">
        <v>36</v>
      </c>
      <c r="BE124" s="1589" t="s">
        <v>36</v>
      </c>
      <c r="BF124" s="1589" t="s">
        <v>36</v>
      </c>
      <c r="BG124" s="1610" t="s">
        <v>36</v>
      </c>
      <c r="BH124" s="1631" t="s">
        <v>36</v>
      </c>
      <c r="BI124" s="1589" t="s">
        <v>36</v>
      </c>
      <c r="BJ124" s="1589" t="s">
        <v>36</v>
      </c>
      <c r="BK124" s="1589" t="s">
        <v>36</v>
      </c>
      <c r="BL124" s="1610" t="s">
        <v>36</v>
      </c>
      <c r="BM124" s="1631" t="s">
        <v>36</v>
      </c>
      <c r="BN124" s="1589" t="s">
        <v>36</v>
      </c>
      <c r="BO124" s="1589" t="s">
        <v>36</v>
      </c>
      <c r="BP124" s="1589" t="s">
        <v>36</v>
      </c>
      <c r="BQ124" s="1610" t="s">
        <v>36</v>
      </c>
      <c r="BR124" s="1631" t="s">
        <v>36</v>
      </c>
      <c r="BS124" s="1589" t="s">
        <v>36</v>
      </c>
      <c r="BT124" s="1589" t="s">
        <v>36</v>
      </c>
      <c r="BU124" s="1589" t="s">
        <v>36</v>
      </c>
      <c r="BV124" s="1589" t="s">
        <v>36</v>
      </c>
      <c r="BW124" s="1589" t="s">
        <v>36</v>
      </c>
      <c r="BX124" s="1589" t="s">
        <v>36</v>
      </c>
      <c r="BY124" s="1650" t="s">
        <v>36</v>
      </c>
      <c r="BZ124" s="1650" t="s">
        <v>36</v>
      </c>
      <c r="CA124" s="2601"/>
      <c r="CB124" s="2601"/>
      <c r="CC124" s="2601"/>
      <c r="CD124" s="2601"/>
      <c r="CE124" s="2601"/>
      <c r="CF124" s="2601"/>
      <c r="CG124" s="2601"/>
      <c r="CH124" s="2601"/>
      <c r="CI124" s="2601"/>
      <c r="CJ124" s="2601"/>
      <c r="CK124" s="2601"/>
      <c r="CL124" s="2601"/>
      <c r="CM124" s="2601"/>
      <c r="CN124" s="2601"/>
      <c r="CO124" s="2601"/>
      <c r="CP124" s="2601"/>
      <c r="CQ124" s="2601"/>
      <c r="CR124" s="2601"/>
      <c r="CS124" s="2601"/>
      <c r="CT124" s="2601"/>
      <c r="CU124" s="2601"/>
      <c r="CV124" s="2601"/>
      <c r="CW124" s="2601"/>
      <c r="CX124" s="2601"/>
      <c r="CY124" s="2601"/>
      <c r="CZ124" s="2601"/>
    </row>
    <row r="125" s="853" customFormat="true" ht="15" customHeight="true" x14ac:dyDescent="0.2">
      <c r="A125" s="3276"/>
      <c r="B125" s="2464" t="s">
        <v>16</v>
      </c>
      <c r="C125" s="1383">
        <f>C122*C128/100</f>
        <v>5.7594948071854182</v>
      </c>
      <c r="D125" s="1384">
        <f t="shared" ref="D125:Z125" si="12">D122*D128/100</f>
        <v>7.9302929416775658</v>
      </c>
      <c r="E125" s="1384">
        <f t="shared" si="12"/>
        <v>14.813737428414399</v>
      </c>
      <c r="F125" s="1384">
        <f t="shared" si="12"/>
        <v>31.883325475632446</v>
      </c>
      <c r="G125" s="1385">
        <f t="shared" si="12"/>
        <v>28.759608060392502</v>
      </c>
      <c r="H125" s="1386">
        <f t="shared" si="12"/>
        <v>26.175755975574859</v>
      </c>
      <c r="I125" s="1384">
        <f t="shared" si="12"/>
        <v>48.269066585508156</v>
      </c>
      <c r="J125" s="1384">
        <f t="shared" si="12"/>
        <v>43.65965213911273</v>
      </c>
      <c r="K125" s="1384">
        <f t="shared" si="12"/>
        <v>40.799569612892057</v>
      </c>
      <c r="L125" s="1387">
        <f t="shared" si="12"/>
        <v>16.624076616511289</v>
      </c>
      <c r="M125" s="1383">
        <f t="shared" si="12"/>
        <v>2.9805318904695479</v>
      </c>
      <c r="N125" s="1384">
        <f t="shared" si="12"/>
        <v>3.2500184719676652</v>
      </c>
      <c r="O125" s="1384">
        <f t="shared" si="12"/>
        <v>4.519576296856215</v>
      </c>
      <c r="P125" s="1384">
        <f t="shared" si="12"/>
        <v>5.5060054968157282</v>
      </c>
      <c r="Q125" s="1385">
        <f t="shared" si="12"/>
        <v>8.4941781469744022</v>
      </c>
      <c r="R125" s="1386">
        <f t="shared" si="12"/>
        <v>19.607392604512025</v>
      </c>
      <c r="S125" s="1384">
        <f t="shared" si="12"/>
        <v>25.151160161567223</v>
      </c>
      <c r="T125" s="1384">
        <f t="shared" si="12"/>
        <v>13.202890936486099</v>
      </c>
      <c r="U125" s="1384">
        <f t="shared" si="12"/>
        <v>17.668522298896534</v>
      </c>
      <c r="V125" s="1384">
        <f t="shared" si="12"/>
        <v>17.807724441733786</v>
      </c>
      <c r="W125" s="1384">
        <f t="shared" si="12"/>
        <v>11.176017539467425</v>
      </c>
      <c r="X125" s="1384">
        <f t="shared" si="12"/>
        <v>13.697532284861474</v>
      </c>
      <c r="Y125" s="1384">
        <f t="shared" si="12"/>
        <v>46.855634633031997</v>
      </c>
      <c r="Z125" s="1387">
        <f t="shared" si="12"/>
        <v>11.928650254458926</v>
      </c>
      <c r="AA125" s="1069"/>
      <c r="AB125" s="1069"/>
      <c r="AC125" s="1069"/>
      <c r="AD125" s="1069"/>
      <c r="AE125" s="1069"/>
      <c r="AF125" s="1069"/>
      <c r="AG125" s="1069"/>
      <c r="AH125" s="1069"/>
      <c r="AI125" s="1069"/>
      <c r="AJ125" s="1069"/>
      <c r="AK125" s="1069"/>
      <c r="AL125" s="1069"/>
      <c r="AM125" s="1069"/>
      <c r="AN125" s="1069"/>
      <c r="AO125" s="1069"/>
      <c r="AP125" s="1069"/>
      <c r="AQ125" s="1069"/>
      <c r="AR125" s="1069"/>
      <c r="AS125" s="1069"/>
      <c r="AT125" s="1069"/>
      <c r="AU125" s="1069"/>
      <c r="AV125" s="1069"/>
      <c r="AW125" s="1069"/>
      <c r="AX125" s="1069"/>
      <c r="AY125" s="1069"/>
      <c r="AZ125" s="240"/>
      <c r="BA125" s="3025"/>
      <c r="BB125" s="170" t="s">
        <v>16</v>
      </c>
      <c r="BC125" s="1569" t="s">
        <v>36</v>
      </c>
      <c r="BD125" s="1589" t="s">
        <v>36</v>
      </c>
      <c r="BE125" s="1589" t="s">
        <v>36</v>
      </c>
      <c r="BF125" s="1589" t="s">
        <v>36</v>
      </c>
      <c r="BG125" s="1610" t="s">
        <v>36</v>
      </c>
      <c r="BH125" s="1631" t="s">
        <v>36</v>
      </c>
      <c r="BI125" s="1589" t="s">
        <v>36</v>
      </c>
      <c r="BJ125" s="1589" t="s">
        <v>36</v>
      </c>
      <c r="BK125" s="1589" t="s">
        <v>36</v>
      </c>
      <c r="BL125" s="1610" t="s">
        <v>36</v>
      </c>
      <c r="BM125" s="1631" t="s">
        <v>36</v>
      </c>
      <c r="BN125" s="1589" t="s">
        <v>36</v>
      </c>
      <c r="BO125" s="1589" t="s">
        <v>36</v>
      </c>
      <c r="BP125" s="1589" t="s">
        <v>36</v>
      </c>
      <c r="BQ125" s="1610" t="s">
        <v>36</v>
      </c>
      <c r="BR125" s="1631" t="s">
        <v>36</v>
      </c>
      <c r="BS125" s="1589" t="s">
        <v>36</v>
      </c>
      <c r="BT125" s="1589" t="s">
        <v>36</v>
      </c>
      <c r="BU125" s="1589" t="s">
        <v>36</v>
      </c>
      <c r="BV125" s="1589" t="s">
        <v>36</v>
      </c>
      <c r="BW125" s="1589" t="s">
        <v>36</v>
      </c>
      <c r="BX125" s="1589" t="s">
        <v>36</v>
      </c>
      <c r="BY125" s="1650" t="s">
        <v>36</v>
      </c>
      <c r="BZ125" s="1650" t="s">
        <v>36</v>
      </c>
      <c r="CA125" s="2601"/>
      <c r="CB125" s="2601"/>
      <c r="CC125" s="2601"/>
      <c r="CD125" s="2601"/>
      <c r="CE125" s="2601"/>
      <c r="CF125" s="2601"/>
      <c r="CG125" s="2601"/>
      <c r="CH125" s="2601"/>
      <c r="CI125" s="2601"/>
      <c r="CJ125" s="2601"/>
      <c r="CK125" s="2601"/>
      <c r="CL125" s="2601"/>
      <c r="CM125" s="2601"/>
      <c r="CN125" s="2601"/>
      <c r="CO125" s="2601"/>
      <c r="CP125" s="2601"/>
      <c r="CQ125" s="2601"/>
      <c r="CR125" s="2601"/>
      <c r="CS125" s="2601"/>
      <c r="CT125" s="2601"/>
      <c r="CU125" s="2601"/>
      <c r="CV125" s="2601"/>
      <c r="CW125" s="2601"/>
      <c r="CX125" s="2601"/>
      <c r="CY125" s="2601"/>
      <c r="CZ125" s="2601"/>
    </row>
    <row r="126" s="853" customFormat="true" ht="15" customHeight="true" x14ac:dyDescent="0.2">
      <c r="A126" s="3276"/>
      <c r="B126" s="2464" t="s">
        <v>22</v>
      </c>
      <c r="C126" s="1383">
        <f>100-C124-C125-C127</f>
        <v>33.978127463881506</v>
      </c>
      <c r="D126" s="1384">
        <f t="shared" ref="D126:Z126" si="13">100-D124-D125-D127</f>
        <v>55.004922591941408</v>
      </c>
      <c r="E126" s="1384">
        <f t="shared" si="13"/>
        <v>59.907739790427939</v>
      </c>
      <c r="F126" s="1384">
        <f t="shared" si="13"/>
        <v>46.427967274223931</v>
      </c>
      <c r="G126" s="1385">
        <f t="shared" si="13"/>
        <v>20.334930582671603</v>
      </c>
      <c r="H126" s="1386">
        <f t="shared" si="13"/>
        <v>47.666061170549511</v>
      </c>
      <c r="I126" s="1384">
        <f t="shared" si="13"/>
        <v>34.116731849548913</v>
      </c>
      <c r="J126" s="1384">
        <f t="shared" si="13"/>
        <v>32.115959056124879</v>
      </c>
      <c r="K126" s="1384">
        <f t="shared" si="13"/>
        <v>21.770012421834515</v>
      </c>
      <c r="L126" s="1387">
        <f t="shared" si="13"/>
        <v>7.6603975429988251</v>
      </c>
      <c r="M126" s="1383">
        <f t="shared" si="13"/>
        <v>31.916904073008325</v>
      </c>
      <c r="N126" s="1384">
        <f t="shared" si="13"/>
        <v>46.328575427076181</v>
      </c>
      <c r="O126" s="1384">
        <f t="shared" si="13"/>
        <v>65.446511140582615</v>
      </c>
      <c r="P126" s="1384">
        <f t="shared" si="13"/>
        <v>71.747512718887037</v>
      </c>
      <c r="Q126" s="1385">
        <f t="shared" si="13"/>
        <v>68.063888253604887</v>
      </c>
      <c r="R126" s="1386">
        <f t="shared" si="13"/>
        <v>43.885131780677256</v>
      </c>
      <c r="S126" s="1384">
        <f t="shared" si="13"/>
        <v>19.812153437225177</v>
      </c>
      <c r="T126" s="1384">
        <f t="shared" si="13"/>
        <v>26.704149135737168</v>
      </c>
      <c r="U126" s="1384">
        <f t="shared" si="13"/>
        <v>33.012978850584638</v>
      </c>
      <c r="V126" s="1384">
        <f t="shared" si="13"/>
        <v>39.164097000736966</v>
      </c>
      <c r="W126" s="1384">
        <f t="shared" si="13"/>
        <v>30.556640625838156</v>
      </c>
      <c r="X126" s="1384">
        <f t="shared" si="13"/>
        <v>39.381099085076102</v>
      </c>
      <c r="Y126" s="1384">
        <f t="shared" si="13"/>
        <v>16.793211087564266</v>
      </c>
      <c r="Z126" s="1387">
        <f t="shared" si="13"/>
        <v>35.818987068876297</v>
      </c>
      <c r="AA126" s="1069"/>
      <c r="AB126" s="1069"/>
      <c r="AC126" s="1069"/>
      <c r="AD126" s="1069"/>
      <c r="AE126" s="1069"/>
      <c r="AF126" s="1069"/>
      <c r="AG126" s="1069"/>
      <c r="AH126" s="1069"/>
      <c r="AI126" s="1069"/>
      <c r="AJ126" s="1069"/>
      <c r="AK126" s="1069"/>
      <c r="AL126" s="1069"/>
      <c r="AM126" s="1069"/>
      <c r="AN126" s="1069"/>
      <c r="AO126" s="1069"/>
      <c r="AP126" s="1069"/>
      <c r="AQ126" s="1069"/>
      <c r="AR126" s="1069"/>
      <c r="AS126" s="1069"/>
      <c r="AT126" s="1069"/>
      <c r="AU126" s="1069"/>
      <c r="AV126" s="1069"/>
      <c r="AW126" s="1069"/>
      <c r="AX126" s="1069"/>
      <c r="AY126" s="1069"/>
      <c r="AZ126" s="240"/>
      <c r="BA126" s="3025"/>
      <c r="BB126" s="170" t="s">
        <v>22</v>
      </c>
      <c r="BC126" s="1569" t="s">
        <v>36</v>
      </c>
      <c r="BD126" s="1589" t="s">
        <v>36</v>
      </c>
      <c r="BE126" s="1589" t="s">
        <v>36</v>
      </c>
      <c r="BF126" s="1589" t="s">
        <v>36</v>
      </c>
      <c r="BG126" s="1610" t="s">
        <v>36</v>
      </c>
      <c r="BH126" s="1631" t="s">
        <v>36</v>
      </c>
      <c r="BI126" s="1589" t="s">
        <v>36</v>
      </c>
      <c r="BJ126" s="1589" t="s">
        <v>36</v>
      </c>
      <c r="BK126" s="1589" t="s">
        <v>36</v>
      </c>
      <c r="BL126" s="1610" t="s">
        <v>36</v>
      </c>
      <c r="BM126" s="1631" t="s">
        <v>36</v>
      </c>
      <c r="BN126" s="1589" t="s">
        <v>36</v>
      </c>
      <c r="BO126" s="1589" t="s">
        <v>36</v>
      </c>
      <c r="BP126" s="1589" t="s">
        <v>36</v>
      </c>
      <c r="BQ126" s="1610" t="s">
        <v>36</v>
      </c>
      <c r="BR126" s="1631" t="s">
        <v>36</v>
      </c>
      <c r="BS126" s="1589" t="s">
        <v>36</v>
      </c>
      <c r="BT126" s="1589" t="s">
        <v>36</v>
      </c>
      <c r="BU126" s="1589" t="s">
        <v>36</v>
      </c>
      <c r="BV126" s="1589" t="s">
        <v>36</v>
      </c>
      <c r="BW126" s="1589" t="s">
        <v>36</v>
      </c>
      <c r="BX126" s="1589" t="s">
        <v>36</v>
      </c>
      <c r="BY126" s="1650" t="s">
        <v>36</v>
      </c>
      <c r="BZ126" s="1650" t="s">
        <v>36</v>
      </c>
      <c r="CA126" s="2601"/>
      <c r="CB126" s="2601"/>
      <c r="CC126" s="2601"/>
      <c r="CD126" s="2601"/>
      <c r="CE126" s="2601"/>
      <c r="CF126" s="2601"/>
      <c r="CG126" s="2601"/>
      <c r="CH126" s="2601"/>
      <c r="CI126" s="2601"/>
      <c r="CJ126" s="2601"/>
      <c r="CK126" s="2601"/>
      <c r="CL126" s="2601"/>
      <c r="CM126" s="2601"/>
      <c r="CN126" s="2601"/>
      <c r="CO126" s="2601"/>
      <c r="CP126" s="2601"/>
      <c r="CQ126" s="2601"/>
      <c r="CR126" s="2601"/>
      <c r="CS126" s="2601"/>
      <c r="CT126" s="2601"/>
      <c r="CU126" s="2601"/>
      <c r="CV126" s="2601"/>
      <c r="CW126" s="2601"/>
      <c r="CX126" s="2601"/>
      <c r="CY126" s="2601"/>
      <c r="CZ126" s="2601"/>
    </row>
    <row r="127" s="853" customFormat="true" ht="15" customHeight="true" x14ac:dyDescent="0.2">
      <c r="A127" s="3276"/>
      <c r="B127" s="2464" t="s">
        <v>19</v>
      </c>
      <c r="C127" s="2338">
        <f>C158</f>
        <v>53.076819819276153</v>
      </c>
      <c r="D127" s="2339">
        <f t="shared" ref="D127:Z127" si="14">D158</f>
        <v>23.481185694003358</v>
      </c>
      <c r="E127" s="2339">
        <f t="shared" si="14"/>
        <v>8.7691669426602754</v>
      </c>
      <c r="F127" s="2339">
        <f t="shared" si="14"/>
        <v>2.7107498602301097</v>
      </c>
      <c r="G127" s="2340">
        <f t="shared" si="14"/>
        <v>0.34025773229739442</v>
      </c>
      <c r="H127" s="2341">
        <f t="shared" si="14"/>
        <v>5.5387275142681585</v>
      </c>
      <c r="I127" s="2339">
        <f t="shared" si="14"/>
        <v>2.0231287576349359</v>
      </c>
      <c r="J127" s="2339">
        <f t="shared" si="14"/>
        <v>0.44698478362404159</v>
      </c>
      <c r="K127" s="2339">
        <f t="shared" si="14"/>
        <v>0.41147587526917573</v>
      </c>
      <c r="L127" s="2342">
        <f t="shared" si="14"/>
        <v>0.17886108617581181</v>
      </c>
      <c r="M127" s="2338">
        <f t="shared" si="14"/>
        <v>61.388264693727123</v>
      </c>
      <c r="N127" s="2339">
        <f t="shared" si="14"/>
        <v>45.324342491326867</v>
      </c>
      <c r="O127" s="2339">
        <f t="shared" si="14"/>
        <v>21.854341343765039</v>
      </c>
      <c r="P127" s="2339">
        <f t="shared" si="14"/>
        <v>13.809124747487015</v>
      </c>
      <c r="Q127" s="2340">
        <f t="shared" si="14"/>
        <v>8.7405057961013881</v>
      </c>
      <c r="R127" s="2341">
        <f t="shared" si="14"/>
        <v>7.5846303477141426</v>
      </c>
      <c r="S127" s="2339">
        <f t="shared" si="14"/>
        <v>42.266198923343595</v>
      </c>
      <c r="T127" s="2339">
        <f t="shared" si="14"/>
        <v>43.500857533741083</v>
      </c>
      <c r="U127" s="2339">
        <f t="shared" si="14"/>
        <v>24.796568137301954</v>
      </c>
      <c r="V127" s="2339">
        <f t="shared" si="14"/>
        <v>15.845601223850517</v>
      </c>
      <c r="W127" s="2339">
        <f t="shared" si="14"/>
        <v>36.900452607394087</v>
      </c>
      <c r="X127" s="2339">
        <f t="shared" si="14"/>
        <v>13.314897176869305</v>
      </c>
      <c r="Y127" s="2339">
        <f t="shared" si="14"/>
        <v>0.87884442821301989</v>
      </c>
      <c r="Z127" s="2342">
        <f t="shared" si="14"/>
        <v>23.92014928473581</v>
      </c>
      <c r="AA127" s="1069"/>
      <c r="AB127" s="1069"/>
      <c r="AC127" s="1069"/>
      <c r="AD127" s="1069"/>
      <c r="AE127" s="1069"/>
      <c r="AF127" s="1069"/>
      <c r="AG127" s="1069"/>
      <c r="AH127" s="1069"/>
      <c r="AI127" s="1069"/>
      <c r="AJ127" s="1069"/>
      <c r="AK127" s="1069"/>
      <c r="AL127" s="1069"/>
      <c r="AM127" s="1069"/>
      <c r="AN127" s="1069"/>
      <c r="AO127" s="1069"/>
      <c r="AP127" s="1069"/>
      <c r="AQ127" s="1069"/>
      <c r="AR127" s="1069"/>
      <c r="AS127" s="1069"/>
      <c r="AT127" s="1069"/>
      <c r="AU127" s="1069"/>
      <c r="AV127" s="1069"/>
      <c r="AW127" s="1069"/>
      <c r="AX127" s="1069"/>
      <c r="AY127" s="1069"/>
      <c r="AZ127" s="240"/>
      <c r="BA127" s="3025"/>
      <c r="BB127" s="170" t="s">
        <v>19</v>
      </c>
      <c r="BC127" s="1569" t="s">
        <v>36</v>
      </c>
      <c r="BD127" s="1589" t="s">
        <v>36</v>
      </c>
      <c r="BE127" s="1589" t="s">
        <v>36</v>
      </c>
      <c r="BF127" s="1589" t="s">
        <v>36</v>
      </c>
      <c r="BG127" s="1610" t="s">
        <v>36</v>
      </c>
      <c r="BH127" s="1631" t="s">
        <v>36</v>
      </c>
      <c r="BI127" s="1589" t="s">
        <v>36</v>
      </c>
      <c r="BJ127" s="1589" t="s">
        <v>36</v>
      </c>
      <c r="BK127" s="1589" t="s">
        <v>36</v>
      </c>
      <c r="BL127" s="1610" t="s">
        <v>36</v>
      </c>
      <c r="BM127" s="1631" t="s">
        <v>36</v>
      </c>
      <c r="BN127" s="1589" t="s">
        <v>36</v>
      </c>
      <c r="BO127" s="1589" t="s">
        <v>36</v>
      </c>
      <c r="BP127" s="1589" t="s">
        <v>36</v>
      </c>
      <c r="BQ127" s="1610" t="s">
        <v>36</v>
      </c>
      <c r="BR127" s="1631" t="s">
        <v>36</v>
      </c>
      <c r="BS127" s="1589" t="s">
        <v>36</v>
      </c>
      <c r="BT127" s="1589" t="s">
        <v>36</v>
      </c>
      <c r="BU127" s="1589" t="s">
        <v>36</v>
      </c>
      <c r="BV127" s="1589" t="s">
        <v>36</v>
      </c>
      <c r="BW127" s="1589" t="s">
        <v>36</v>
      </c>
      <c r="BX127" s="1589" t="s">
        <v>36</v>
      </c>
      <c r="BY127" s="1650" t="s">
        <v>36</v>
      </c>
      <c r="BZ127" s="1650" t="s">
        <v>36</v>
      </c>
      <c r="CA127" s="2601"/>
      <c r="CB127" s="2601"/>
      <c r="CC127" s="2601"/>
      <c r="CD127" s="2601"/>
      <c r="CE127" s="2601"/>
      <c r="CF127" s="2601"/>
      <c r="CG127" s="2601"/>
      <c r="CH127" s="2601"/>
      <c r="CI127" s="2601"/>
      <c r="CJ127" s="2601"/>
      <c r="CK127" s="2601"/>
      <c r="CL127" s="2601"/>
      <c r="CM127" s="2601"/>
      <c r="CN127" s="2601"/>
      <c r="CO127" s="2601"/>
      <c r="CP127" s="2601"/>
      <c r="CQ127" s="2601"/>
      <c r="CR127" s="2601"/>
      <c r="CS127" s="2601"/>
      <c r="CT127" s="2601"/>
      <c r="CU127" s="2601"/>
      <c r="CV127" s="2601"/>
      <c r="CW127" s="2601"/>
      <c r="CX127" s="2601"/>
      <c r="CY127" s="2601"/>
      <c r="CZ127" s="2601"/>
    </row>
    <row r="128" s="272" customFormat="true" ht="15" customHeight="true" x14ac:dyDescent="0.2">
      <c r="A128" s="3366" t="s">
        <v>506</v>
      </c>
      <c r="B128" s="2465" t="s">
        <v>50</v>
      </c>
      <c r="C128" s="2343">
        <v>44.491860583093121</v>
      </c>
      <c r="D128" s="2344">
        <v>36.861266418370178</v>
      </c>
      <c r="E128" s="2344">
        <v>47.293341376545783</v>
      </c>
      <c r="F128" s="2344">
        <v>62.68682911502124</v>
      </c>
      <c r="G128" s="2345">
        <v>36.255501210120819</v>
      </c>
      <c r="H128" s="2346">
        <v>55.93682609802071</v>
      </c>
      <c r="I128" s="2344">
        <v>75.585595403410807</v>
      </c>
      <c r="J128" s="2344">
        <v>64.741337515332901</v>
      </c>
      <c r="K128" s="2344">
        <v>52.429131218367409</v>
      </c>
      <c r="L128" s="2347">
        <v>18.038132472938042</v>
      </c>
      <c r="M128" s="2343">
        <v>44.519895821424285</v>
      </c>
      <c r="N128" s="2344">
        <v>38.935983139941499</v>
      </c>
      <c r="O128" s="2344">
        <v>35.589603879202222</v>
      </c>
      <c r="P128" s="2344">
        <v>38.121354940700677</v>
      </c>
      <c r="Q128" s="2345">
        <v>36.619772577516294</v>
      </c>
      <c r="R128" s="2346">
        <v>40.402424270792231</v>
      </c>
      <c r="S128" s="2344">
        <v>66.324017354707095</v>
      </c>
      <c r="T128" s="2344">
        <v>44.312448034553348</v>
      </c>
      <c r="U128" s="2344">
        <v>41.878010396863203</v>
      </c>
      <c r="V128" s="2344">
        <v>39.58125137863788</v>
      </c>
      <c r="W128" s="2344">
        <v>34.342407147477601</v>
      </c>
      <c r="X128" s="2344">
        <v>28.956391008066472</v>
      </c>
      <c r="Y128" s="2344">
        <v>56.913402765705342</v>
      </c>
      <c r="Z128" s="2347">
        <v>29.628401316048571</v>
      </c>
      <c r="AA128" s="1069"/>
      <c r="AB128" s="1069"/>
      <c r="AC128" s="1069"/>
      <c r="AD128" s="1069"/>
      <c r="AE128" s="1069"/>
      <c r="AF128" s="1069"/>
      <c r="AG128" s="1069"/>
      <c r="AH128" s="1069"/>
      <c r="AI128" s="1069"/>
      <c r="AJ128" s="1069"/>
      <c r="AK128" s="1069"/>
      <c r="AL128" s="1069"/>
      <c r="AM128" s="1069"/>
      <c r="AN128" s="1069"/>
      <c r="AO128" s="1069"/>
      <c r="AP128" s="1069"/>
      <c r="AQ128" s="1069"/>
      <c r="AR128" s="1069"/>
      <c r="AS128" s="1069"/>
      <c r="AT128" s="1069"/>
      <c r="AU128" s="1069"/>
      <c r="AV128" s="1069"/>
      <c r="AW128" s="1069"/>
      <c r="AX128" s="1069"/>
      <c r="AY128" s="1069"/>
      <c r="AZ128" s="240"/>
      <c r="BA128" s="3025" t="s">
        <v>109</v>
      </c>
      <c r="BB128" s="170" t="s">
        <v>50</v>
      </c>
      <c r="BC128" s="1569" t="s">
        <v>36</v>
      </c>
      <c r="BD128" s="1589" t="s">
        <v>36</v>
      </c>
      <c r="BE128" s="1589" t="s">
        <v>36</v>
      </c>
      <c r="BF128" s="1589" t="s">
        <v>36</v>
      </c>
      <c r="BG128" s="1610" t="s">
        <v>36</v>
      </c>
      <c r="BH128" s="1631" t="s">
        <v>36</v>
      </c>
      <c r="BI128" s="1589" t="s">
        <v>36</v>
      </c>
      <c r="BJ128" s="1589" t="s">
        <v>36</v>
      </c>
      <c r="BK128" s="1589" t="s">
        <v>36</v>
      </c>
      <c r="BL128" s="1610" t="s">
        <v>36</v>
      </c>
      <c r="BM128" s="1631" t="s">
        <v>36</v>
      </c>
      <c r="BN128" s="1589" t="s">
        <v>36</v>
      </c>
      <c r="BO128" s="1589" t="s">
        <v>36</v>
      </c>
      <c r="BP128" s="1589" t="s">
        <v>36</v>
      </c>
      <c r="BQ128" s="1610" t="s">
        <v>36</v>
      </c>
      <c r="BR128" s="1631" t="s">
        <v>36</v>
      </c>
      <c r="BS128" s="1589" t="s">
        <v>36</v>
      </c>
      <c r="BT128" s="1589" t="s">
        <v>36</v>
      </c>
      <c r="BU128" s="1589" t="s">
        <v>36</v>
      </c>
      <c r="BV128" s="1589" t="s">
        <v>36</v>
      </c>
      <c r="BW128" s="1589" t="s">
        <v>36</v>
      </c>
      <c r="BX128" s="1589" t="s">
        <v>36</v>
      </c>
      <c r="BY128" s="1650" t="s">
        <v>36</v>
      </c>
      <c r="BZ128" s="1650" t="s">
        <v>36</v>
      </c>
      <c r="CA128" s="2601"/>
      <c r="CB128" s="2601"/>
      <c r="CC128" s="2601"/>
      <c r="CD128" s="2601"/>
      <c r="CE128" s="2601"/>
      <c r="CF128" s="2601"/>
      <c r="CG128" s="2601"/>
      <c r="CH128" s="2601"/>
      <c r="CI128" s="2601"/>
      <c r="CJ128" s="2601"/>
      <c r="CK128" s="2601"/>
      <c r="CL128" s="2601"/>
      <c r="CM128" s="2601"/>
      <c r="CN128" s="2601"/>
      <c r="CO128" s="2601"/>
      <c r="CP128" s="2601"/>
      <c r="CQ128" s="2601"/>
      <c r="CR128" s="2601"/>
      <c r="CS128" s="2601"/>
      <c r="CT128" s="2601"/>
      <c r="CU128" s="2601"/>
      <c r="CV128" s="2601"/>
      <c r="CW128" s="2601"/>
      <c r="CX128" s="2601"/>
      <c r="CY128" s="2601"/>
      <c r="CZ128" s="2601"/>
    </row>
    <row r="129" s="272" customFormat="true" ht="15" customHeight="true" x14ac:dyDescent="0.2">
      <c r="A129" s="3367"/>
      <c r="B129" s="2466" t="s">
        <v>49</v>
      </c>
      <c r="C129" s="2348">
        <v>55.508139416906644</v>
      </c>
      <c r="D129" s="2349">
        <v>63.138733581629836</v>
      </c>
      <c r="E129" s="2349">
        <v>52.706658623454331</v>
      </c>
      <c r="F129" s="2349">
        <v>37.313170884978533</v>
      </c>
      <c r="G129" s="2350">
        <v>63.744498789879081</v>
      </c>
      <c r="H129" s="2351">
        <v>44.063173901979255</v>
      </c>
      <c r="I129" s="2349">
        <v>24.414404596589243</v>
      </c>
      <c r="J129" s="2349">
        <v>35.258662484667155</v>
      </c>
      <c r="K129" s="2349">
        <v>47.570868781632711</v>
      </c>
      <c r="L129" s="2352">
        <v>81.961867527061997</v>
      </c>
      <c r="M129" s="2348">
        <v>55.480104178575814</v>
      </c>
      <c r="N129" s="2349">
        <v>61.064016860058501</v>
      </c>
      <c r="O129" s="2349">
        <v>64.410396120797827</v>
      </c>
      <c r="P129" s="2349">
        <v>61.878645059299188</v>
      </c>
      <c r="Q129" s="2350">
        <v>63.380227422483649</v>
      </c>
      <c r="R129" s="2351">
        <v>59.597575729207634</v>
      </c>
      <c r="S129" s="2349">
        <v>33.675982645292976</v>
      </c>
      <c r="T129" s="2349">
        <v>55.687551965446559</v>
      </c>
      <c r="U129" s="2349">
        <v>58.121989603136839</v>
      </c>
      <c r="V129" s="2349">
        <v>60.418748621362262</v>
      </c>
      <c r="W129" s="2349">
        <v>65.657592852522356</v>
      </c>
      <c r="X129" s="2349">
        <v>71.043608991933496</v>
      </c>
      <c r="Y129" s="2349">
        <v>43.086597234294608</v>
      </c>
      <c r="Z129" s="2352">
        <v>70.371598683951291</v>
      </c>
      <c r="AA129" s="1069"/>
      <c r="AB129" s="1069"/>
      <c r="AC129" s="1069"/>
      <c r="AD129" s="1069"/>
      <c r="AE129" s="1069"/>
      <c r="AF129" s="1069"/>
      <c r="AG129" s="1069"/>
      <c r="AH129" s="1069"/>
      <c r="AI129" s="1069"/>
      <c r="AJ129" s="1069"/>
      <c r="AK129" s="1069"/>
      <c r="AL129" s="1069"/>
      <c r="AM129" s="1069"/>
      <c r="AN129" s="1069"/>
      <c r="AO129" s="1069"/>
      <c r="AP129" s="1069"/>
      <c r="AQ129" s="1069"/>
      <c r="AR129" s="1069"/>
      <c r="AS129" s="1069"/>
      <c r="AT129" s="1069"/>
      <c r="AU129" s="1069"/>
      <c r="AV129" s="1069"/>
      <c r="AW129" s="1069"/>
      <c r="AX129" s="1069"/>
      <c r="AY129" s="1069"/>
      <c r="AZ129" s="240"/>
      <c r="BA129" s="3026"/>
      <c r="BB129" s="171" t="s">
        <v>49</v>
      </c>
      <c r="BC129" s="1570" t="s">
        <v>36</v>
      </c>
      <c r="BD129" s="1590" t="s">
        <v>36</v>
      </c>
      <c r="BE129" s="1590" t="s">
        <v>36</v>
      </c>
      <c r="BF129" s="1590" t="s">
        <v>36</v>
      </c>
      <c r="BG129" s="1611" t="s">
        <v>36</v>
      </c>
      <c r="BH129" s="1632" t="s">
        <v>36</v>
      </c>
      <c r="BI129" s="1590" t="s">
        <v>36</v>
      </c>
      <c r="BJ129" s="1590" t="s">
        <v>36</v>
      </c>
      <c r="BK129" s="1590" t="s">
        <v>36</v>
      </c>
      <c r="BL129" s="1611" t="s">
        <v>36</v>
      </c>
      <c r="BM129" s="1632" t="s">
        <v>36</v>
      </c>
      <c r="BN129" s="1590" t="s">
        <v>36</v>
      </c>
      <c r="BO129" s="1590" t="s">
        <v>36</v>
      </c>
      <c r="BP129" s="1590" t="s">
        <v>36</v>
      </c>
      <c r="BQ129" s="1611" t="s">
        <v>36</v>
      </c>
      <c r="BR129" s="1632" t="s">
        <v>36</v>
      </c>
      <c r="BS129" s="1590" t="s">
        <v>36</v>
      </c>
      <c r="BT129" s="1590" t="s">
        <v>36</v>
      </c>
      <c r="BU129" s="1590" t="s">
        <v>36</v>
      </c>
      <c r="BV129" s="1590" t="s">
        <v>36</v>
      </c>
      <c r="BW129" s="1590" t="s">
        <v>36</v>
      </c>
      <c r="BX129" s="1590" t="s">
        <v>36</v>
      </c>
      <c r="BY129" s="1651" t="s">
        <v>36</v>
      </c>
      <c r="BZ129" s="1651" t="s">
        <v>36</v>
      </c>
      <c r="CA129" s="2602"/>
      <c r="CB129" s="2602"/>
      <c r="CC129" s="2602"/>
      <c r="CD129" s="2602"/>
      <c r="CE129" s="2602"/>
      <c r="CF129" s="2602"/>
      <c r="CG129" s="2602"/>
      <c r="CH129" s="2602"/>
      <c r="CI129" s="2602"/>
      <c r="CJ129" s="2602"/>
      <c r="CK129" s="2602"/>
      <c r="CL129" s="2602"/>
      <c r="CM129" s="2602"/>
      <c r="CN129" s="2602"/>
      <c r="CO129" s="2602"/>
      <c r="CP129" s="2602"/>
      <c r="CQ129" s="2602"/>
      <c r="CR129" s="2602"/>
      <c r="CS129" s="2602"/>
      <c r="CT129" s="2602"/>
      <c r="CU129" s="2602"/>
      <c r="CV129" s="2602"/>
      <c r="CW129" s="2602"/>
      <c r="CX129" s="2602"/>
      <c r="CY129" s="2602"/>
      <c r="CZ129" s="2602"/>
    </row>
    <row r="130" s="131" customFormat="true" ht="15" hidden="true" customHeight="true" x14ac:dyDescent="0.2">
      <c r="A130" s="3061"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9"/>
      <c r="AA130" s="1069"/>
      <c r="AB130" s="1069"/>
      <c r="AC130" s="1069"/>
      <c r="AD130" s="1069"/>
      <c r="AE130" s="1069"/>
      <c r="AF130" s="1069"/>
      <c r="AG130" s="1069"/>
      <c r="AH130" s="1069"/>
      <c r="AI130" s="1069"/>
      <c r="AJ130" s="1069"/>
      <c r="AK130" s="1069"/>
      <c r="AL130" s="1069"/>
      <c r="AM130" s="1069"/>
      <c r="AN130" s="1069"/>
      <c r="AO130" s="1069"/>
      <c r="AP130" s="1069"/>
      <c r="AQ130" s="1069"/>
      <c r="AR130" s="1069"/>
      <c r="AS130" s="1069"/>
      <c r="AT130" s="1069"/>
      <c r="AU130" s="1069"/>
      <c r="AV130" s="1069"/>
      <c r="AW130" s="1069"/>
      <c r="AX130" s="1069"/>
      <c r="AY130" s="1069"/>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62"/>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4"/>
      <c r="AA131" s="1069"/>
      <c r="AB131" s="1069"/>
      <c r="AC131" s="1069"/>
      <c r="AD131" s="1069"/>
      <c r="AE131" s="1069"/>
      <c r="AF131" s="1069"/>
      <c r="AG131" s="1069"/>
      <c r="AH131" s="1069"/>
      <c r="AI131" s="1069"/>
      <c r="AJ131" s="1069"/>
      <c r="AK131" s="1069"/>
      <c r="AL131" s="1069"/>
      <c r="AM131" s="1069"/>
      <c r="AN131" s="1069"/>
      <c r="AO131" s="1069"/>
      <c r="AP131" s="1069"/>
      <c r="AQ131" s="1069"/>
      <c r="AR131" s="1069"/>
      <c r="AS131" s="1069"/>
      <c r="AT131" s="1069"/>
      <c r="AU131" s="1069"/>
      <c r="AV131" s="1069"/>
      <c r="AW131" s="1069"/>
      <c r="AX131" s="1069"/>
      <c r="AY131" s="1069"/>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63"/>
      <c r="B132" s="274" t="s">
        <v>47</v>
      </c>
      <c r="C132" s="345"/>
      <c r="D132" s="346"/>
      <c r="E132" s="346"/>
      <c r="F132" s="346"/>
      <c r="G132" s="347"/>
      <c r="H132" s="348"/>
      <c r="I132" s="346"/>
      <c r="J132" s="346"/>
      <c r="K132" s="346"/>
      <c r="L132" s="349"/>
      <c r="M132" s="345"/>
      <c r="N132" s="346"/>
      <c r="O132" s="346"/>
      <c r="P132" s="346"/>
      <c r="Q132" s="347"/>
      <c r="R132" s="2510"/>
      <c r="S132" s="2511"/>
      <c r="T132" s="2511"/>
      <c r="U132" s="2511"/>
      <c r="V132" s="2511"/>
      <c r="W132" s="2511"/>
      <c r="X132" s="2511"/>
      <c r="Y132" s="2511"/>
      <c r="Z132" s="2552"/>
      <c r="AA132" s="1069"/>
      <c r="AB132" s="1069"/>
      <c r="AC132" s="1069"/>
      <c r="AD132" s="1069"/>
      <c r="AE132" s="1069"/>
      <c r="AF132" s="1069"/>
      <c r="AG132" s="1069"/>
      <c r="AH132" s="1069"/>
      <c r="AI132" s="1069"/>
      <c r="AJ132" s="1069"/>
      <c r="AK132" s="1069"/>
      <c r="AL132" s="1069"/>
      <c r="AM132" s="1069"/>
      <c r="AN132" s="1069"/>
      <c r="AO132" s="1069"/>
      <c r="AP132" s="1069"/>
      <c r="AQ132" s="1069"/>
      <c r="AR132" s="1069"/>
      <c r="AS132" s="1069"/>
      <c r="AT132" s="1069"/>
      <c r="AU132" s="1069"/>
      <c r="AV132" s="1069"/>
      <c r="AW132" s="1069"/>
      <c r="AX132" s="1069"/>
      <c r="AY132" s="1069"/>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853" customFormat="true" ht="15" customHeight="true" x14ac:dyDescent="0.2">
      <c r="A133" s="130"/>
      <c r="B133" s="207"/>
      <c r="C133" s="3047" t="s">
        <v>115</v>
      </c>
      <c r="D133" s="3048"/>
      <c r="E133" s="3048"/>
      <c r="F133" s="3048"/>
      <c r="G133" s="3049"/>
      <c r="H133" s="3344" t="s">
        <v>39</v>
      </c>
      <c r="I133" s="3345"/>
      <c r="J133" s="3345"/>
      <c r="K133" s="3345"/>
      <c r="L133" s="3346"/>
      <c r="M133" s="3347" t="s">
        <v>38</v>
      </c>
      <c r="N133" s="3345"/>
      <c r="O133" s="3345"/>
      <c r="P133" s="3345"/>
      <c r="Q133" s="3346"/>
      <c r="R133" s="2709" t="s">
        <v>143</v>
      </c>
      <c r="S133" s="2719"/>
      <c r="T133" s="2719"/>
      <c r="U133" s="2719"/>
      <c r="V133" s="2719"/>
      <c r="W133" s="2719"/>
      <c r="X133" s="2719"/>
      <c r="Y133" s="2719"/>
      <c r="Z133" s="2720"/>
      <c r="AA133" s="1069"/>
      <c r="AB133" s="1069"/>
      <c r="AC133" s="1069"/>
      <c r="AD133" s="1069"/>
      <c r="AE133" s="1069"/>
      <c r="AF133" s="1069"/>
      <c r="AG133" s="1069"/>
      <c r="AH133" s="1069"/>
      <c r="AI133" s="1069"/>
      <c r="AJ133" s="1069"/>
      <c r="AK133" s="1069"/>
      <c r="AL133" s="1069"/>
      <c r="AM133" s="1069"/>
      <c r="AN133" s="1069"/>
      <c r="AO133" s="1069"/>
      <c r="AP133" s="1069"/>
      <c r="AQ133" s="1069"/>
      <c r="AR133" s="1069"/>
      <c r="AS133" s="1069"/>
      <c r="AT133" s="1069"/>
      <c r="AU133" s="1069"/>
      <c r="AV133" s="1069"/>
      <c r="AW133" s="1069"/>
      <c r="AX133" s="1069"/>
      <c r="AY133" s="1069"/>
      <c r="AZ133" s="240"/>
      <c r="BA133" s="241" t="s">
        <v>131</v>
      </c>
      <c r="BB133" s="116" t="s">
        <v>99</v>
      </c>
      <c r="BC133" s="3027" t="s">
        <v>115</v>
      </c>
      <c r="BD133" s="2976"/>
      <c r="BE133" s="2976"/>
      <c r="BF133" s="2976"/>
      <c r="BG133" s="2977"/>
      <c r="BH133" s="2975" t="s">
        <v>39</v>
      </c>
      <c r="BI133" s="2976"/>
      <c r="BJ133" s="2976"/>
      <c r="BK133" s="2976"/>
      <c r="BL133" s="2977"/>
      <c r="BM133" s="2975" t="s">
        <v>38</v>
      </c>
      <c r="BN133" s="2976"/>
      <c r="BO133" s="2976"/>
      <c r="BP133" s="2976"/>
      <c r="BQ133" s="2978"/>
      <c r="BR133" s="2525" t="s">
        <v>143</v>
      </c>
      <c r="BS133" s="2526"/>
      <c r="BT133" s="2526"/>
      <c r="BU133" s="2526"/>
      <c r="BV133" s="2526"/>
      <c r="BW133" s="2526"/>
      <c r="BX133" s="2526"/>
      <c r="BY133" s="2527"/>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853" customFormat="true" ht="24" x14ac:dyDescent="0.2">
      <c r="A134" s="208" t="s">
        <v>69</v>
      </c>
      <c r="B134" s="280"/>
      <c r="C134" s="414" t="s">
        <v>0</v>
      </c>
      <c r="D134" s="415" t="s">
        <v>1</v>
      </c>
      <c r="E134" s="415" t="s">
        <v>2</v>
      </c>
      <c r="F134" s="415" t="s">
        <v>3</v>
      </c>
      <c r="G134" s="416" t="s">
        <v>4</v>
      </c>
      <c r="H134" s="2241" t="s">
        <v>0</v>
      </c>
      <c r="I134" s="2209" t="s">
        <v>1</v>
      </c>
      <c r="J134" s="2209" t="s">
        <v>2</v>
      </c>
      <c r="K134" s="2209" t="s">
        <v>3</v>
      </c>
      <c r="L134" s="2210" t="s">
        <v>4</v>
      </c>
      <c r="M134" s="2231" t="s">
        <v>0</v>
      </c>
      <c r="N134" s="2209" t="s">
        <v>1</v>
      </c>
      <c r="O134" s="2209" t="s">
        <v>2</v>
      </c>
      <c r="P134" s="2209" t="s">
        <v>3</v>
      </c>
      <c r="Q134" s="2253" t="s">
        <v>4</v>
      </c>
      <c r="R134" s="2241" t="s">
        <v>158</v>
      </c>
      <c r="S134" s="2209" t="s">
        <v>159</v>
      </c>
      <c r="T134" s="2209" t="s">
        <v>160</v>
      </c>
      <c r="U134" s="2209" t="s">
        <v>161</v>
      </c>
      <c r="V134" s="2209" t="s">
        <v>162</v>
      </c>
      <c r="W134" s="2209" t="s">
        <v>163</v>
      </c>
      <c r="X134" s="2209" t="s">
        <v>252</v>
      </c>
      <c r="Y134" s="2209" t="s">
        <v>165</v>
      </c>
      <c r="Z134" s="2211" t="s">
        <v>166</v>
      </c>
      <c r="AA134" s="1069"/>
      <c r="AB134" s="1069"/>
      <c r="AC134" s="1069"/>
      <c r="AD134" s="1069"/>
      <c r="AE134" s="1069"/>
      <c r="AF134" s="1069"/>
      <c r="AG134" s="1069"/>
      <c r="AH134" s="1069"/>
      <c r="AI134" s="1069"/>
      <c r="AJ134" s="1069"/>
      <c r="AK134" s="1069"/>
      <c r="AL134" s="1069"/>
      <c r="AM134" s="1069"/>
      <c r="AN134" s="1069"/>
      <c r="AO134" s="1069"/>
      <c r="AP134" s="1069"/>
      <c r="AQ134" s="1069"/>
      <c r="AR134" s="1069"/>
      <c r="AS134" s="1069"/>
      <c r="AT134" s="1069"/>
      <c r="AU134" s="1069"/>
      <c r="AV134" s="1069"/>
      <c r="AW134" s="1069"/>
      <c r="AX134" s="1069"/>
      <c r="AY134" s="1069"/>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163</v>
      </c>
      <c r="BX134" s="188" t="s">
        <v>252</v>
      </c>
      <c r="BY134" s="189" t="s">
        <v>165</v>
      </c>
      <c r="BZ134" s="189" t="s">
        <v>166</v>
      </c>
      <c r="CA134" s="2603"/>
      <c r="CB134" s="2603"/>
      <c r="CC134" s="2603"/>
      <c r="CD134" s="2603"/>
      <c r="CE134" s="2603"/>
      <c r="CF134" s="2603"/>
      <c r="CG134" s="2603"/>
      <c r="CH134" s="2603"/>
      <c r="CI134" s="2603"/>
      <c r="CJ134" s="2603"/>
      <c r="CK134" s="2603"/>
      <c r="CL134" s="2603"/>
      <c r="CM134" s="2603"/>
      <c r="CN134" s="2603"/>
      <c r="CO134" s="2603"/>
      <c r="CP134" s="2603"/>
      <c r="CQ134" s="2603"/>
      <c r="CR134" s="2603"/>
      <c r="CS134" s="2603"/>
      <c r="CT134" s="2603"/>
      <c r="CU134" s="2603"/>
      <c r="CV134" s="2603"/>
      <c r="CW134" s="2603"/>
      <c r="CX134" s="2603"/>
      <c r="CY134" s="2603"/>
      <c r="CZ134" s="2603"/>
    </row>
    <row r="135" s="853" customFormat="true" ht="15" customHeight="true" x14ac:dyDescent="0.2">
      <c r="A135" s="3348" t="s">
        <v>46</v>
      </c>
      <c r="B135" s="2467" t="s">
        <v>45</v>
      </c>
      <c r="C135" s="2353">
        <v>0.39959971946989309</v>
      </c>
      <c r="D135" s="2354">
        <v>0.66995536175749226</v>
      </c>
      <c r="E135" s="2354">
        <v>0.86955124385689619</v>
      </c>
      <c r="F135" s="2354">
        <v>1.5935849314109483</v>
      </c>
      <c r="G135" s="2355">
        <v>2.1201241423498072</v>
      </c>
      <c r="H135" s="2356">
        <v>0.84168300946875463</v>
      </c>
      <c r="I135" s="2354">
        <v>2.1415380008517051</v>
      </c>
      <c r="J135" s="2354">
        <v>0.99862750779545184</v>
      </c>
      <c r="K135" s="2354">
        <v>2.8649017312344687</v>
      </c>
      <c r="L135" s="2357">
        <v>1.3910019864588345</v>
      </c>
      <c r="M135" s="2358">
        <v>0.63413944884519435</v>
      </c>
      <c r="N135" s="2354">
        <v>0.19948282449492369</v>
      </c>
      <c r="O135" s="2354">
        <v>0.67244062853936215</v>
      </c>
      <c r="P135" s="2354">
        <v>0.9894816838282493</v>
      </c>
      <c r="Q135" s="2355">
        <v>1.1305318047875796</v>
      </c>
      <c r="R135" s="2356">
        <v>0.10403810368906738</v>
      </c>
      <c r="S135" s="2354">
        <v>0</v>
      </c>
      <c r="T135" s="2354">
        <v>0</v>
      </c>
      <c r="U135" s="2354">
        <v>3.7124689201502568</v>
      </c>
      <c r="V135" s="2354">
        <v>0.11336717401786904</v>
      </c>
      <c r="W135" s="2354">
        <v>0.19771953805174197</v>
      </c>
      <c r="X135" s="2354">
        <v>0.1796069242729765</v>
      </c>
      <c r="Y135" s="2354">
        <v>2.2337248637364846</v>
      </c>
      <c r="Z135" s="2731">
        <v>7.6706799837831657E-2</v>
      </c>
      <c r="AA135" s="1069"/>
      <c r="AB135" s="1069"/>
      <c r="AC135" s="1069"/>
      <c r="AD135" s="1069"/>
      <c r="AE135" s="1069"/>
      <c r="AF135" s="1069"/>
      <c r="AG135" s="1069"/>
      <c r="AH135" s="1069"/>
      <c r="AI135" s="1069"/>
      <c r="AJ135" s="1069"/>
      <c r="AK135" s="1069"/>
      <c r="AL135" s="1069"/>
      <c r="AM135" s="1069"/>
      <c r="AN135" s="1069"/>
      <c r="AO135" s="1069"/>
      <c r="AP135" s="1069"/>
      <c r="AQ135" s="1069"/>
      <c r="AR135" s="1069"/>
      <c r="AS135" s="1069"/>
      <c r="AT135" s="1069"/>
      <c r="AU135" s="1069"/>
      <c r="AV135" s="1069"/>
      <c r="AW135" s="1069"/>
      <c r="AX135" s="1069"/>
      <c r="AY135" s="1069"/>
      <c r="AZ135" s="240"/>
      <c r="BA135" s="2979" t="s">
        <v>46</v>
      </c>
      <c r="BB135" s="172" t="s">
        <v>45</v>
      </c>
      <c r="BC135" s="1571" t="s">
        <v>36</v>
      </c>
      <c r="BD135" s="1591" t="s">
        <v>36</v>
      </c>
      <c r="BE135" s="1591" t="s">
        <v>36</v>
      </c>
      <c r="BF135" s="1591" t="s">
        <v>36</v>
      </c>
      <c r="BG135" s="1612" t="s">
        <v>36</v>
      </c>
      <c r="BH135" s="1633" t="s">
        <v>36</v>
      </c>
      <c r="BI135" s="1591" t="s">
        <v>36</v>
      </c>
      <c r="BJ135" s="1591" t="s">
        <v>36</v>
      </c>
      <c r="BK135" s="1591" t="s">
        <v>36</v>
      </c>
      <c r="BL135" s="1612" t="s">
        <v>36</v>
      </c>
      <c r="BM135" s="1633" t="s">
        <v>36</v>
      </c>
      <c r="BN135" s="1591" t="s">
        <v>36</v>
      </c>
      <c r="BO135" s="1591" t="s">
        <v>36</v>
      </c>
      <c r="BP135" s="1591" t="s">
        <v>36</v>
      </c>
      <c r="BQ135" s="1612" t="s">
        <v>36</v>
      </c>
      <c r="BR135" s="1633" t="s">
        <v>36</v>
      </c>
      <c r="BS135" s="1591" t="s">
        <v>36</v>
      </c>
      <c r="BT135" s="1591" t="s">
        <v>36</v>
      </c>
      <c r="BU135" s="1591" t="s">
        <v>36</v>
      </c>
      <c r="BV135" s="1591" t="s">
        <v>36</v>
      </c>
      <c r="BW135" s="1591" t="s">
        <v>36</v>
      </c>
      <c r="BX135" s="1591" t="s">
        <v>36</v>
      </c>
      <c r="BY135" s="1652" t="s">
        <v>36</v>
      </c>
      <c r="BZ135" s="1652" t="s">
        <v>36</v>
      </c>
      <c r="CA135" s="2604"/>
      <c r="CB135" s="2604"/>
      <c r="CC135" s="2604"/>
      <c r="CD135" s="2604"/>
      <c r="CE135" s="2604"/>
      <c r="CF135" s="2604"/>
      <c r="CG135" s="2604"/>
      <c r="CH135" s="2604"/>
      <c r="CI135" s="2604"/>
      <c r="CJ135" s="2604"/>
      <c r="CK135" s="2604"/>
      <c r="CL135" s="2604"/>
      <c r="CM135" s="2604"/>
      <c r="CN135" s="2604"/>
      <c r="CO135" s="2604"/>
      <c r="CP135" s="2604"/>
      <c r="CQ135" s="2604"/>
      <c r="CR135" s="2604"/>
      <c r="CS135" s="2604"/>
      <c r="CT135" s="2604"/>
      <c r="CU135" s="2604"/>
      <c r="CV135" s="2604"/>
      <c r="CW135" s="2604"/>
      <c r="CX135" s="2604"/>
      <c r="CY135" s="2604"/>
      <c r="CZ135" s="2604"/>
    </row>
    <row r="136" s="853" customFormat="true" ht="15" customHeight="true" x14ac:dyDescent="0.2">
      <c r="A136" s="3342"/>
      <c r="B136" s="2468" t="s">
        <v>44</v>
      </c>
      <c r="C136" s="2359">
        <v>6.8377488545172047E-2</v>
      </c>
      <c r="D136" s="2360">
        <v>0.57372192959838109</v>
      </c>
      <c r="E136" s="2360">
        <v>2.3360596274236647</v>
      </c>
      <c r="F136" s="2360">
        <v>13.398694209944903</v>
      </c>
      <c r="G136" s="2361">
        <v>48.850116977154592</v>
      </c>
      <c r="H136" s="2362">
        <v>3.3493995389084716</v>
      </c>
      <c r="I136" s="2360">
        <v>12.013358670817805</v>
      </c>
      <c r="J136" s="2360">
        <v>22.175794322821819</v>
      </c>
      <c r="K136" s="2360">
        <v>28.336381773806085</v>
      </c>
      <c r="L136" s="2363">
        <v>74.204149773763945</v>
      </c>
      <c r="M136" s="2364">
        <v>0.12217826098706464</v>
      </c>
      <c r="N136" s="2360">
        <v>0.19675257497378398</v>
      </c>
      <c r="O136" s="2360">
        <v>0.38321540101399926</v>
      </c>
      <c r="P136" s="2360">
        <v>0.4372449090109285</v>
      </c>
      <c r="Q136" s="2361">
        <v>5.2012046362394138</v>
      </c>
      <c r="R136" s="2362">
        <v>2.4433980568042761</v>
      </c>
      <c r="S136" s="2360">
        <v>7.2160272022547769</v>
      </c>
      <c r="T136" s="2360">
        <v>3.1529623135585072</v>
      </c>
      <c r="U136" s="2360">
        <v>1.8301664999991152</v>
      </c>
      <c r="V136" s="2360">
        <v>2.5315087422403164</v>
      </c>
      <c r="W136" s="2360">
        <v>1.604334413339024</v>
      </c>
      <c r="X136" s="2360">
        <v>1.014180040199679</v>
      </c>
      <c r="Y136" s="2360">
        <v>36.655155742985379</v>
      </c>
      <c r="Z136" s="2732">
        <v>1.922265192555753</v>
      </c>
      <c r="AA136" s="1069"/>
      <c r="AB136" s="1069"/>
      <c r="AC136" s="1069"/>
      <c r="AD136" s="1069"/>
      <c r="AE136" s="1069"/>
      <c r="AF136" s="1069"/>
      <c r="AG136" s="1069"/>
      <c r="AH136" s="1069"/>
      <c r="AI136" s="1069"/>
      <c r="AJ136" s="1069"/>
      <c r="AK136" s="1069"/>
      <c r="AL136" s="1069"/>
      <c r="AM136" s="1069"/>
      <c r="AN136" s="1069"/>
      <c r="AO136" s="1069"/>
      <c r="AP136" s="1069"/>
      <c r="AQ136" s="1069"/>
      <c r="AR136" s="1069"/>
      <c r="AS136" s="1069"/>
      <c r="AT136" s="1069"/>
      <c r="AU136" s="1069"/>
      <c r="AV136" s="1069"/>
      <c r="AW136" s="1069"/>
      <c r="AX136" s="1069"/>
      <c r="AY136" s="1069"/>
      <c r="AZ136" s="240"/>
      <c r="BA136" s="2980"/>
      <c r="BB136" s="173" t="s">
        <v>44</v>
      </c>
      <c r="BC136" s="1572" t="s">
        <v>36</v>
      </c>
      <c r="BD136" s="1592" t="s">
        <v>36</v>
      </c>
      <c r="BE136" s="1592" t="s">
        <v>36</v>
      </c>
      <c r="BF136" s="1592" t="s">
        <v>36</v>
      </c>
      <c r="BG136" s="1613" t="s">
        <v>36</v>
      </c>
      <c r="BH136" s="1634" t="s">
        <v>36</v>
      </c>
      <c r="BI136" s="1592" t="s">
        <v>36</v>
      </c>
      <c r="BJ136" s="1592" t="s">
        <v>36</v>
      </c>
      <c r="BK136" s="1592" t="s">
        <v>36</v>
      </c>
      <c r="BL136" s="1613" t="s">
        <v>36</v>
      </c>
      <c r="BM136" s="1634" t="s">
        <v>36</v>
      </c>
      <c r="BN136" s="1592" t="s">
        <v>36</v>
      </c>
      <c r="BO136" s="1592" t="s">
        <v>36</v>
      </c>
      <c r="BP136" s="1592" t="s">
        <v>36</v>
      </c>
      <c r="BQ136" s="1613" t="s">
        <v>36</v>
      </c>
      <c r="BR136" s="1634" t="s">
        <v>36</v>
      </c>
      <c r="BS136" s="1592" t="s">
        <v>36</v>
      </c>
      <c r="BT136" s="1592" t="s">
        <v>36</v>
      </c>
      <c r="BU136" s="1592" t="s">
        <v>36</v>
      </c>
      <c r="BV136" s="1592" t="s">
        <v>36</v>
      </c>
      <c r="BW136" s="1592" t="s">
        <v>36</v>
      </c>
      <c r="BX136" s="1592" t="s">
        <v>36</v>
      </c>
      <c r="BY136" s="1653" t="s">
        <v>36</v>
      </c>
      <c r="BZ136" s="1653" t="s">
        <v>36</v>
      </c>
      <c r="CA136" s="2605"/>
      <c r="CB136" s="2605"/>
      <c r="CC136" s="2605"/>
      <c r="CD136" s="2605"/>
      <c r="CE136" s="2605"/>
      <c r="CF136" s="2605"/>
      <c r="CG136" s="2605"/>
      <c r="CH136" s="2605"/>
      <c r="CI136" s="2605"/>
      <c r="CJ136" s="2605"/>
      <c r="CK136" s="2605"/>
      <c r="CL136" s="2605"/>
      <c r="CM136" s="2605"/>
      <c r="CN136" s="2605"/>
      <c r="CO136" s="2605"/>
      <c r="CP136" s="2605"/>
      <c r="CQ136" s="2605"/>
      <c r="CR136" s="2605"/>
      <c r="CS136" s="2605"/>
      <c r="CT136" s="2605"/>
      <c r="CU136" s="2605"/>
      <c r="CV136" s="2605"/>
      <c r="CW136" s="2605"/>
      <c r="CX136" s="2605"/>
      <c r="CY136" s="2605"/>
      <c r="CZ136" s="2605"/>
    </row>
    <row r="137" s="853" customFormat="true" ht="15" customHeight="true" x14ac:dyDescent="0.2">
      <c r="A137" s="3342"/>
      <c r="B137" s="2468" t="s">
        <v>43</v>
      </c>
      <c r="C137" s="2493" t="s">
        <v>36</v>
      </c>
      <c r="D137" s="2495" t="s">
        <v>36</v>
      </c>
      <c r="E137" s="2495" t="s">
        <v>36</v>
      </c>
      <c r="F137" s="2495" t="s">
        <v>36</v>
      </c>
      <c r="G137" s="2497" t="s">
        <v>36</v>
      </c>
      <c r="H137" s="2499" t="s">
        <v>36</v>
      </c>
      <c r="I137" s="2495" t="s">
        <v>36</v>
      </c>
      <c r="J137" s="2495" t="s">
        <v>36</v>
      </c>
      <c r="K137" s="2495" t="s">
        <v>36</v>
      </c>
      <c r="L137" s="2501" t="s">
        <v>36</v>
      </c>
      <c r="M137" s="2502" t="s">
        <v>36</v>
      </c>
      <c r="N137" s="2495" t="s">
        <v>36</v>
      </c>
      <c r="O137" s="2495" t="s">
        <v>36</v>
      </c>
      <c r="P137" s="2495" t="s">
        <v>36</v>
      </c>
      <c r="Q137" s="2497" t="s">
        <v>36</v>
      </c>
      <c r="R137" s="2499" t="s">
        <v>36</v>
      </c>
      <c r="S137" s="2495" t="s">
        <v>36</v>
      </c>
      <c r="T137" s="2495" t="s">
        <v>36</v>
      </c>
      <c r="U137" s="2495" t="s">
        <v>36</v>
      </c>
      <c r="V137" s="2495" t="s">
        <v>36</v>
      </c>
      <c r="W137" s="2495" t="s">
        <v>36</v>
      </c>
      <c r="X137" s="2495" t="s">
        <v>36</v>
      </c>
      <c r="Y137" s="2495" t="s">
        <v>36</v>
      </c>
      <c r="Z137" s="2733" t="s">
        <v>36</v>
      </c>
      <c r="AA137" s="1069"/>
      <c r="AB137" s="1069"/>
      <c r="AC137" s="1069"/>
      <c r="AD137" s="1069"/>
      <c r="AE137" s="1069"/>
      <c r="AF137" s="1069"/>
      <c r="AG137" s="1069"/>
      <c r="AH137" s="1069"/>
      <c r="AI137" s="1069"/>
      <c r="AJ137" s="1069"/>
      <c r="AK137" s="1069"/>
      <c r="AL137" s="1069"/>
      <c r="AM137" s="1069"/>
      <c r="AN137" s="1069"/>
      <c r="AO137" s="1069"/>
      <c r="AP137" s="1069"/>
      <c r="AQ137" s="1069"/>
      <c r="AR137" s="1069"/>
      <c r="AS137" s="1069"/>
      <c r="AT137" s="1069"/>
      <c r="AU137" s="1069"/>
      <c r="AV137" s="1069"/>
      <c r="AW137" s="1069"/>
      <c r="AX137" s="1069"/>
      <c r="AY137" s="1069"/>
      <c r="AZ137" s="240"/>
      <c r="BA137" s="2980"/>
      <c r="BB137" s="173" t="s">
        <v>43</v>
      </c>
      <c r="BC137" s="1572" t="s">
        <v>36</v>
      </c>
      <c r="BD137" s="1592" t="s">
        <v>36</v>
      </c>
      <c r="BE137" s="1592" t="s">
        <v>36</v>
      </c>
      <c r="BF137" s="1592" t="s">
        <v>36</v>
      </c>
      <c r="BG137" s="1613" t="s">
        <v>36</v>
      </c>
      <c r="BH137" s="1634" t="s">
        <v>36</v>
      </c>
      <c r="BI137" s="1592" t="s">
        <v>36</v>
      </c>
      <c r="BJ137" s="1592" t="s">
        <v>36</v>
      </c>
      <c r="BK137" s="1592" t="s">
        <v>36</v>
      </c>
      <c r="BL137" s="1613" t="s">
        <v>36</v>
      </c>
      <c r="BM137" s="1634" t="s">
        <v>36</v>
      </c>
      <c r="BN137" s="1592" t="s">
        <v>36</v>
      </c>
      <c r="BO137" s="1592" t="s">
        <v>36</v>
      </c>
      <c r="BP137" s="1592" t="s">
        <v>36</v>
      </c>
      <c r="BQ137" s="1613" t="s">
        <v>36</v>
      </c>
      <c r="BR137" s="1634" t="s">
        <v>36</v>
      </c>
      <c r="BS137" s="1592" t="s">
        <v>36</v>
      </c>
      <c r="BT137" s="1592" t="s">
        <v>36</v>
      </c>
      <c r="BU137" s="1592" t="s">
        <v>36</v>
      </c>
      <c r="BV137" s="1592" t="s">
        <v>36</v>
      </c>
      <c r="BW137" s="1592" t="s">
        <v>36</v>
      </c>
      <c r="BX137" s="1592" t="s">
        <v>36</v>
      </c>
      <c r="BY137" s="1653" t="s">
        <v>36</v>
      </c>
      <c r="BZ137" s="1653" t="s">
        <v>36</v>
      </c>
      <c r="CA137" s="2605"/>
      <c r="CB137" s="2605"/>
      <c r="CC137" s="2605"/>
      <c r="CD137" s="2605"/>
      <c r="CE137" s="2605"/>
      <c r="CF137" s="2605"/>
      <c r="CG137" s="2605"/>
      <c r="CH137" s="2605"/>
      <c r="CI137" s="2605"/>
      <c r="CJ137" s="2605"/>
      <c r="CK137" s="2605"/>
      <c r="CL137" s="2605"/>
      <c r="CM137" s="2605"/>
      <c r="CN137" s="2605"/>
      <c r="CO137" s="2605"/>
      <c r="CP137" s="2605"/>
      <c r="CQ137" s="2605"/>
      <c r="CR137" s="2605"/>
      <c r="CS137" s="2605"/>
      <c r="CT137" s="2605"/>
      <c r="CU137" s="2605"/>
      <c r="CV137" s="2605"/>
      <c r="CW137" s="2605"/>
      <c r="CX137" s="2605"/>
      <c r="CY137" s="2605"/>
      <c r="CZ137" s="2605"/>
    </row>
    <row r="138" s="853" customFormat="true" ht="15" customHeight="true" x14ac:dyDescent="0.2">
      <c r="A138" s="3342"/>
      <c r="B138" s="2468" t="s">
        <v>42</v>
      </c>
      <c r="C138" s="2493" t="s">
        <v>36</v>
      </c>
      <c r="D138" s="2495" t="s">
        <v>36</v>
      </c>
      <c r="E138" s="2495" t="s">
        <v>36</v>
      </c>
      <c r="F138" s="2495" t="s">
        <v>36</v>
      </c>
      <c r="G138" s="2497" t="s">
        <v>36</v>
      </c>
      <c r="H138" s="2499" t="s">
        <v>36</v>
      </c>
      <c r="I138" s="2495" t="s">
        <v>36</v>
      </c>
      <c r="J138" s="2495" t="s">
        <v>36</v>
      </c>
      <c r="K138" s="2495" t="s">
        <v>36</v>
      </c>
      <c r="L138" s="2501" t="s">
        <v>36</v>
      </c>
      <c r="M138" s="2502" t="s">
        <v>36</v>
      </c>
      <c r="N138" s="2495" t="s">
        <v>36</v>
      </c>
      <c r="O138" s="2495" t="s">
        <v>36</v>
      </c>
      <c r="P138" s="2495" t="s">
        <v>36</v>
      </c>
      <c r="Q138" s="2497" t="s">
        <v>36</v>
      </c>
      <c r="R138" s="2499" t="s">
        <v>36</v>
      </c>
      <c r="S138" s="2495" t="s">
        <v>36</v>
      </c>
      <c r="T138" s="2495" t="s">
        <v>36</v>
      </c>
      <c r="U138" s="2495" t="s">
        <v>36</v>
      </c>
      <c r="V138" s="2495" t="s">
        <v>36</v>
      </c>
      <c r="W138" s="2495" t="s">
        <v>36</v>
      </c>
      <c r="X138" s="2495" t="s">
        <v>36</v>
      </c>
      <c r="Y138" s="2495" t="s">
        <v>36</v>
      </c>
      <c r="Z138" s="2733" t="s">
        <v>36</v>
      </c>
      <c r="AA138" s="1069"/>
      <c r="AB138" s="1069"/>
      <c r="AC138" s="1069"/>
      <c r="AD138" s="1069"/>
      <c r="AE138" s="1069"/>
      <c r="AF138" s="1069"/>
      <c r="AG138" s="1069"/>
      <c r="AH138" s="1069"/>
      <c r="AI138" s="1069"/>
      <c r="AJ138" s="1069"/>
      <c r="AK138" s="1069"/>
      <c r="AL138" s="1069"/>
      <c r="AM138" s="1069"/>
      <c r="AN138" s="1069"/>
      <c r="AO138" s="1069"/>
      <c r="AP138" s="1069"/>
      <c r="AQ138" s="1069"/>
      <c r="AR138" s="1069"/>
      <c r="AS138" s="1069"/>
      <c r="AT138" s="1069"/>
      <c r="AU138" s="1069"/>
      <c r="AV138" s="1069"/>
      <c r="AW138" s="1069"/>
      <c r="AX138" s="1069"/>
      <c r="AY138" s="1069"/>
      <c r="AZ138" s="240"/>
      <c r="BA138" s="2980"/>
      <c r="BB138" s="173" t="s">
        <v>42</v>
      </c>
      <c r="BC138" s="1572" t="s">
        <v>36</v>
      </c>
      <c r="BD138" s="1592" t="s">
        <v>36</v>
      </c>
      <c r="BE138" s="1592" t="s">
        <v>36</v>
      </c>
      <c r="BF138" s="1592" t="s">
        <v>36</v>
      </c>
      <c r="BG138" s="1613" t="s">
        <v>36</v>
      </c>
      <c r="BH138" s="1634" t="s">
        <v>36</v>
      </c>
      <c r="BI138" s="1592" t="s">
        <v>36</v>
      </c>
      <c r="BJ138" s="1592" t="s">
        <v>36</v>
      </c>
      <c r="BK138" s="1592" t="s">
        <v>36</v>
      </c>
      <c r="BL138" s="1613" t="s">
        <v>36</v>
      </c>
      <c r="BM138" s="1634" t="s">
        <v>36</v>
      </c>
      <c r="BN138" s="1592" t="s">
        <v>36</v>
      </c>
      <c r="BO138" s="1592" t="s">
        <v>36</v>
      </c>
      <c r="BP138" s="1592" t="s">
        <v>36</v>
      </c>
      <c r="BQ138" s="1613" t="s">
        <v>36</v>
      </c>
      <c r="BR138" s="1634" t="s">
        <v>36</v>
      </c>
      <c r="BS138" s="1592" t="s">
        <v>36</v>
      </c>
      <c r="BT138" s="1592" t="s">
        <v>36</v>
      </c>
      <c r="BU138" s="1592" t="s">
        <v>36</v>
      </c>
      <c r="BV138" s="1592" t="s">
        <v>36</v>
      </c>
      <c r="BW138" s="1592" t="s">
        <v>36</v>
      </c>
      <c r="BX138" s="1592" t="s">
        <v>36</v>
      </c>
      <c r="BY138" s="1653" t="s">
        <v>36</v>
      </c>
      <c r="BZ138" s="1653" t="s">
        <v>36</v>
      </c>
      <c r="CA138" s="2605"/>
      <c r="CB138" s="2605"/>
      <c r="CC138" s="2605"/>
      <c r="CD138" s="2605"/>
      <c r="CE138" s="2605"/>
      <c r="CF138" s="2605"/>
      <c r="CG138" s="2605"/>
      <c r="CH138" s="2605"/>
      <c r="CI138" s="2605"/>
      <c r="CJ138" s="2605"/>
      <c r="CK138" s="2605"/>
      <c r="CL138" s="2605"/>
      <c r="CM138" s="2605"/>
      <c r="CN138" s="2605"/>
      <c r="CO138" s="2605"/>
      <c r="CP138" s="2605"/>
      <c r="CQ138" s="2605"/>
      <c r="CR138" s="2605"/>
      <c r="CS138" s="2605"/>
      <c r="CT138" s="2605"/>
      <c r="CU138" s="2605"/>
      <c r="CV138" s="2605"/>
      <c r="CW138" s="2605"/>
      <c r="CX138" s="2605"/>
      <c r="CY138" s="2605"/>
      <c r="CZ138" s="2605"/>
    </row>
    <row r="139" s="853" customFormat="true" ht="15" customHeight="true" x14ac:dyDescent="0.2">
      <c r="A139" s="3342"/>
      <c r="B139" s="2468" t="s">
        <v>19</v>
      </c>
      <c r="C139" s="2359">
        <v>53.076819819276153</v>
      </c>
      <c r="D139" s="2360">
        <v>23.481185694003358</v>
      </c>
      <c r="E139" s="2360">
        <v>8.7691669426602754</v>
      </c>
      <c r="F139" s="2360">
        <v>2.7107498602301097</v>
      </c>
      <c r="G139" s="2361">
        <v>0.34025773229739442</v>
      </c>
      <c r="H139" s="2362">
        <v>5.5387275142681585</v>
      </c>
      <c r="I139" s="2360">
        <v>2.0231287576349359</v>
      </c>
      <c r="J139" s="2360">
        <v>0.44698478362404159</v>
      </c>
      <c r="K139" s="2360">
        <v>0.41147587526917573</v>
      </c>
      <c r="L139" s="2363">
        <v>0.17886108617581181</v>
      </c>
      <c r="M139" s="2364">
        <v>61.388264693727123</v>
      </c>
      <c r="N139" s="2360">
        <v>45.324342491326867</v>
      </c>
      <c r="O139" s="2360">
        <v>21.854341343765039</v>
      </c>
      <c r="P139" s="2360">
        <v>13.809124747487015</v>
      </c>
      <c r="Q139" s="2361">
        <v>8.7405057961013881</v>
      </c>
      <c r="R139" s="2362">
        <v>7.5846303477141426</v>
      </c>
      <c r="S139" s="2360">
        <v>42.266198923343595</v>
      </c>
      <c r="T139" s="2360">
        <v>43.500857533741083</v>
      </c>
      <c r="U139" s="2360">
        <v>24.796568137301954</v>
      </c>
      <c r="V139" s="2360">
        <v>15.845601223850517</v>
      </c>
      <c r="W139" s="2360">
        <v>36.900452607394087</v>
      </c>
      <c r="X139" s="2360">
        <v>13.314897176869305</v>
      </c>
      <c r="Y139" s="2360">
        <v>0.87884442821301989</v>
      </c>
      <c r="Z139" s="2732">
        <v>23.92014928473581</v>
      </c>
      <c r="AA139" s="1069"/>
      <c r="AB139" s="1069"/>
      <c r="AC139" s="1069"/>
      <c r="AD139" s="1069"/>
      <c r="AE139" s="1069"/>
      <c r="AF139" s="1069"/>
      <c r="AG139" s="1069"/>
      <c r="AH139" s="1069"/>
      <c r="AI139" s="1069"/>
      <c r="AJ139" s="1069"/>
      <c r="AK139" s="1069"/>
      <c r="AL139" s="1069"/>
      <c r="AM139" s="1069"/>
      <c r="AN139" s="1069"/>
      <c r="AO139" s="1069"/>
      <c r="AP139" s="1069"/>
      <c r="AQ139" s="1069"/>
      <c r="AR139" s="1069"/>
      <c r="AS139" s="1069"/>
      <c r="AT139" s="1069"/>
      <c r="AU139" s="1069"/>
      <c r="AV139" s="1069"/>
      <c r="AW139" s="1069"/>
      <c r="AX139" s="1069"/>
      <c r="AY139" s="1069"/>
      <c r="AZ139" s="240"/>
      <c r="BA139" s="2980"/>
      <c r="BB139" s="173" t="s">
        <v>19</v>
      </c>
      <c r="BC139" s="1572" t="s">
        <v>36</v>
      </c>
      <c r="BD139" s="1592" t="s">
        <v>36</v>
      </c>
      <c r="BE139" s="1592" t="s">
        <v>36</v>
      </c>
      <c r="BF139" s="1592" t="s">
        <v>36</v>
      </c>
      <c r="BG139" s="1613" t="s">
        <v>36</v>
      </c>
      <c r="BH139" s="1634" t="s">
        <v>36</v>
      </c>
      <c r="BI139" s="1592" t="s">
        <v>36</v>
      </c>
      <c r="BJ139" s="1592" t="s">
        <v>36</v>
      </c>
      <c r="BK139" s="1592" t="s">
        <v>36</v>
      </c>
      <c r="BL139" s="1613" t="s">
        <v>36</v>
      </c>
      <c r="BM139" s="1634" t="s">
        <v>36</v>
      </c>
      <c r="BN139" s="1592" t="s">
        <v>36</v>
      </c>
      <c r="BO139" s="1592" t="s">
        <v>36</v>
      </c>
      <c r="BP139" s="1592" t="s">
        <v>36</v>
      </c>
      <c r="BQ139" s="1613" t="s">
        <v>36</v>
      </c>
      <c r="BR139" s="1634" t="s">
        <v>36</v>
      </c>
      <c r="BS139" s="1592" t="s">
        <v>36</v>
      </c>
      <c r="BT139" s="1592" t="s">
        <v>36</v>
      </c>
      <c r="BU139" s="1592" t="s">
        <v>36</v>
      </c>
      <c r="BV139" s="1592" t="s">
        <v>36</v>
      </c>
      <c r="BW139" s="1592" t="s">
        <v>36</v>
      </c>
      <c r="BX139" s="1592" t="s">
        <v>36</v>
      </c>
      <c r="BY139" s="1653" t="s">
        <v>36</v>
      </c>
      <c r="BZ139" s="1653" t="s">
        <v>36</v>
      </c>
      <c r="CA139" s="2605"/>
      <c r="CB139" s="2605"/>
      <c r="CC139" s="2605"/>
      <c r="CD139" s="2605"/>
      <c r="CE139" s="2605"/>
      <c r="CF139" s="2605"/>
      <c r="CG139" s="2605"/>
      <c r="CH139" s="2605"/>
      <c r="CI139" s="2605"/>
      <c r="CJ139" s="2605"/>
      <c r="CK139" s="2605"/>
      <c r="CL139" s="2605"/>
      <c r="CM139" s="2605"/>
      <c r="CN139" s="2605"/>
      <c r="CO139" s="2605"/>
      <c r="CP139" s="2605"/>
      <c r="CQ139" s="2605"/>
      <c r="CR139" s="2605"/>
      <c r="CS139" s="2605"/>
      <c r="CT139" s="2605"/>
      <c r="CU139" s="2605"/>
      <c r="CV139" s="2605"/>
      <c r="CW139" s="2605"/>
      <c r="CX139" s="2605"/>
      <c r="CY139" s="2605"/>
      <c r="CZ139" s="2605"/>
    </row>
    <row r="140" s="130" customFormat="true" ht="15" customHeight="true" x14ac:dyDescent="0.2">
      <c r="A140" s="2998" t="s">
        <v>107</v>
      </c>
      <c r="B140" s="300" t="s">
        <v>64</v>
      </c>
      <c r="C140" s="1496" t="s">
        <v>36</v>
      </c>
      <c r="D140" s="1508" t="s">
        <v>36</v>
      </c>
      <c r="E140" s="1508" t="s">
        <v>36</v>
      </c>
      <c r="F140" s="1508" t="s">
        <v>36</v>
      </c>
      <c r="G140" s="1520" t="s">
        <v>36</v>
      </c>
      <c r="H140" s="1532" t="s">
        <v>36</v>
      </c>
      <c r="I140" s="1508" t="s">
        <v>36</v>
      </c>
      <c r="J140" s="1508" t="s">
        <v>36</v>
      </c>
      <c r="K140" s="1508" t="s">
        <v>36</v>
      </c>
      <c r="L140" s="1544" t="s">
        <v>36</v>
      </c>
      <c r="M140" s="1554" t="s">
        <v>36</v>
      </c>
      <c r="N140" s="1508" t="s">
        <v>36</v>
      </c>
      <c r="O140" s="1508" t="s">
        <v>36</v>
      </c>
      <c r="P140" s="1508" t="s">
        <v>36</v>
      </c>
      <c r="Q140" s="1520" t="s">
        <v>36</v>
      </c>
      <c r="R140" s="1532" t="s">
        <v>36</v>
      </c>
      <c r="S140" s="1508" t="s">
        <v>36</v>
      </c>
      <c r="T140" s="1508" t="s">
        <v>36</v>
      </c>
      <c r="U140" s="1508" t="s">
        <v>36</v>
      </c>
      <c r="V140" s="1508" t="s">
        <v>36</v>
      </c>
      <c r="W140" s="1508" t="s">
        <v>36</v>
      </c>
      <c r="X140" s="1508" t="s">
        <v>36</v>
      </c>
      <c r="Y140" s="1560" t="s">
        <v>36</v>
      </c>
      <c r="Z140" s="2566" t="s">
        <v>36</v>
      </c>
      <c r="AA140" s="2586"/>
      <c r="AB140" s="2586"/>
      <c r="AC140" s="2586"/>
      <c r="AD140" s="2586"/>
      <c r="AE140" s="2586"/>
      <c r="AF140" s="2586"/>
      <c r="AG140" s="2586"/>
      <c r="AH140" s="2586"/>
      <c r="AI140" s="2586"/>
      <c r="AJ140" s="2586"/>
      <c r="AK140" s="2586"/>
      <c r="AL140" s="2586"/>
      <c r="AM140" s="2586"/>
      <c r="AN140" s="2586"/>
      <c r="AO140" s="2586"/>
      <c r="AP140" s="2586"/>
      <c r="AQ140" s="2586"/>
      <c r="AR140" s="2586"/>
      <c r="AS140" s="2586"/>
      <c r="AT140" s="2586"/>
      <c r="AU140" s="2586"/>
      <c r="AV140" s="2586"/>
      <c r="AW140" s="2586"/>
      <c r="AX140" s="2586"/>
      <c r="AY140" s="2586"/>
      <c r="AZ140" s="239"/>
      <c r="BA140" s="2980" t="s">
        <v>107</v>
      </c>
      <c r="BB140" s="173" t="s">
        <v>64</v>
      </c>
      <c r="BC140" s="1572" t="s">
        <v>36</v>
      </c>
      <c r="BD140" s="1592" t="s">
        <v>36</v>
      </c>
      <c r="BE140" s="1592" t="s">
        <v>36</v>
      </c>
      <c r="BF140" s="1592" t="s">
        <v>36</v>
      </c>
      <c r="BG140" s="1613" t="s">
        <v>36</v>
      </c>
      <c r="BH140" s="1634" t="s">
        <v>36</v>
      </c>
      <c r="BI140" s="1592" t="s">
        <v>36</v>
      </c>
      <c r="BJ140" s="1592" t="s">
        <v>36</v>
      </c>
      <c r="BK140" s="1592" t="s">
        <v>36</v>
      </c>
      <c r="BL140" s="1613" t="s">
        <v>36</v>
      </c>
      <c r="BM140" s="1634" t="s">
        <v>36</v>
      </c>
      <c r="BN140" s="1592" t="s">
        <v>36</v>
      </c>
      <c r="BO140" s="1592" t="s">
        <v>36</v>
      </c>
      <c r="BP140" s="1592" t="s">
        <v>36</v>
      </c>
      <c r="BQ140" s="1613" t="s">
        <v>36</v>
      </c>
      <c r="BR140" s="1634" t="s">
        <v>36</v>
      </c>
      <c r="BS140" s="1592" t="s">
        <v>36</v>
      </c>
      <c r="BT140" s="1592" t="s">
        <v>36</v>
      </c>
      <c r="BU140" s="1592" t="s">
        <v>36</v>
      </c>
      <c r="BV140" s="1592" t="s">
        <v>36</v>
      </c>
      <c r="BW140" s="1592" t="s">
        <v>36</v>
      </c>
      <c r="BX140" s="1592" t="s">
        <v>36</v>
      </c>
      <c r="BY140" s="1653" t="s">
        <v>36</v>
      </c>
      <c r="BZ140" s="1653" t="s">
        <v>36</v>
      </c>
      <c r="CA140" s="2605"/>
      <c r="CB140" s="2605"/>
      <c r="CC140" s="2605"/>
      <c r="CD140" s="2605"/>
      <c r="CE140" s="2605"/>
      <c r="CF140" s="2605"/>
      <c r="CG140" s="2605"/>
      <c r="CH140" s="2605"/>
      <c r="CI140" s="2605"/>
      <c r="CJ140" s="2605"/>
      <c r="CK140" s="2605"/>
      <c r="CL140" s="2605"/>
      <c r="CM140" s="2605"/>
      <c r="CN140" s="2605"/>
      <c r="CO140" s="2605"/>
      <c r="CP140" s="2605"/>
      <c r="CQ140" s="2605"/>
      <c r="CR140" s="2605"/>
      <c r="CS140" s="2605"/>
      <c r="CT140" s="2605"/>
      <c r="CU140" s="2605"/>
      <c r="CV140" s="2605"/>
      <c r="CW140" s="2605"/>
      <c r="CX140" s="2605"/>
      <c r="CY140" s="2605"/>
      <c r="CZ140" s="2605"/>
    </row>
    <row r="141" s="130" customFormat="true" ht="15" customHeight="true" x14ac:dyDescent="0.2">
      <c r="A141" s="2998"/>
      <c r="B141" s="300" t="s">
        <v>65</v>
      </c>
      <c r="C141" s="1496" t="s">
        <v>36</v>
      </c>
      <c r="D141" s="1508" t="s">
        <v>36</v>
      </c>
      <c r="E141" s="1508" t="s">
        <v>36</v>
      </c>
      <c r="F141" s="1508" t="s">
        <v>36</v>
      </c>
      <c r="G141" s="1520" t="s">
        <v>36</v>
      </c>
      <c r="H141" s="1532" t="s">
        <v>36</v>
      </c>
      <c r="I141" s="1508" t="s">
        <v>36</v>
      </c>
      <c r="J141" s="1508" t="s">
        <v>36</v>
      </c>
      <c r="K141" s="1508" t="s">
        <v>36</v>
      </c>
      <c r="L141" s="1544" t="s">
        <v>36</v>
      </c>
      <c r="M141" s="1554" t="s">
        <v>36</v>
      </c>
      <c r="N141" s="1508" t="s">
        <v>36</v>
      </c>
      <c r="O141" s="1508" t="s">
        <v>36</v>
      </c>
      <c r="P141" s="1508" t="s">
        <v>36</v>
      </c>
      <c r="Q141" s="1520" t="s">
        <v>36</v>
      </c>
      <c r="R141" s="1532" t="s">
        <v>36</v>
      </c>
      <c r="S141" s="1508" t="s">
        <v>36</v>
      </c>
      <c r="T141" s="1508" t="s">
        <v>36</v>
      </c>
      <c r="U141" s="1508" t="s">
        <v>36</v>
      </c>
      <c r="V141" s="1508" t="s">
        <v>36</v>
      </c>
      <c r="W141" s="1508" t="s">
        <v>36</v>
      </c>
      <c r="X141" s="1508" t="s">
        <v>36</v>
      </c>
      <c r="Y141" s="1560" t="s">
        <v>36</v>
      </c>
      <c r="Z141" s="2566" t="s">
        <v>36</v>
      </c>
      <c r="AA141" s="2586"/>
      <c r="AB141" s="2586"/>
      <c r="AC141" s="2586"/>
      <c r="AD141" s="2586"/>
      <c r="AE141" s="2586"/>
      <c r="AF141" s="2586"/>
      <c r="AG141" s="2586"/>
      <c r="AH141" s="2586"/>
      <c r="AI141" s="2586"/>
      <c r="AJ141" s="2586"/>
      <c r="AK141" s="2586"/>
      <c r="AL141" s="2586"/>
      <c r="AM141" s="2586"/>
      <c r="AN141" s="2586"/>
      <c r="AO141" s="2586"/>
      <c r="AP141" s="2586"/>
      <c r="AQ141" s="2586"/>
      <c r="AR141" s="2586"/>
      <c r="AS141" s="2586"/>
      <c r="AT141" s="2586"/>
      <c r="AU141" s="2586"/>
      <c r="AV141" s="2586"/>
      <c r="AW141" s="2586"/>
      <c r="AX141" s="2586"/>
      <c r="AY141" s="2586"/>
      <c r="AZ141" s="239"/>
      <c r="BA141" s="2980"/>
      <c r="BB141" s="173" t="s">
        <v>65</v>
      </c>
      <c r="BC141" s="1572" t="s">
        <v>36</v>
      </c>
      <c r="BD141" s="1592" t="s">
        <v>36</v>
      </c>
      <c r="BE141" s="1592" t="s">
        <v>36</v>
      </c>
      <c r="BF141" s="1592" t="s">
        <v>36</v>
      </c>
      <c r="BG141" s="1613" t="s">
        <v>36</v>
      </c>
      <c r="BH141" s="1634" t="s">
        <v>36</v>
      </c>
      <c r="BI141" s="1592" t="s">
        <v>36</v>
      </c>
      <c r="BJ141" s="1592" t="s">
        <v>36</v>
      </c>
      <c r="BK141" s="1592" t="s">
        <v>36</v>
      </c>
      <c r="BL141" s="1613" t="s">
        <v>36</v>
      </c>
      <c r="BM141" s="1634" t="s">
        <v>36</v>
      </c>
      <c r="BN141" s="1592" t="s">
        <v>36</v>
      </c>
      <c r="BO141" s="1592" t="s">
        <v>36</v>
      </c>
      <c r="BP141" s="1592" t="s">
        <v>36</v>
      </c>
      <c r="BQ141" s="1613" t="s">
        <v>36</v>
      </c>
      <c r="BR141" s="1634" t="s">
        <v>36</v>
      </c>
      <c r="BS141" s="1592" t="s">
        <v>36</v>
      </c>
      <c r="BT141" s="1592" t="s">
        <v>36</v>
      </c>
      <c r="BU141" s="1592" t="s">
        <v>36</v>
      </c>
      <c r="BV141" s="1592" t="s">
        <v>36</v>
      </c>
      <c r="BW141" s="1592" t="s">
        <v>36</v>
      </c>
      <c r="BX141" s="1592" t="s">
        <v>36</v>
      </c>
      <c r="BY141" s="1653" t="s">
        <v>36</v>
      </c>
      <c r="BZ141" s="1653" t="s">
        <v>36</v>
      </c>
      <c r="CA141" s="2605"/>
      <c r="CB141" s="2605"/>
      <c r="CC141" s="2605"/>
      <c r="CD141" s="2605"/>
      <c r="CE141" s="2605"/>
      <c r="CF141" s="2605"/>
      <c r="CG141" s="2605"/>
      <c r="CH141" s="2605"/>
      <c r="CI141" s="2605"/>
      <c r="CJ141" s="2605"/>
      <c r="CK141" s="2605"/>
      <c r="CL141" s="2605"/>
      <c r="CM141" s="2605"/>
      <c r="CN141" s="2605"/>
      <c r="CO141" s="2605"/>
      <c r="CP141" s="2605"/>
      <c r="CQ141" s="2605"/>
      <c r="CR141" s="2605"/>
      <c r="CS141" s="2605"/>
      <c r="CT141" s="2605"/>
      <c r="CU141" s="2605"/>
      <c r="CV141" s="2605"/>
      <c r="CW141" s="2605"/>
      <c r="CX141" s="2605"/>
      <c r="CY141" s="2605"/>
      <c r="CZ141" s="2605"/>
    </row>
    <row r="142" s="130" customFormat="true" ht="15" customHeight="true" x14ac:dyDescent="0.2">
      <c r="A142" s="2998"/>
      <c r="B142" s="300" t="s">
        <v>66</v>
      </c>
      <c r="C142" s="1496" t="s">
        <v>36</v>
      </c>
      <c r="D142" s="1508" t="s">
        <v>36</v>
      </c>
      <c r="E142" s="1508" t="s">
        <v>36</v>
      </c>
      <c r="F142" s="1508" t="s">
        <v>36</v>
      </c>
      <c r="G142" s="1520" t="s">
        <v>36</v>
      </c>
      <c r="H142" s="1532" t="s">
        <v>36</v>
      </c>
      <c r="I142" s="1508" t="s">
        <v>36</v>
      </c>
      <c r="J142" s="1508" t="s">
        <v>36</v>
      </c>
      <c r="K142" s="1508" t="s">
        <v>36</v>
      </c>
      <c r="L142" s="1544" t="s">
        <v>36</v>
      </c>
      <c r="M142" s="1554" t="s">
        <v>36</v>
      </c>
      <c r="N142" s="1508" t="s">
        <v>36</v>
      </c>
      <c r="O142" s="1508" t="s">
        <v>36</v>
      </c>
      <c r="P142" s="1508" t="s">
        <v>36</v>
      </c>
      <c r="Q142" s="1520" t="s">
        <v>36</v>
      </c>
      <c r="R142" s="1532" t="s">
        <v>36</v>
      </c>
      <c r="S142" s="1508" t="s">
        <v>36</v>
      </c>
      <c r="T142" s="1508" t="s">
        <v>36</v>
      </c>
      <c r="U142" s="1508" t="s">
        <v>36</v>
      </c>
      <c r="V142" s="1508" t="s">
        <v>36</v>
      </c>
      <c r="W142" s="1508" t="s">
        <v>36</v>
      </c>
      <c r="X142" s="1508" t="s">
        <v>36</v>
      </c>
      <c r="Y142" s="1560" t="s">
        <v>36</v>
      </c>
      <c r="Z142" s="2566" t="s">
        <v>36</v>
      </c>
      <c r="AA142" s="2586"/>
      <c r="AB142" s="2586"/>
      <c r="AC142" s="2586"/>
      <c r="AD142" s="2586"/>
      <c r="AE142" s="2586"/>
      <c r="AF142" s="2586"/>
      <c r="AG142" s="2586"/>
      <c r="AH142" s="2586"/>
      <c r="AI142" s="2586"/>
      <c r="AJ142" s="2586"/>
      <c r="AK142" s="2586"/>
      <c r="AL142" s="2586"/>
      <c r="AM142" s="2586"/>
      <c r="AN142" s="2586"/>
      <c r="AO142" s="2586"/>
      <c r="AP142" s="2586"/>
      <c r="AQ142" s="2586"/>
      <c r="AR142" s="2586"/>
      <c r="AS142" s="2586"/>
      <c r="AT142" s="2586"/>
      <c r="AU142" s="2586"/>
      <c r="AV142" s="2586"/>
      <c r="AW142" s="2586"/>
      <c r="AX142" s="2586"/>
      <c r="AY142" s="2586"/>
      <c r="AZ142" s="239"/>
      <c r="BA142" s="2980"/>
      <c r="BB142" s="173" t="s">
        <v>66</v>
      </c>
      <c r="BC142" s="1572" t="s">
        <v>36</v>
      </c>
      <c r="BD142" s="1592" t="s">
        <v>36</v>
      </c>
      <c r="BE142" s="1592" t="s">
        <v>36</v>
      </c>
      <c r="BF142" s="1592" t="s">
        <v>36</v>
      </c>
      <c r="BG142" s="1613" t="s">
        <v>36</v>
      </c>
      <c r="BH142" s="1634" t="s">
        <v>36</v>
      </c>
      <c r="BI142" s="1592" t="s">
        <v>36</v>
      </c>
      <c r="BJ142" s="1592" t="s">
        <v>36</v>
      </c>
      <c r="BK142" s="1592" t="s">
        <v>36</v>
      </c>
      <c r="BL142" s="1613" t="s">
        <v>36</v>
      </c>
      <c r="BM142" s="1634" t="s">
        <v>36</v>
      </c>
      <c r="BN142" s="1592" t="s">
        <v>36</v>
      </c>
      <c r="BO142" s="1592" t="s">
        <v>36</v>
      </c>
      <c r="BP142" s="1592" t="s">
        <v>36</v>
      </c>
      <c r="BQ142" s="1613" t="s">
        <v>36</v>
      </c>
      <c r="BR142" s="1634" t="s">
        <v>36</v>
      </c>
      <c r="BS142" s="1592" t="s">
        <v>36</v>
      </c>
      <c r="BT142" s="1592" t="s">
        <v>36</v>
      </c>
      <c r="BU142" s="1592" t="s">
        <v>36</v>
      </c>
      <c r="BV142" s="1592" t="s">
        <v>36</v>
      </c>
      <c r="BW142" s="1592" t="s">
        <v>36</v>
      </c>
      <c r="BX142" s="1592" t="s">
        <v>36</v>
      </c>
      <c r="BY142" s="1653" t="s">
        <v>36</v>
      </c>
      <c r="BZ142" s="1653" t="s">
        <v>36</v>
      </c>
      <c r="CA142" s="2605"/>
      <c r="CB142" s="2605"/>
      <c r="CC142" s="2605"/>
      <c r="CD142" s="2605"/>
      <c r="CE142" s="2605"/>
      <c r="CF142" s="2605"/>
      <c r="CG142" s="2605"/>
      <c r="CH142" s="2605"/>
      <c r="CI142" s="2605"/>
      <c r="CJ142" s="2605"/>
      <c r="CK142" s="2605"/>
      <c r="CL142" s="2605"/>
      <c r="CM142" s="2605"/>
      <c r="CN142" s="2605"/>
      <c r="CO142" s="2605"/>
      <c r="CP142" s="2605"/>
      <c r="CQ142" s="2605"/>
      <c r="CR142" s="2605"/>
      <c r="CS142" s="2605"/>
      <c r="CT142" s="2605"/>
      <c r="CU142" s="2605"/>
      <c r="CV142" s="2605"/>
      <c r="CW142" s="2605"/>
      <c r="CX142" s="2605"/>
      <c r="CY142" s="2605"/>
      <c r="CZ142" s="2605"/>
    </row>
    <row r="143" s="130" customFormat="true" ht="15" customHeight="true" x14ac:dyDescent="0.2">
      <c r="A143" s="2998"/>
      <c r="B143" s="300" t="s">
        <v>67</v>
      </c>
      <c r="C143" s="1496" t="s">
        <v>36</v>
      </c>
      <c r="D143" s="1508" t="s">
        <v>36</v>
      </c>
      <c r="E143" s="1508" t="s">
        <v>36</v>
      </c>
      <c r="F143" s="1508" t="s">
        <v>36</v>
      </c>
      <c r="G143" s="1520" t="s">
        <v>36</v>
      </c>
      <c r="H143" s="1532" t="s">
        <v>36</v>
      </c>
      <c r="I143" s="1508" t="s">
        <v>36</v>
      </c>
      <c r="J143" s="1508" t="s">
        <v>36</v>
      </c>
      <c r="K143" s="1508" t="s">
        <v>36</v>
      </c>
      <c r="L143" s="1544" t="s">
        <v>36</v>
      </c>
      <c r="M143" s="1554" t="s">
        <v>36</v>
      </c>
      <c r="N143" s="1508" t="s">
        <v>36</v>
      </c>
      <c r="O143" s="1508" t="s">
        <v>36</v>
      </c>
      <c r="P143" s="1508" t="s">
        <v>36</v>
      </c>
      <c r="Q143" s="1520" t="s">
        <v>36</v>
      </c>
      <c r="R143" s="1532" t="s">
        <v>36</v>
      </c>
      <c r="S143" s="1508" t="s">
        <v>36</v>
      </c>
      <c r="T143" s="1508" t="s">
        <v>36</v>
      </c>
      <c r="U143" s="1508" t="s">
        <v>36</v>
      </c>
      <c r="V143" s="1508" t="s">
        <v>36</v>
      </c>
      <c r="W143" s="1508" t="s">
        <v>36</v>
      </c>
      <c r="X143" s="1508" t="s">
        <v>36</v>
      </c>
      <c r="Y143" s="1560" t="s">
        <v>36</v>
      </c>
      <c r="Z143" s="2566" t="s">
        <v>36</v>
      </c>
      <c r="AA143" s="2586"/>
      <c r="AB143" s="2586"/>
      <c r="AC143" s="2586"/>
      <c r="AD143" s="2586"/>
      <c r="AE143" s="2586"/>
      <c r="AF143" s="2586"/>
      <c r="AG143" s="2586"/>
      <c r="AH143" s="2586"/>
      <c r="AI143" s="2586"/>
      <c r="AJ143" s="2586"/>
      <c r="AK143" s="2586"/>
      <c r="AL143" s="2586"/>
      <c r="AM143" s="2586"/>
      <c r="AN143" s="2586"/>
      <c r="AO143" s="2586"/>
      <c r="AP143" s="2586"/>
      <c r="AQ143" s="2586"/>
      <c r="AR143" s="2586"/>
      <c r="AS143" s="2586"/>
      <c r="AT143" s="2586"/>
      <c r="AU143" s="2586"/>
      <c r="AV143" s="2586"/>
      <c r="AW143" s="2586"/>
      <c r="AX143" s="2586"/>
      <c r="AY143" s="2586"/>
      <c r="AZ143" s="239"/>
      <c r="BA143" s="2980"/>
      <c r="BB143" s="173" t="s">
        <v>67</v>
      </c>
      <c r="BC143" s="1572" t="s">
        <v>36</v>
      </c>
      <c r="BD143" s="1592" t="s">
        <v>36</v>
      </c>
      <c r="BE143" s="1592" t="s">
        <v>36</v>
      </c>
      <c r="BF143" s="1592" t="s">
        <v>36</v>
      </c>
      <c r="BG143" s="1613" t="s">
        <v>36</v>
      </c>
      <c r="BH143" s="1634" t="s">
        <v>36</v>
      </c>
      <c r="BI143" s="1592" t="s">
        <v>36</v>
      </c>
      <c r="BJ143" s="1592" t="s">
        <v>36</v>
      </c>
      <c r="BK143" s="1592" t="s">
        <v>36</v>
      </c>
      <c r="BL143" s="1613" t="s">
        <v>36</v>
      </c>
      <c r="BM143" s="1634" t="s">
        <v>36</v>
      </c>
      <c r="BN143" s="1592" t="s">
        <v>36</v>
      </c>
      <c r="BO143" s="1592" t="s">
        <v>36</v>
      </c>
      <c r="BP143" s="1592" t="s">
        <v>36</v>
      </c>
      <c r="BQ143" s="1613" t="s">
        <v>36</v>
      </c>
      <c r="BR143" s="1634" t="s">
        <v>36</v>
      </c>
      <c r="BS143" s="1592" t="s">
        <v>36</v>
      </c>
      <c r="BT143" s="1592" t="s">
        <v>36</v>
      </c>
      <c r="BU143" s="1592" t="s">
        <v>36</v>
      </c>
      <c r="BV143" s="1592" t="s">
        <v>36</v>
      </c>
      <c r="BW143" s="1592" t="s">
        <v>36</v>
      </c>
      <c r="BX143" s="1592" t="s">
        <v>36</v>
      </c>
      <c r="BY143" s="1653" t="s">
        <v>36</v>
      </c>
      <c r="BZ143" s="1653" t="s">
        <v>36</v>
      </c>
      <c r="CA143" s="2605"/>
      <c r="CB143" s="2605"/>
      <c r="CC143" s="2605"/>
      <c r="CD143" s="2605"/>
      <c r="CE143" s="2605"/>
      <c r="CF143" s="2605"/>
      <c r="CG143" s="2605"/>
      <c r="CH143" s="2605"/>
      <c r="CI143" s="2605"/>
      <c r="CJ143" s="2605"/>
      <c r="CK143" s="2605"/>
      <c r="CL143" s="2605"/>
      <c r="CM143" s="2605"/>
      <c r="CN143" s="2605"/>
      <c r="CO143" s="2605"/>
      <c r="CP143" s="2605"/>
      <c r="CQ143" s="2605"/>
      <c r="CR143" s="2605"/>
      <c r="CS143" s="2605"/>
      <c r="CT143" s="2605"/>
      <c r="CU143" s="2605"/>
      <c r="CV143" s="2605"/>
      <c r="CW143" s="2605"/>
      <c r="CX143" s="2605"/>
      <c r="CY143" s="2605"/>
      <c r="CZ143" s="2605"/>
    </row>
    <row r="144" s="130" customFormat="true" ht="15" customHeight="true" x14ac:dyDescent="0.2">
      <c r="A144" s="2998" t="s">
        <v>108</v>
      </c>
      <c r="B144" s="300" t="s">
        <v>64</v>
      </c>
      <c r="C144" s="1496" t="s">
        <v>36</v>
      </c>
      <c r="D144" s="1508" t="s">
        <v>36</v>
      </c>
      <c r="E144" s="1508" t="s">
        <v>36</v>
      </c>
      <c r="F144" s="1508" t="s">
        <v>36</v>
      </c>
      <c r="G144" s="1520" t="s">
        <v>36</v>
      </c>
      <c r="H144" s="1532" t="s">
        <v>36</v>
      </c>
      <c r="I144" s="1508" t="s">
        <v>36</v>
      </c>
      <c r="J144" s="1508" t="s">
        <v>36</v>
      </c>
      <c r="K144" s="1508" t="s">
        <v>36</v>
      </c>
      <c r="L144" s="1544" t="s">
        <v>36</v>
      </c>
      <c r="M144" s="1554" t="s">
        <v>36</v>
      </c>
      <c r="N144" s="1508" t="s">
        <v>36</v>
      </c>
      <c r="O144" s="1508" t="s">
        <v>36</v>
      </c>
      <c r="P144" s="1508" t="s">
        <v>36</v>
      </c>
      <c r="Q144" s="1520" t="s">
        <v>36</v>
      </c>
      <c r="R144" s="1532" t="s">
        <v>36</v>
      </c>
      <c r="S144" s="1508" t="s">
        <v>36</v>
      </c>
      <c r="T144" s="1508" t="s">
        <v>36</v>
      </c>
      <c r="U144" s="1508" t="s">
        <v>36</v>
      </c>
      <c r="V144" s="1508" t="s">
        <v>36</v>
      </c>
      <c r="W144" s="1508" t="s">
        <v>36</v>
      </c>
      <c r="X144" s="1508" t="s">
        <v>36</v>
      </c>
      <c r="Y144" s="1560" t="s">
        <v>36</v>
      </c>
      <c r="Z144" s="2566" t="s">
        <v>36</v>
      </c>
      <c r="AA144" s="2586"/>
      <c r="AB144" s="2586"/>
      <c r="AC144" s="2586"/>
      <c r="AD144" s="2586"/>
      <c r="AE144" s="2586"/>
      <c r="AF144" s="2586"/>
      <c r="AG144" s="2586"/>
      <c r="AH144" s="2586"/>
      <c r="AI144" s="2586"/>
      <c r="AJ144" s="2586"/>
      <c r="AK144" s="2586"/>
      <c r="AL144" s="2586"/>
      <c r="AM144" s="2586"/>
      <c r="AN144" s="2586"/>
      <c r="AO144" s="2586"/>
      <c r="AP144" s="2586"/>
      <c r="AQ144" s="2586"/>
      <c r="AR144" s="2586"/>
      <c r="AS144" s="2586"/>
      <c r="AT144" s="2586"/>
      <c r="AU144" s="2586"/>
      <c r="AV144" s="2586"/>
      <c r="AW144" s="2586"/>
      <c r="AX144" s="2586"/>
      <c r="AY144" s="2586"/>
      <c r="AZ144" s="239"/>
      <c r="BA144" s="2980" t="s">
        <v>108</v>
      </c>
      <c r="BB144" s="173" t="s">
        <v>64</v>
      </c>
      <c r="BC144" s="1572" t="s">
        <v>36</v>
      </c>
      <c r="BD144" s="1592" t="s">
        <v>36</v>
      </c>
      <c r="BE144" s="1592" t="s">
        <v>36</v>
      </c>
      <c r="BF144" s="1592" t="s">
        <v>36</v>
      </c>
      <c r="BG144" s="1613" t="s">
        <v>36</v>
      </c>
      <c r="BH144" s="1634" t="s">
        <v>36</v>
      </c>
      <c r="BI144" s="1592" t="s">
        <v>36</v>
      </c>
      <c r="BJ144" s="1592" t="s">
        <v>36</v>
      </c>
      <c r="BK144" s="1592" t="s">
        <v>36</v>
      </c>
      <c r="BL144" s="1613" t="s">
        <v>36</v>
      </c>
      <c r="BM144" s="1634" t="s">
        <v>36</v>
      </c>
      <c r="BN144" s="1592" t="s">
        <v>36</v>
      </c>
      <c r="BO144" s="1592" t="s">
        <v>36</v>
      </c>
      <c r="BP144" s="1592" t="s">
        <v>36</v>
      </c>
      <c r="BQ144" s="1613" t="s">
        <v>36</v>
      </c>
      <c r="BR144" s="1634" t="s">
        <v>36</v>
      </c>
      <c r="BS144" s="1592" t="s">
        <v>36</v>
      </c>
      <c r="BT144" s="1592" t="s">
        <v>36</v>
      </c>
      <c r="BU144" s="1592" t="s">
        <v>36</v>
      </c>
      <c r="BV144" s="1592" t="s">
        <v>36</v>
      </c>
      <c r="BW144" s="1592" t="s">
        <v>36</v>
      </c>
      <c r="BX144" s="1592" t="s">
        <v>36</v>
      </c>
      <c r="BY144" s="1653" t="s">
        <v>36</v>
      </c>
      <c r="BZ144" s="1653" t="s">
        <v>36</v>
      </c>
      <c r="CA144" s="2605"/>
      <c r="CB144" s="2605"/>
      <c r="CC144" s="2605"/>
      <c r="CD144" s="2605"/>
      <c r="CE144" s="2605"/>
      <c r="CF144" s="2605"/>
      <c r="CG144" s="2605"/>
      <c r="CH144" s="2605"/>
      <c r="CI144" s="2605"/>
      <c r="CJ144" s="2605"/>
      <c r="CK144" s="2605"/>
      <c r="CL144" s="2605"/>
      <c r="CM144" s="2605"/>
      <c r="CN144" s="2605"/>
      <c r="CO144" s="2605"/>
      <c r="CP144" s="2605"/>
      <c r="CQ144" s="2605"/>
      <c r="CR144" s="2605"/>
      <c r="CS144" s="2605"/>
      <c r="CT144" s="2605"/>
      <c r="CU144" s="2605"/>
      <c r="CV144" s="2605"/>
      <c r="CW144" s="2605"/>
      <c r="CX144" s="2605"/>
      <c r="CY144" s="2605"/>
      <c r="CZ144" s="2605"/>
    </row>
    <row r="145" s="130" customFormat="true" ht="15" customHeight="true" x14ac:dyDescent="0.2">
      <c r="A145" s="2998"/>
      <c r="B145" s="300" t="s">
        <v>65</v>
      </c>
      <c r="C145" s="1496" t="s">
        <v>36</v>
      </c>
      <c r="D145" s="1508" t="s">
        <v>36</v>
      </c>
      <c r="E145" s="1508" t="s">
        <v>36</v>
      </c>
      <c r="F145" s="1508" t="s">
        <v>36</v>
      </c>
      <c r="G145" s="1520" t="s">
        <v>36</v>
      </c>
      <c r="H145" s="1532" t="s">
        <v>36</v>
      </c>
      <c r="I145" s="1508" t="s">
        <v>36</v>
      </c>
      <c r="J145" s="1508" t="s">
        <v>36</v>
      </c>
      <c r="K145" s="1508" t="s">
        <v>36</v>
      </c>
      <c r="L145" s="1544" t="s">
        <v>36</v>
      </c>
      <c r="M145" s="1554" t="s">
        <v>36</v>
      </c>
      <c r="N145" s="1508" t="s">
        <v>36</v>
      </c>
      <c r="O145" s="1508" t="s">
        <v>36</v>
      </c>
      <c r="P145" s="1508" t="s">
        <v>36</v>
      </c>
      <c r="Q145" s="1520" t="s">
        <v>36</v>
      </c>
      <c r="R145" s="1532" t="s">
        <v>36</v>
      </c>
      <c r="S145" s="1508" t="s">
        <v>36</v>
      </c>
      <c r="T145" s="1508" t="s">
        <v>36</v>
      </c>
      <c r="U145" s="1508" t="s">
        <v>36</v>
      </c>
      <c r="V145" s="1508" t="s">
        <v>36</v>
      </c>
      <c r="W145" s="1508" t="s">
        <v>36</v>
      </c>
      <c r="X145" s="1508" t="s">
        <v>36</v>
      </c>
      <c r="Y145" s="1560" t="s">
        <v>36</v>
      </c>
      <c r="Z145" s="2566" t="s">
        <v>36</v>
      </c>
      <c r="AA145" s="2586"/>
      <c r="AB145" s="2586"/>
      <c r="AC145" s="2586"/>
      <c r="AD145" s="2586"/>
      <c r="AE145" s="2586"/>
      <c r="AF145" s="2586"/>
      <c r="AG145" s="2586"/>
      <c r="AH145" s="2586"/>
      <c r="AI145" s="2586"/>
      <c r="AJ145" s="2586"/>
      <c r="AK145" s="2586"/>
      <c r="AL145" s="2586"/>
      <c r="AM145" s="2586"/>
      <c r="AN145" s="2586"/>
      <c r="AO145" s="2586"/>
      <c r="AP145" s="2586"/>
      <c r="AQ145" s="2586"/>
      <c r="AR145" s="2586"/>
      <c r="AS145" s="2586"/>
      <c r="AT145" s="2586"/>
      <c r="AU145" s="2586"/>
      <c r="AV145" s="2586"/>
      <c r="AW145" s="2586"/>
      <c r="AX145" s="2586"/>
      <c r="AY145" s="2586"/>
      <c r="AZ145" s="239"/>
      <c r="BA145" s="2980"/>
      <c r="BB145" s="173" t="s">
        <v>65</v>
      </c>
      <c r="BC145" s="1572" t="s">
        <v>36</v>
      </c>
      <c r="BD145" s="1592" t="s">
        <v>36</v>
      </c>
      <c r="BE145" s="1592" t="s">
        <v>36</v>
      </c>
      <c r="BF145" s="1592" t="s">
        <v>36</v>
      </c>
      <c r="BG145" s="1613" t="s">
        <v>36</v>
      </c>
      <c r="BH145" s="1634" t="s">
        <v>36</v>
      </c>
      <c r="BI145" s="1592" t="s">
        <v>36</v>
      </c>
      <c r="BJ145" s="1592" t="s">
        <v>36</v>
      </c>
      <c r="BK145" s="1592" t="s">
        <v>36</v>
      </c>
      <c r="BL145" s="1613" t="s">
        <v>36</v>
      </c>
      <c r="BM145" s="1634" t="s">
        <v>36</v>
      </c>
      <c r="BN145" s="1592" t="s">
        <v>36</v>
      </c>
      <c r="BO145" s="1592" t="s">
        <v>36</v>
      </c>
      <c r="BP145" s="1592" t="s">
        <v>36</v>
      </c>
      <c r="BQ145" s="1613" t="s">
        <v>36</v>
      </c>
      <c r="BR145" s="1634" t="s">
        <v>36</v>
      </c>
      <c r="BS145" s="1592" t="s">
        <v>36</v>
      </c>
      <c r="BT145" s="1592" t="s">
        <v>36</v>
      </c>
      <c r="BU145" s="1592" t="s">
        <v>36</v>
      </c>
      <c r="BV145" s="1592" t="s">
        <v>36</v>
      </c>
      <c r="BW145" s="1592" t="s">
        <v>36</v>
      </c>
      <c r="BX145" s="1592" t="s">
        <v>36</v>
      </c>
      <c r="BY145" s="1653" t="s">
        <v>36</v>
      </c>
      <c r="BZ145" s="1653" t="s">
        <v>36</v>
      </c>
      <c r="CA145" s="2605"/>
      <c r="CB145" s="2605"/>
      <c r="CC145" s="2605"/>
      <c r="CD145" s="2605"/>
      <c r="CE145" s="2605"/>
      <c r="CF145" s="2605"/>
      <c r="CG145" s="2605"/>
      <c r="CH145" s="2605"/>
      <c r="CI145" s="2605"/>
      <c r="CJ145" s="2605"/>
      <c r="CK145" s="2605"/>
      <c r="CL145" s="2605"/>
      <c r="CM145" s="2605"/>
      <c r="CN145" s="2605"/>
      <c r="CO145" s="2605"/>
      <c r="CP145" s="2605"/>
      <c r="CQ145" s="2605"/>
      <c r="CR145" s="2605"/>
      <c r="CS145" s="2605"/>
      <c r="CT145" s="2605"/>
      <c r="CU145" s="2605"/>
      <c r="CV145" s="2605"/>
      <c r="CW145" s="2605"/>
      <c r="CX145" s="2605"/>
      <c r="CY145" s="2605"/>
      <c r="CZ145" s="2605"/>
    </row>
    <row r="146" s="130" customFormat="true" ht="15" customHeight="true" x14ac:dyDescent="0.2">
      <c r="A146" s="2998"/>
      <c r="B146" s="300" t="s">
        <v>66</v>
      </c>
      <c r="C146" s="1496" t="s">
        <v>36</v>
      </c>
      <c r="D146" s="1508" t="s">
        <v>36</v>
      </c>
      <c r="E146" s="1508" t="s">
        <v>36</v>
      </c>
      <c r="F146" s="1508" t="s">
        <v>36</v>
      </c>
      <c r="G146" s="1520" t="s">
        <v>36</v>
      </c>
      <c r="H146" s="1532" t="s">
        <v>36</v>
      </c>
      <c r="I146" s="1508" t="s">
        <v>36</v>
      </c>
      <c r="J146" s="1508" t="s">
        <v>36</v>
      </c>
      <c r="K146" s="1508" t="s">
        <v>36</v>
      </c>
      <c r="L146" s="1544" t="s">
        <v>36</v>
      </c>
      <c r="M146" s="1554" t="s">
        <v>36</v>
      </c>
      <c r="N146" s="1508" t="s">
        <v>36</v>
      </c>
      <c r="O146" s="1508" t="s">
        <v>36</v>
      </c>
      <c r="P146" s="1508" t="s">
        <v>36</v>
      </c>
      <c r="Q146" s="1520" t="s">
        <v>36</v>
      </c>
      <c r="R146" s="1532" t="s">
        <v>36</v>
      </c>
      <c r="S146" s="1508" t="s">
        <v>36</v>
      </c>
      <c r="T146" s="1508" t="s">
        <v>36</v>
      </c>
      <c r="U146" s="1508" t="s">
        <v>36</v>
      </c>
      <c r="V146" s="1508" t="s">
        <v>36</v>
      </c>
      <c r="W146" s="1508" t="s">
        <v>36</v>
      </c>
      <c r="X146" s="1508" t="s">
        <v>36</v>
      </c>
      <c r="Y146" s="1560" t="s">
        <v>36</v>
      </c>
      <c r="Z146" s="2566" t="s">
        <v>36</v>
      </c>
      <c r="AA146" s="2586"/>
      <c r="AB146" s="2586"/>
      <c r="AC146" s="2586"/>
      <c r="AD146" s="2586"/>
      <c r="AE146" s="2586"/>
      <c r="AF146" s="2586"/>
      <c r="AG146" s="2586"/>
      <c r="AH146" s="2586"/>
      <c r="AI146" s="2586"/>
      <c r="AJ146" s="2586"/>
      <c r="AK146" s="2586"/>
      <c r="AL146" s="2586"/>
      <c r="AM146" s="2586"/>
      <c r="AN146" s="2586"/>
      <c r="AO146" s="2586"/>
      <c r="AP146" s="2586"/>
      <c r="AQ146" s="2586"/>
      <c r="AR146" s="2586"/>
      <c r="AS146" s="2586"/>
      <c r="AT146" s="2586"/>
      <c r="AU146" s="2586"/>
      <c r="AV146" s="2586"/>
      <c r="AW146" s="2586"/>
      <c r="AX146" s="2586"/>
      <c r="AY146" s="2586"/>
      <c r="AZ146" s="239"/>
      <c r="BA146" s="2980"/>
      <c r="BB146" s="173" t="s">
        <v>66</v>
      </c>
      <c r="BC146" s="1572" t="s">
        <v>36</v>
      </c>
      <c r="BD146" s="1592" t="s">
        <v>36</v>
      </c>
      <c r="BE146" s="1592" t="s">
        <v>36</v>
      </c>
      <c r="BF146" s="1592" t="s">
        <v>36</v>
      </c>
      <c r="BG146" s="1613" t="s">
        <v>36</v>
      </c>
      <c r="BH146" s="1634" t="s">
        <v>36</v>
      </c>
      <c r="BI146" s="1592" t="s">
        <v>36</v>
      </c>
      <c r="BJ146" s="1592" t="s">
        <v>36</v>
      </c>
      <c r="BK146" s="1592" t="s">
        <v>36</v>
      </c>
      <c r="BL146" s="1613" t="s">
        <v>36</v>
      </c>
      <c r="BM146" s="1634" t="s">
        <v>36</v>
      </c>
      <c r="BN146" s="1592" t="s">
        <v>36</v>
      </c>
      <c r="BO146" s="1592" t="s">
        <v>36</v>
      </c>
      <c r="BP146" s="1592" t="s">
        <v>36</v>
      </c>
      <c r="BQ146" s="1613" t="s">
        <v>36</v>
      </c>
      <c r="BR146" s="1634" t="s">
        <v>36</v>
      </c>
      <c r="BS146" s="1592" t="s">
        <v>36</v>
      </c>
      <c r="BT146" s="1592" t="s">
        <v>36</v>
      </c>
      <c r="BU146" s="1592" t="s">
        <v>36</v>
      </c>
      <c r="BV146" s="1592" t="s">
        <v>36</v>
      </c>
      <c r="BW146" s="1592" t="s">
        <v>36</v>
      </c>
      <c r="BX146" s="1592" t="s">
        <v>36</v>
      </c>
      <c r="BY146" s="1653" t="s">
        <v>36</v>
      </c>
      <c r="BZ146" s="1653" t="s">
        <v>36</v>
      </c>
      <c r="CA146" s="2605"/>
      <c r="CB146" s="2605"/>
      <c r="CC146" s="2605"/>
      <c r="CD146" s="2605"/>
      <c r="CE146" s="2605"/>
      <c r="CF146" s="2605"/>
      <c r="CG146" s="2605"/>
      <c r="CH146" s="2605"/>
      <c r="CI146" s="2605"/>
      <c r="CJ146" s="2605"/>
      <c r="CK146" s="2605"/>
      <c r="CL146" s="2605"/>
      <c r="CM146" s="2605"/>
      <c r="CN146" s="2605"/>
      <c r="CO146" s="2605"/>
      <c r="CP146" s="2605"/>
      <c r="CQ146" s="2605"/>
      <c r="CR146" s="2605"/>
      <c r="CS146" s="2605"/>
      <c r="CT146" s="2605"/>
      <c r="CU146" s="2605"/>
      <c r="CV146" s="2605"/>
      <c r="CW146" s="2605"/>
      <c r="CX146" s="2605"/>
      <c r="CY146" s="2605"/>
      <c r="CZ146" s="2605"/>
    </row>
    <row r="147" s="130" customFormat="true" ht="15" customHeight="true" x14ac:dyDescent="0.2">
      <c r="A147" s="2998"/>
      <c r="B147" s="300" t="s">
        <v>67</v>
      </c>
      <c r="C147" s="1496" t="s">
        <v>36</v>
      </c>
      <c r="D147" s="1508" t="s">
        <v>36</v>
      </c>
      <c r="E147" s="1508" t="s">
        <v>36</v>
      </c>
      <c r="F147" s="1508" t="s">
        <v>36</v>
      </c>
      <c r="G147" s="1520" t="s">
        <v>36</v>
      </c>
      <c r="H147" s="1532" t="s">
        <v>36</v>
      </c>
      <c r="I147" s="1508" t="s">
        <v>36</v>
      </c>
      <c r="J147" s="1508" t="s">
        <v>36</v>
      </c>
      <c r="K147" s="1508" t="s">
        <v>36</v>
      </c>
      <c r="L147" s="1544" t="s">
        <v>36</v>
      </c>
      <c r="M147" s="1554" t="s">
        <v>36</v>
      </c>
      <c r="N147" s="1508" t="s">
        <v>36</v>
      </c>
      <c r="O147" s="1508" t="s">
        <v>36</v>
      </c>
      <c r="P147" s="1508" t="s">
        <v>36</v>
      </c>
      <c r="Q147" s="1520" t="s">
        <v>36</v>
      </c>
      <c r="R147" s="1532" t="s">
        <v>36</v>
      </c>
      <c r="S147" s="1508" t="s">
        <v>36</v>
      </c>
      <c r="T147" s="1508" t="s">
        <v>36</v>
      </c>
      <c r="U147" s="1508" t="s">
        <v>36</v>
      </c>
      <c r="V147" s="1508" t="s">
        <v>36</v>
      </c>
      <c r="W147" s="1508" t="s">
        <v>36</v>
      </c>
      <c r="X147" s="1508" t="s">
        <v>36</v>
      </c>
      <c r="Y147" s="1560" t="s">
        <v>36</v>
      </c>
      <c r="Z147" s="2566" t="s">
        <v>36</v>
      </c>
      <c r="AA147" s="2586"/>
      <c r="AB147" s="2586"/>
      <c r="AC147" s="2586"/>
      <c r="AD147" s="2586"/>
      <c r="AE147" s="2586"/>
      <c r="AF147" s="2586"/>
      <c r="AG147" s="2586"/>
      <c r="AH147" s="2586"/>
      <c r="AI147" s="2586"/>
      <c r="AJ147" s="2586"/>
      <c r="AK147" s="2586"/>
      <c r="AL147" s="2586"/>
      <c r="AM147" s="2586"/>
      <c r="AN147" s="2586"/>
      <c r="AO147" s="2586"/>
      <c r="AP147" s="2586"/>
      <c r="AQ147" s="2586"/>
      <c r="AR147" s="2586"/>
      <c r="AS147" s="2586"/>
      <c r="AT147" s="2586"/>
      <c r="AU147" s="2586"/>
      <c r="AV147" s="2586"/>
      <c r="AW147" s="2586"/>
      <c r="AX147" s="2586"/>
      <c r="AY147" s="2586"/>
      <c r="AZ147" s="239"/>
      <c r="BA147" s="2980"/>
      <c r="BB147" s="173" t="s">
        <v>67</v>
      </c>
      <c r="BC147" s="1572" t="s">
        <v>36</v>
      </c>
      <c r="BD147" s="1592" t="s">
        <v>36</v>
      </c>
      <c r="BE147" s="1592" t="s">
        <v>36</v>
      </c>
      <c r="BF147" s="1592" t="s">
        <v>36</v>
      </c>
      <c r="BG147" s="1613" t="s">
        <v>36</v>
      </c>
      <c r="BH147" s="1634" t="s">
        <v>36</v>
      </c>
      <c r="BI147" s="1592" t="s">
        <v>36</v>
      </c>
      <c r="BJ147" s="1592" t="s">
        <v>36</v>
      </c>
      <c r="BK147" s="1592" t="s">
        <v>36</v>
      </c>
      <c r="BL147" s="1613" t="s">
        <v>36</v>
      </c>
      <c r="BM147" s="1634" t="s">
        <v>36</v>
      </c>
      <c r="BN147" s="1592" t="s">
        <v>36</v>
      </c>
      <c r="BO147" s="1592" t="s">
        <v>36</v>
      </c>
      <c r="BP147" s="1592" t="s">
        <v>36</v>
      </c>
      <c r="BQ147" s="1613" t="s">
        <v>36</v>
      </c>
      <c r="BR147" s="1634" t="s">
        <v>36</v>
      </c>
      <c r="BS147" s="1592" t="s">
        <v>36</v>
      </c>
      <c r="BT147" s="1592" t="s">
        <v>36</v>
      </c>
      <c r="BU147" s="1592" t="s">
        <v>36</v>
      </c>
      <c r="BV147" s="1592" t="s">
        <v>36</v>
      </c>
      <c r="BW147" s="1592" t="s">
        <v>36</v>
      </c>
      <c r="BX147" s="1592" t="s">
        <v>36</v>
      </c>
      <c r="BY147" s="1653" t="s">
        <v>36</v>
      </c>
      <c r="BZ147" s="1653" t="s">
        <v>36</v>
      </c>
      <c r="CA147" s="2605"/>
      <c r="CB147" s="2605"/>
      <c r="CC147" s="2605"/>
      <c r="CD147" s="2605"/>
      <c r="CE147" s="2605"/>
      <c r="CF147" s="2605"/>
      <c r="CG147" s="2605"/>
      <c r="CH147" s="2605"/>
      <c r="CI147" s="2605"/>
      <c r="CJ147" s="2605"/>
      <c r="CK147" s="2605"/>
      <c r="CL147" s="2605"/>
      <c r="CM147" s="2605"/>
      <c r="CN147" s="2605"/>
      <c r="CO147" s="2605"/>
      <c r="CP147" s="2605"/>
      <c r="CQ147" s="2605"/>
      <c r="CR147" s="2605"/>
      <c r="CS147" s="2605"/>
      <c r="CT147" s="2605"/>
      <c r="CU147" s="2605"/>
      <c r="CV147" s="2605"/>
      <c r="CW147" s="2605"/>
      <c r="CX147" s="2605"/>
      <c r="CY147" s="2605"/>
      <c r="CZ147" s="2605"/>
    </row>
    <row r="148" s="130" customFormat="true" ht="15" customHeight="true" x14ac:dyDescent="0.2">
      <c r="A148" s="2998" t="s">
        <v>109</v>
      </c>
      <c r="B148" s="300" t="s">
        <v>50</v>
      </c>
      <c r="C148" s="1496" t="s">
        <v>36</v>
      </c>
      <c r="D148" s="1508" t="s">
        <v>36</v>
      </c>
      <c r="E148" s="1508" t="s">
        <v>36</v>
      </c>
      <c r="F148" s="1508" t="s">
        <v>36</v>
      </c>
      <c r="G148" s="1520" t="s">
        <v>36</v>
      </c>
      <c r="H148" s="1532" t="s">
        <v>36</v>
      </c>
      <c r="I148" s="1508" t="s">
        <v>36</v>
      </c>
      <c r="J148" s="1508" t="s">
        <v>36</v>
      </c>
      <c r="K148" s="1508" t="s">
        <v>36</v>
      </c>
      <c r="L148" s="1544" t="s">
        <v>36</v>
      </c>
      <c r="M148" s="1554" t="s">
        <v>36</v>
      </c>
      <c r="N148" s="1508" t="s">
        <v>36</v>
      </c>
      <c r="O148" s="1508" t="s">
        <v>36</v>
      </c>
      <c r="P148" s="1508" t="s">
        <v>36</v>
      </c>
      <c r="Q148" s="1520" t="s">
        <v>36</v>
      </c>
      <c r="R148" s="1532" t="s">
        <v>36</v>
      </c>
      <c r="S148" s="1508" t="s">
        <v>36</v>
      </c>
      <c r="T148" s="1508" t="s">
        <v>36</v>
      </c>
      <c r="U148" s="1508" t="s">
        <v>36</v>
      </c>
      <c r="V148" s="1508" t="s">
        <v>36</v>
      </c>
      <c r="W148" s="1508" t="s">
        <v>36</v>
      </c>
      <c r="X148" s="1508" t="s">
        <v>36</v>
      </c>
      <c r="Y148" s="1560" t="s">
        <v>36</v>
      </c>
      <c r="Z148" s="2566" t="s">
        <v>36</v>
      </c>
      <c r="AA148" s="2586"/>
      <c r="AB148" s="2586"/>
      <c r="AC148" s="2586"/>
      <c r="AD148" s="2586"/>
      <c r="AE148" s="2586"/>
      <c r="AF148" s="2586"/>
      <c r="AG148" s="2586"/>
      <c r="AH148" s="2586"/>
      <c r="AI148" s="2586"/>
      <c r="AJ148" s="2586"/>
      <c r="AK148" s="2586"/>
      <c r="AL148" s="2586"/>
      <c r="AM148" s="2586"/>
      <c r="AN148" s="2586"/>
      <c r="AO148" s="2586"/>
      <c r="AP148" s="2586"/>
      <c r="AQ148" s="2586"/>
      <c r="AR148" s="2586"/>
      <c r="AS148" s="2586"/>
      <c r="AT148" s="2586"/>
      <c r="AU148" s="2586"/>
      <c r="AV148" s="2586"/>
      <c r="AW148" s="2586"/>
      <c r="AX148" s="2586"/>
      <c r="AY148" s="2586"/>
      <c r="AZ148" s="239"/>
      <c r="BA148" s="2980" t="s">
        <v>109</v>
      </c>
      <c r="BB148" s="173" t="s">
        <v>50</v>
      </c>
      <c r="BC148" s="1572" t="s">
        <v>36</v>
      </c>
      <c r="BD148" s="1592" t="s">
        <v>36</v>
      </c>
      <c r="BE148" s="1592" t="s">
        <v>36</v>
      </c>
      <c r="BF148" s="1592" t="s">
        <v>36</v>
      </c>
      <c r="BG148" s="1613" t="s">
        <v>36</v>
      </c>
      <c r="BH148" s="1634" t="s">
        <v>36</v>
      </c>
      <c r="BI148" s="1592" t="s">
        <v>36</v>
      </c>
      <c r="BJ148" s="1592" t="s">
        <v>36</v>
      </c>
      <c r="BK148" s="1592" t="s">
        <v>36</v>
      </c>
      <c r="BL148" s="1613" t="s">
        <v>36</v>
      </c>
      <c r="BM148" s="1634" t="s">
        <v>36</v>
      </c>
      <c r="BN148" s="1592" t="s">
        <v>36</v>
      </c>
      <c r="BO148" s="1592" t="s">
        <v>36</v>
      </c>
      <c r="BP148" s="1592" t="s">
        <v>36</v>
      </c>
      <c r="BQ148" s="1613" t="s">
        <v>36</v>
      </c>
      <c r="BR148" s="1634" t="s">
        <v>36</v>
      </c>
      <c r="BS148" s="1592" t="s">
        <v>36</v>
      </c>
      <c r="BT148" s="1592" t="s">
        <v>36</v>
      </c>
      <c r="BU148" s="1592" t="s">
        <v>36</v>
      </c>
      <c r="BV148" s="1592" t="s">
        <v>36</v>
      </c>
      <c r="BW148" s="1592" t="s">
        <v>36</v>
      </c>
      <c r="BX148" s="1592" t="s">
        <v>36</v>
      </c>
      <c r="BY148" s="1653" t="s">
        <v>36</v>
      </c>
      <c r="BZ148" s="1653" t="s">
        <v>36</v>
      </c>
      <c r="CA148" s="2605"/>
      <c r="CB148" s="2605"/>
      <c r="CC148" s="2605"/>
      <c r="CD148" s="2605"/>
      <c r="CE148" s="2605"/>
      <c r="CF148" s="2605"/>
      <c r="CG148" s="2605"/>
      <c r="CH148" s="2605"/>
      <c r="CI148" s="2605"/>
      <c r="CJ148" s="2605"/>
      <c r="CK148" s="2605"/>
      <c r="CL148" s="2605"/>
      <c r="CM148" s="2605"/>
      <c r="CN148" s="2605"/>
      <c r="CO148" s="2605"/>
      <c r="CP148" s="2605"/>
      <c r="CQ148" s="2605"/>
      <c r="CR148" s="2605"/>
      <c r="CS148" s="2605"/>
      <c r="CT148" s="2605"/>
      <c r="CU148" s="2605"/>
      <c r="CV148" s="2605"/>
      <c r="CW148" s="2605"/>
      <c r="CX148" s="2605"/>
      <c r="CY148" s="2605"/>
      <c r="CZ148" s="2605"/>
    </row>
    <row r="149" s="130" customFormat="true" ht="15" customHeight="true" x14ac:dyDescent="0.2">
      <c r="A149" s="2998"/>
      <c r="B149" s="300" t="s">
        <v>49</v>
      </c>
      <c r="C149" s="1496" t="s">
        <v>36</v>
      </c>
      <c r="D149" s="1508" t="s">
        <v>36</v>
      </c>
      <c r="E149" s="1508" t="s">
        <v>36</v>
      </c>
      <c r="F149" s="1508" t="s">
        <v>36</v>
      </c>
      <c r="G149" s="1520" t="s">
        <v>36</v>
      </c>
      <c r="H149" s="1532" t="s">
        <v>36</v>
      </c>
      <c r="I149" s="1508" t="s">
        <v>36</v>
      </c>
      <c r="J149" s="1508" t="s">
        <v>36</v>
      </c>
      <c r="K149" s="1508" t="s">
        <v>36</v>
      </c>
      <c r="L149" s="1544" t="s">
        <v>36</v>
      </c>
      <c r="M149" s="1554" t="s">
        <v>36</v>
      </c>
      <c r="N149" s="1508" t="s">
        <v>36</v>
      </c>
      <c r="O149" s="1508" t="s">
        <v>36</v>
      </c>
      <c r="P149" s="1508" t="s">
        <v>36</v>
      </c>
      <c r="Q149" s="1520" t="s">
        <v>36</v>
      </c>
      <c r="R149" s="1532" t="s">
        <v>36</v>
      </c>
      <c r="S149" s="1508" t="s">
        <v>36</v>
      </c>
      <c r="T149" s="1508" t="s">
        <v>36</v>
      </c>
      <c r="U149" s="1508" t="s">
        <v>36</v>
      </c>
      <c r="V149" s="1508" t="s">
        <v>36</v>
      </c>
      <c r="W149" s="1508" t="s">
        <v>36</v>
      </c>
      <c r="X149" s="1508" t="s">
        <v>36</v>
      </c>
      <c r="Y149" s="1560" t="s">
        <v>36</v>
      </c>
      <c r="Z149" s="2566" t="s">
        <v>36</v>
      </c>
      <c r="AA149" s="2586"/>
      <c r="AB149" s="2586"/>
      <c r="AC149" s="2586"/>
      <c r="AD149" s="2586"/>
      <c r="AE149" s="2586"/>
      <c r="AF149" s="2586"/>
      <c r="AG149" s="2586"/>
      <c r="AH149" s="2586"/>
      <c r="AI149" s="2586"/>
      <c r="AJ149" s="2586"/>
      <c r="AK149" s="2586"/>
      <c r="AL149" s="2586"/>
      <c r="AM149" s="2586"/>
      <c r="AN149" s="2586"/>
      <c r="AO149" s="2586"/>
      <c r="AP149" s="2586"/>
      <c r="AQ149" s="2586"/>
      <c r="AR149" s="2586"/>
      <c r="AS149" s="2586"/>
      <c r="AT149" s="2586"/>
      <c r="AU149" s="2586"/>
      <c r="AV149" s="2586"/>
      <c r="AW149" s="2586"/>
      <c r="AX149" s="2586"/>
      <c r="AY149" s="2586"/>
      <c r="AZ149" s="239"/>
      <c r="BA149" s="2980"/>
      <c r="BB149" s="173" t="s">
        <v>49</v>
      </c>
      <c r="BC149" s="1572" t="s">
        <v>36</v>
      </c>
      <c r="BD149" s="1592" t="s">
        <v>36</v>
      </c>
      <c r="BE149" s="1592" t="s">
        <v>36</v>
      </c>
      <c r="BF149" s="1592" t="s">
        <v>36</v>
      </c>
      <c r="BG149" s="1613" t="s">
        <v>36</v>
      </c>
      <c r="BH149" s="1634" t="s">
        <v>36</v>
      </c>
      <c r="BI149" s="1592" t="s">
        <v>36</v>
      </c>
      <c r="BJ149" s="1592" t="s">
        <v>36</v>
      </c>
      <c r="BK149" s="1592" t="s">
        <v>36</v>
      </c>
      <c r="BL149" s="1613" t="s">
        <v>36</v>
      </c>
      <c r="BM149" s="1634" t="s">
        <v>36</v>
      </c>
      <c r="BN149" s="1592" t="s">
        <v>36</v>
      </c>
      <c r="BO149" s="1592" t="s">
        <v>36</v>
      </c>
      <c r="BP149" s="1592" t="s">
        <v>36</v>
      </c>
      <c r="BQ149" s="1613" t="s">
        <v>36</v>
      </c>
      <c r="BR149" s="1634" t="s">
        <v>36</v>
      </c>
      <c r="BS149" s="1592" t="s">
        <v>36</v>
      </c>
      <c r="BT149" s="1592" t="s">
        <v>36</v>
      </c>
      <c r="BU149" s="1592" t="s">
        <v>36</v>
      </c>
      <c r="BV149" s="1592" t="s">
        <v>36</v>
      </c>
      <c r="BW149" s="1592" t="s">
        <v>36</v>
      </c>
      <c r="BX149" s="1592" t="s">
        <v>36</v>
      </c>
      <c r="BY149" s="1653" t="s">
        <v>36</v>
      </c>
      <c r="BZ149" s="1653" t="s">
        <v>36</v>
      </c>
      <c r="CA149" s="2605"/>
      <c r="CB149" s="2605"/>
      <c r="CC149" s="2605"/>
      <c r="CD149" s="2605"/>
      <c r="CE149" s="2605"/>
      <c r="CF149" s="2605"/>
      <c r="CG149" s="2605"/>
      <c r="CH149" s="2605"/>
      <c r="CI149" s="2605"/>
      <c r="CJ149" s="2605"/>
      <c r="CK149" s="2605"/>
      <c r="CL149" s="2605"/>
      <c r="CM149" s="2605"/>
      <c r="CN149" s="2605"/>
      <c r="CO149" s="2605"/>
      <c r="CP149" s="2605"/>
      <c r="CQ149" s="2605"/>
      <c r="CR149" s="2605"/>
      <c r="CS149" s="2605"/>
      <c r="CT149" s="2605"/>
      <c r="CU149" s="2605"/>
      <c r="CV149" s="2605"/>
      <c r="CW149" s="2605"/>
      <c r="CX149" s="2605"/>
      <c r="CY149" s="2605"/>
      <c r="CZ149" s="2605"/>
    </row>
    <row r="150" s="130" customFormat="true" ht="15" customHeight="true" x14ac:dyDescent="0.2">
      <c r="A150" s="2998"/>
      <c r="B150" s="300" t="s">
        <v>111</v>
      </c>
      <c r="C150" s="1496" t="s">
        <v>36</v>
      </c>
      <c r="D150" s="1508" t="s">
        <v>36</v>
      </c>
      <c r="E150" s="1508" t="s">
        <v>36</v>
      </c>
      <c r="F150" s="1508" t="s">
        <v>36</v>
      </c>
      <c r="G150" s="1520" t="s">
        <v>36</v>
      </c>
      <c r="H150" s="1532" t="s">
        <v>36</v>
      </c>
      <c r="I150" s="1508" t="s">
        <v>36</v>
      </c>
      <c r="J150" s="1508" t="s">
        <v>36</v>
      </c>
      <c r="K150" s="1508" t="s">
        <v>36</v>
      </c>
      <c r="L150" s="1544" t="s">
        <v>36</v>
      </c>
      <c r="M150" s="1554" t="s">
        <v>36</v>
      </c>
      <c r="N150" s="1508" t="s">
        <v>36</v>
      </c>
      <c r="O150" s="1508" t="s">
        <v>36</v>
      </c>
      <c r="P150" s="1508" t="s">
        <v>36</v>
      </c>
      <c r="Q150" s="1520" t="s">
        <v>36</v>
      </c>
      <c r="R150" s="1532" t="s">
        <v>36</v>
      </c>
      <c r="S150" s="1508" t="s">
        <v>36</v>
      </c>
      <c r="T150" s="1508" t="s">
        <v>36</v>
      </c>
      <c r="U150" s="1508" t="s">
        <v>36</v>
      </c>
      <c r="V150" s="1508" t="s">
        <v>36</v>
      </c>
      <c r="W150" s="1508" t="s">
        <v>36</v>
      </c>
      <c r="X150" s="1508" t="s">
        <v>36</v>
      </c>
      <c r="Y150" s="1560" t="s">
        <v>36</v>
      </c>
      <c r="Z150" s="2566" t="s">
        <v>36</v>
      </c>
      <c r="AA150" s="2586"/>
      <c r="AB150" s="2586"/>
      <c r="AC150" s="2586"/>
      <c r="AD150" s="2586"/>
      <c r="AE150" s="2586"/>
      <c r="AF150" s="2586"/>
      <c r="AG150" s="2586"/>
      <c r="AH150" s="2586"/>
      <c r="AI150" s="2586"/>
      <c r="AJ150" s="2586"/>
      <c r="AK150" s="2586"/>
      <c r="AL150" s="2586"/>
      <c r="AM150" s="2586"/>
      <c r="AN150" s="2586"/>
      <c r="AO150" s="2586"/>
      <c r="AP150" s="2586"/>
      <c r="AQ150" s="2586"/>
      <c r="AR150" s="2586"/>
      <c r="AS150" s="2586"/>
      <c r="AT150" s="2586"/>
      <c r="AU150" s="2586"/>
      <c r="AV150" s="2586"/>
      <c r="AW150" s="2586"/>
      <c r="AX150" s="2586"/>
      <c r="AY150" s="2586"/>
      <c r="AZ150" s="239"/>
      <c r="BA150" s="2980"/>
      <c r="BB150" s="173" t="s">
        <v>111</v>
      </c>
      <c r="BC150" s="1572" t="s">
        <v>36</v>
      </c>
      <c r="BD150" s="1592" t="s">
        <v>36</v>
      </c>
      <c r="BE150" s="1592" t="s">
        <v>36</v>
      </c>
      <c r="BF150" s="1592" t="s">
        <v>36</v>
      </c>
      <c r="BG150" s="1613" t="s">
        <v>36</v>
      </c>
      <c r="BH150" s="1634" t="s">
        <v>36</v>
      </c>
      <c r="BI150" s="1592" t="s">
        <v>36</v>
      </c>
      <c r="BJ150" s="1592" t="s">
        <v>36</v>
      </c>
      <c r="BK150" s="1592" t="s">
        <v>36</v>
      </c>
      <c r="BL150" s="1613" t="s">
        <v>36</v>
      </c>
      <c r="BM150" s="1634" t="s">
        <v>36</v>
      </c>
      <c r="BN150" s="1592" t="s">
        <v>36</v>
      </c>
      <c r="BO150" s="1592" t="s">
        <v>36</v>
      </c>
      <c r="BP150" s="1592" t="s">
        <v>36</v>
      </c>
      <c r="BQ150" s="1613" t="s">
        <v>36</v>
      </c>
      <c r="BR150" s="1634" t="s">
        <v>36</v>
      </c>
      <c r="BS150" s="1592" t="s">
        <v>36</v>
      </c>
      <c r="BT150" s="1592" t="s">
        <v>36</v>
      </c>
      <c r="BU150" s="1592" t="s">
        <v>36</v>
      </c>
      <c r="BV150" s="1592" t="s">
        <v>36</v>
      </c>
      <c r="BW150" s="1592" t="s">
        <v>36</v>
      </c>
      <c r="BX150" s="1592" t="s">
        <v>36</v>
      </c>
      <c r="BY150" s="1653" t="s">
        <v>36</v>
      </c>
      <c r="BZ150" s="1653" t="s">
        <v>36</v>
      </c>
      <c r="CA150" s="2605"/>
      <c r="CB150" s="2605"/>
      <c r="CC150" s="2605"/>
      <c r="CD150" s="2605"/>
      <c r="CE150" s="2605"/>
      <c r="CF150" s="2605"/>
      <c r="CG150" s="2605"/>
      <c r="CH150" s="2605"/>
      <c r="CI150" s="2605"/>
      <c r="CJ150" s="2605"/>
      <c r="CK150" s="2605"/>
      <c r="CL150" s="2605"/>
      <c r="CM150" s="2605"/>
      <c r="CN150" s="2605"/>
      <c r="CO150" s="2605"/>
      <c r="CP150" s="2605"/>
      <c r="CQ150" s="2605"/>
      <c r="CR150" s="2605"/>
      <c r="CS150" s="2605"/>
      <c r="CT150" s="2605"/>
      <c r="CU150" s="2605"/>
      <c r="CV150" s="2605"/>
      <c r="CW150" s="2605"/>
      <c r="CX150" s="2605"/>
      <c r="CY150" s="2605"/>
      <c r="CZ150" s="2605"/>
    </row>
    <row r="151" s="130" customFormat="true" ht="15" customHeight="true" x14ac:dyDescent="0.2">
      <c r="A151" s="2998" t="s">
        <v>110</v>
      </c>
      <c r="B151" s="300" t="s">
        <v>50</v>
      </c>
      <c r="C151" s="1187">
        <v>44.491860583093121</v>
      </c>
      <c r="D151" s="1188">
        <v>36.861266418370178</v>
      </c>
      <c r="E151" s="1188">
        <v>47.293341376545783</v>
      </c>
      <c r="F151" s="1188">
        <v>62.68682911502124</v>
      </c>
      <c r="G151" s="1239">
        <v>36.255501210120819</v>
      </c>
      <c r="H151" s="1227">
        <v>55.93682609802071</v>
      </c>
      <c r="I151" s="1188">
        <v>75.585595403410807</v>
      </c>
      <c r="J151" s="1188">
        <v>64.741337515332901</v>
      </c>
      <c r="K151" s="1188">
        <v>52.429131218367409</v>
      </c>
      <c r="L151" s="1203">
        <v>18.038132472938042</v>
      </c>
      <c r="M151" s="1214">
        <v>44.519895821424285</v>
      </c>
      <c r="N151" s="1188">
        <v>38.935983139941499</v>
      </c>
      <c r="O151" s="1188">
        <v>35.589603879202222</v>
      </c>
      <c r="P151" s="1188">
        <v>38.121354940700677</v>
      </c>
      <c r="Q151" s="1239">
        <v>36.619772577516294</v>
      </c>
      <c r="R151" s="1227">
        <v>40.402424270792231</v>
      </c>
      <c r="S151" s="1188">
        <v>66.324017354707095</v>
      </c>
      <c r="T151" s="1188">
        <v>44.312448034553348</v>
      </c>
      <c r="U151" s="1188">
        <v>41.878010396863203</v>
      </c>
      <c r="V151" s="1188">
        <v>39.58125137863788</v>
      </c>
      <c r="W151" s="1188">
        <v>34.342407147477601</v>
      </c>
      <c r="X151" s="1188">
        <v>28.956391008066472</v>
      </c>
      <c r="Y151" s="1189">
        <v>56.913402765705342</v>
      </c>
      <c r="Z151" s="2652">
        <v>29.628401316048571</v>
      </c>
      <c r="AA151" s="2663"/>
      <c r="AB151" s="2663"/>
      <c r="AC151" s="2663"/>
      <c r="AD151" s="2663"/>
      <c r="AE151" s="2663"/>
      <c r="AF151" s="2663"/>
      <c r="AG151" s="2663"/>
      <c r="AH151" s="2663"/>
      <c r="AI151" s="2663"/>
      <c r="AJ151" s="2663"/>
      <c r="AK151" s="2663"/>
      <c r="AL151" s="2663"/>
      <c r="AM151" s="2663"/>
      <c r="AN151" s="2663"/>
      <c r="AO151" s="2663"/>
      <c r="AP151" s="2663"/>
      <c r="AQ151" s="2663"/>
      <c r="AR151" s="2663"/>
      <c r="AS151" s="2663"/>
      <c r="AT151" s="2663"/>
      <c r="AU151" s="2663"/>
      <c r="AV151" s="2663"/>
      <c r="AW151" s="2663"/>
      <c r="AX151" s="2663"/>
      <c r="AY151" s="2663"/>
      <c r="AZ151" s="239"/>
      <c r="BA151" s="2980" t="s">
        <v>110</v>
      </c>
      <c r="BB151" s="173" t="s">
        <v>50</v>
      </c>
      <c r="BC151" s="1572" t="s">
        <v>36</v>
      </c>
      <c r="BD151" s="1592" t="s">
        <v>36</v>
      </c>
      <c r="BE151" s="1592" t="s">
        <v>36</v>
      </c>
      <c r="BF151" s="1592" t="s">
        <v>36</v>
      </c>
      <c r="BG151" s="1613" t="s">
        <v>36</v>
      </c>
      <c r="BH151" s="1634" t="s">
        <v>36</v>
      </c>
      <c r="BI151" s="1592" t="s">
        <v>36</v>
      </c>
      <c r="BJ151" s="1592" t="s">
        <v>36</v>
      </c>
      <c r="BK151" s="1592" t="s">
        <v>36</v>
      </c>
      <c r="BL151" s="1613" t="s">
        <v>36</v>
      </c>
      <c r="BM151" s="1634" t="s">
        <v>36</v>
      </c>
      <c r="BN151" s="1592" t="s">
        <v>36</v>
      </c>
      <c r="BO151" s="1592" t="s">
        <v>36</v>
      </c>
      <c r="BP151" s="1592" t="s">
        <v>36</v>
      </c>
      <c r="BQ151" s="1613" t="s">
        <v>36</v>
      </c>
      <c r="BR151" s="1634" t="s">
        <v>36</v>
      </c>
      <c r="BS151" s="1592" t="s">
        <v>36</v>
      </c>
      <c r="BT151" s="1592" t="s">
        <v>36</v>
      </c>
      <c r="BU151" s="1592" t="s">
        <v>36</v>
      </c>
      <c r="BV151" s="1592" t="s">
        <v>36</v>
      </c>
      <c r="BW151" s="1592" t="s">
        <v>36</v>
      </c>
      <c r="BX151" s="1592" t="s">
        <v>36</v>
      </c>
      <c r="BY151" s="1653" t="s">
        <v>36</v>
      </c>
      <c r="BZ151" s="1653" t="s">
        <v>36</v>
      </c>
      <c r="CA151" s="2605"/>
      <c r="CB151" s="2605"/>
      <c r="CC151" s="2605"/>
      <c r="CD151" s="2605"/>
      <c r="CE151" s="2605"/>
      <c r="CF151" s="2605"/>
      <c r="CG151" s="2605"/>
      <c r="CH151" s="2605"/>
      <c r="CI151" s="2605"/>
      <c r="CJ151" s="2605"/>
      <c r="CK151" s="2605"/>
      <c r="CL151" s="2605"/>
      <c r="CM151" s="2605"/>
      <c r="CN151" s="2605"/>
      <c r="CO151" s="2605"/>
      <c r="CP151" s="2605"/>
      <c r="CQ151" s="2605"/>
      <c r="CR151" s="2605"/>
      <c r="CS151" s="2605"/>
      <c r="CT151" s="2605"/>
      <c r="CU151" s="2605"/>
      <c r="CV151" s="2605"/>
      <c r="CW151" s="2605"/>
      <c r="CX151" s="2605"/>
      <c r="CY151" s="2605"/>
      <c r="CZ151" s="2605"/>
    </row>
    <row r="152" s="130" customFormat="true" ht="15" customHeight="true" x14ac:dyDescent="0.2">
      <c r="A152" s="2999"/>
      <c r="B152" s="301" t="s">
        <v>49</v>
      </c>
      <c r="C152" s="1190">
        <v>55.508139416906644</v>
      </c>
      <c r="D152" s="1191">
        <v>63.138733581629836</v>
      </c>
      <c r="E152" s="1191">
        <v>52.706658623454331</v>
      </c>
      <c r="F152" s="1191">
        <v>37.313170884978533</v>
      </c>
      <c r="G152" s="1240">
        <v>63.744498789879081</v>
      </c>
      <c r="H152" s="1228">
        <v>44.063173901979255</v>
      </c>
      <c r="I152" s="1191">
        <v>24.414404596589243</v>
      </c>
      <c r="J152" s="1191">
        <v>35.258662484667155</v>
      </c>
      <c r="K152" s="1191">
        <v>47.570868781632711</v>
      </c>
      <c r="L152" s="1204">
        <v>81.961867527061997</v>
      </c>
      <c r="M152" s="1215">
        <v>55.480104178575814</v>
      </c>
      <c r="N152" s="1191">
        <v>61.064016860058501</v>
      </c>
      <c r="O152" s="1191">
        <v>64.410396120797827</v>
      </c>
      <c r="P152" s="1191">
        <v>61.878645059299188</v>
      </c>
      <c r="Q152" s="1240">
        <v>63.380227422483649</v>
      </c>
      <c r="R152" s="1228">
        <v>59.597575729207634</v>
      </c>
      <c r="S152" s="1191">
        <v>33.675982645292976</v>
      </c>
      <c r="T152" s="1191">
        <v>55.687551965446559</v>
      </c>
      <c r="U152" s="1191">
        <v>58.121989603136839</v>
      </c>
      <c r="V152" s="1191">
        <v>60.418748621362262</v>
      </c>
      <c r="W152" s="1191">
        <v>65.657592852522356</v>
      </c>
      <c r="X152" s="1191">
        <v>71.043608991933496</v>
      </c>
      <c r="Y152" s="1192">
        <v>43.086597234294608</v>
      </c>
      <c r="Z152" s="2653">
        <v>70.371598683951291</v>
      </c>
      <c r="AA152" s="2664"/>
      <c r="AB152" s="2664"/>
      <c r="AC152" s="2664"/>
      <c r="AD152" s="2664"/>
      <c r="AE152" s="2664"/>
      <c r="AF152" s="2664"/>
      <c r="AG152" s="2664"/>
      <c r="AH152" s="2664"/>
      <c r="AI152" s="2664"/>
      <c r="AJ152" s="2664"/>
      <c r="AK152" s="2664"/>
      <c r="AL152" s="2664"/>
      <c r="AM152" s="2664"/>
      <c r="AN152" s="2664"/>
      <c r="AO152" s="2664"/>
      <c r="AP152" s="2664"/>
      <c r="AQ152" s="2664"/>
      <c r="AR152" s="2664"/>
      <c r="AS152" s="2664"/>
      <c r="AT152" s="2664"/>
      <c r="AU152" s="2664"/>
      <c r="AV152" s="2664"/>
      <c r="AW152" s="2664"/>
      <c r="AX152" s="2664"/>
      <c r="AY152" s="2664"/>
      <c r="AZ152" s="239"/>
      <c r="BA152" s="3000"/>
      <c r="BB152" s="265" t="s">
        <v>49</v>
      </c>
      <c r="BC152" s="1573" t="s">
        <v>36</v>
      </c>
      <c r="BD152" s="1593" t="s">
        <v>36</v>
      </c>
      <c r="BE152" s="1593" t="s">
        <v>36</v>
      </c>
      <c r="BF152" s="1593" t="s">
        <v>36</v>
      </c>
      <c r="BG152" s="1614" t="s">
        <v>36</v>
      </c>
      <c r="BH152" s="1635" t="s">
        <v>36</v>
      </c>
      <c r="BI152" s="1593" t="s">
        <v>36</v>
      </c>
      <c r="BJ152" s="1593" t="s">
        <v>36</v>
      </c>
      <c r="BK152" s="1593" t="s">
        <v>36</v>
      </c>
      <c r="BL152" s="1614" t="s">
        <v>36</v>
      </c>
      <c r="BM152" s="1635" t="s">
        <v>36</v>
      </c>
      <c r="BN152" s="1593" t="s">
        <v>36</v>
      </c>
      <c r="BO152" s="1593" t="s">
        <v>36</v>
      </c>
      <c r="BP152" s="1593" t="s">
        <v>36</v>
      </c>
      <c r="BQ152" s="1614" t="s">
        <v>36</v>
      </c>
      <c r="BR152" s="1635" t="s">
        <v>36</v>
      </c>
      <c r="BS152" s="1593" t="s">
        <v>36</v>
      </c>
      <c r="BT152" s="1593" t="s">
        <v>36</v>
      </c>
      <c r="BU152" s="1593" t="s">
        <v>36</v>
      </c>
      <c r="BV152" s="1593" t="s">
        <v>36</v>
      </c>
      <c r="BW152" s="1593" t="s">
        <v>36</v>
      </c>
      <c r="BX152" s="1593" t="s">
        <v>36</v>
      </c>
      <c r="BY152" s="1654" t="s">
        <v>36</v>
      </c>
      <c r="BZ152" s="1654" t="s">
        <v>36</v>
      </c>
      <c r="CA152" s="2606"/>
      <c r="CB152" s="2606"/>
      <c r="CC152" s="2606"/>
      <c r="CD152" s="2606"/>
      <c r="CE152" s="2606"/>
      <c r="CF152" s="2606"/>
      <c r="CG152" s="2606"/>
      <c r="CH152" s="2606"/>
      <c r="CI152" s="2606"/>
      <c r="CJ152" s="2606"/>
      <c r="CK152" s="2606"/>
      <c r="CL152" s="2606"/>
      <c r="CM152" s="2606"/>
      <c r="CN152" s="2606"/>
      <c r="CO152" s="2606"/>
      <c r="CP152" s="2606"/>
      <c r="CQ152" s="2606"/>
      <c r="CR152" s="2606"/>
      <c r="CS152" s="2606"/>
      <c r="CT152" s="2606"/>
      <c r="CU152" s="2606"/>
      <c r="CV152" s="2606"/>
      <c r="CW152" s="2606"/>
      <c r="CX152" s="2606"/>
      <c r="CY152" s="2606"/>
      <c r="CZ152" s="2606"/>
    </row>
    <row r="153" s="853" customFormat="true" ht="15" customHeight="true" x14ac:dyDescent="0.2">
      <c r="A153" s="3342" t="s">
        <v>442</v>
      </c>
      <c r="B153" s="2468" t="s">
        <v>443</v>
      </c>
      <c r="C153" s="2359">
        <v>0.39959971946989309</v>
      </c>
      <c r="D153" s="2360">
        <v>0.66995536175749226</v>
      </c>
      <c r="E153" s="2360">
        <v>0.86955124385689619</v>
      </c>
      <c r="F153" s="2360">
        <v>1.5935849314109483</v>
      </c>
      <c r="G153" s="2361">
        <v>2.1201241423498072</v>
      </c>
      <c r="H153" s="2362">
        <v>0.84168300946875463</v>
      </c>
      <c r="I153" s="2360">
        <v>2.1415380008517051</v>
      </c>
      <c r="J153" s="2360">
        <v>0.99862750779545184</v>
      </c>
      <c r="K153" s="2360">
        <v>2.8649017312344687</v>
      </c>
      <c r="L153" s="2363">
        <v>1.3910019864588345</v>
      </c>
      <c r="M153" s="2364">
        <v>0.63413944884519435</v>
      </c>
      <c r="N153" s="2360">
        <v>0.19948282449492369</v>
      </c>
      <c r="O153" s="2360">
        <v>0.67244062853936215</v>
      </c>
      <c r="P153" s="2360">
        <v>0.9894816838282493</v>
      </c>
      <c r="Q153" s="2361">
        <v>1.1305318047875796</v>
      </c>
      <c r="R153" s="2362">
        <v>0.10403810368906738</v>
      </c>
      <c r="S153" s="2360">
        <v>0</v>
      </c>
      <c r="T153" s="2360">
        <v>0</v>
      </c>
      <c r="U153" s="2360">
        <v>3.7124689201502568</v>
      </c>
      <c r="V153" s="2360">
        <v>0.11336717401786904</v>
      </c>
      <c r="W153" s="2360">
        <v>0.19771953805174197</v>
      </c>
      <c r="X153" s="2360">
        <v>0.1796069242729765</v>
      </c>
      <c r="Y153" s="2360">
        <v>2.2337248637364846</v>
      </c>
      <c r="Z153" s="2732">
        <v>7.6706799837831657E-2</v>
      </c>
      <c r="AA153" s="1069"/>
      <c r="AB153" s="1069"/>
      <c r="AC153" s="1069"/>
      <c r="AD153" s="1069"/>
      <c r="AE153" s="1069"/>
      <c r="AF153" s="1069"/>
      <c r="AG153" s="1069"/>
      <c r="AH153" s="1069"/>
      <c r="AI153" s="1069"/>
      <c r="AJ153" s="1069"/>
      <c r="AK153" s="1069"/>
      <c r="AL153" s="1069"/>
      <c r="AM153" s="1069"/>
      <c r="AN153" s="1069"/>
      <c r="AO153" s="1069"/>
      <c r="AP153" s="1069"/>
      <c r="AQ153" s="1069"/>
      <c r="AR153" s="1069"/>
      <c r="AS153" s="1069"/>
      <c r="AT153" s="1069"/>
      <c r="AU153" s="1069"/>
      <c r="AV153" s="1069"/>
      <c r="AW153" s="1069"/>
      <c r="AX153" s="1069"/>
      <c r="AY153" s="1069"/>
      <c r="AZ153" s="240"/>
      <c r="BA153" s="3363" t="s">
        <v>442</v>
      </c>
      <c r="BB153" s="2489" t="s">
        <v>443</v>
      </c>
      <c r="BC153" s="511">
        <v>38.300908133769617</v>
      </c>
      <c r="BD153" s="443">
        <v>64.1952477415673</v>
      </c>
      <c r="BE153" s="443">
        <v>83.379569836273205</v>
      </c>
      <c r="BF153" s="443">
        <v>152.80129358438614</v>
      </c>
      <c r="BG153" s="512">
        <v>203.11964193355968</v>
      </c>
      <c r="BH153" s="523">
        <v>35.528555288230976</v>
      </c>
      <c r="BI153" s="443">
        <v>90.118165308959874</v>
      </c>
      <c r="BJ153" s="443">
        <v>42.361835334729342</v>
      </c>
      <c r="BK153" s="443">
        <v>120.59062463509611</v>
      </c>
      <c r="BL153" s="512">
        <v>58.67086420824792</v>
      </c>
      <c r="BM153" s="523">
        <v>34.016362710494164</v>
      </c>
      <c r="BN153" s="443">
        <v>10.701882994899989</v>
      </c>
      <c r="BO153" s="443">
        <v>36.139908509151354</v>
      </c>
      <c r="BP153" s="443">
        <v>53.017250744704498</v>
      </c>
      <c r="BQ153" s="512">
        <v>60.651211495041707</v>
      </c>
      <c r="BR153" s="523">
        <v>5.5328605288051831</v>
      </c>
      <c r="BS153" s="443">
        <v>0</v>
      </c>
      <c r="BT153" s="443">
        <v>0</v>
      </c>
      <c r="BU153" s="443">
        <v>179.13098302317053</v>
      </c>
      <c r="BV153" s="443">
        <v>6.2399233714463671</v>
      </c>
      <c r="BW153" s="443">
        <v>15.797398614219148</v>
      </c>
      <c r="BX153" s="443">
        <v>3.3090604829470767</v>
      </c>
      <c r="BY153" s="444">
        <v>329.30683258145336</v>
      </c>
      <c r="BZ153" s="444">
        <v>2.4796026275142431</v>
      </c>
      <c r="CA153" s="2607"/>
      <c r="CB153" s="2607"/>
      <c r="CC153" s="2607"/>
      <c r="CD153" s="2607"/>
      <c r="CE153" s="2607"/>
      <c r="CF153" s="2607"/>
      <c r="CG153" s="2607"/>
      <c r="CH153" s="2607"/>
      <c r="CI153" s="2607"/>
      <c r="CJ153" s="2607"/>
      <c r="CK153" s="2607"/>
      <c r="CL153" s="2607"/>
      <c r="CM153" s="2607"/>
      <c r="CN153" s="2607"/>
      <c r="CO153" s="2607"/>
      <c r="CP153" s="2607"/>
      <c r="CQ153" s="2607"/>
      <c r="CR153" s="2607"/>
      <c r="CS153" s="2607"/>
      <c r="CT153" s="2607"/>
      <c r="CU153" s="2607"/>
      <c r="CV153" s="2607"/>
      <c r="CW153" s="2607"/>
      <c r="CX153" s="2607"/>
      <c r="CY153" s="2607"/>
      <c r="CZ153" s="2607"/>
    </row>
    <row r="154" s="853" customFormat="true" ht="15" customHeight="true" x14ac:dyDescent="0.2">
      <c r="A154" s="3342"/>
      <c r="B154" s="2468" t="s">
        <v>444</v>
      </c>
      <c r="C154" s="2359">
        <v>6.8377488545172047E-2</v>
      </c>
      <c r="D154" s="2360">
        <v>0.57372192959838109</v>
      </c>
      <c r="E154" s="2360">
        <v>2.3360596274236647</v>
      </c>
      <c r="F154" s="2360">
        <v>13.398694209944903</v>
      </c>
      <c r="G154" s="2361">
        <v>48.850116977154592</v>
      </c>
      <c r="H154" s="2362">
        <v>3.3493995389084716</v>
      </c>
      <c r="I154" s="2360">
        <v>12.013358670817805</v>
      </c>
      <c r="J154" s="2360">
        <v>22.175794322821819</v>
      </c>
      <c r="K154" s="2360">
        <v>28.336381773806085</v>
      </c>
      <c r="L154" s="2363">
        <v>74.204149773763945</v>
      </c>
      <c r="M154" s="2364">
        <v>0.12217826098706464</v>
      </c>
      <c r="N154" s="2360">
        <v>0.19675257497378398</v>
      </c>
      <c r="O154" s="2360">
        <v>0.38321540101399926</v>
      </c>
      <c r="P154" s="2360">
        <v>0.4372449090109285</v>
      </c>
      <c r="Q154" s="2361">
        <v>5.2012046362394138</v>
      </c>
      <c r="R154" s="2362">
        <v>2.4433980568042761</v>
      </c>
      <c r="S154" s="2360">
        <v>7.2160272022547769</v>
      </c>
      <c r="T154" s="2360">
        <v>3.1529623135585072</v>
      </c>
      <c r="U154" s="2360">
        <v>1.8301664999991152</v>
      </c>
      <c r="V154" s="2360">
        <v>2.5315087422403164</v>
      </c>
      <c r="W154" s="2360">
        <v>1.604334413339024</v>
      </c>
      <c r="X154" s="2360">
        <v>1.014180040199679</v>
      </c>
      <c r="Y154" s="2360">
        <v>36.655155742985379</v>
      </c>
      <c r="Z154" s="2732">
        <v>1.922265192555753</v>
      </c>
      <c r="AA154" s="1069"/>
      <c r="AB154" s="1069"/>
      <c r="AC154" s="1069"/>
      <c r="AD154" s="1069"/>
      <c r="AE154" s="1069"/>
      <c r="AF154" s="1069"/>
      <c r="AG154" s="1069"/>
      <c r="AH154" s="1069"/>
      <c r="AI154" s="1069"/>
      <c r="AJ154" s="1069"/>
      <c r="AK154" s="1069"/>
      <c r="AL154" s="1069"/>
      <c r="AM154" s="1069"/>
      <c r="AN154" s="1069"/>
      <c r="AO154" s="1069"/>
      <c r="AP154" s="1069"/>
      <c r="AQ154" s="1069"/>
      <c r="AR154" s="1069"/>
      <c r="AS154" s="1069"/>
      <c r="AT154" s="1069"/>
      <c r="AU154" s="1069"/>
      <c r="AV154" s="1069"/>
      <c r="AW154" s="1069"/>
      <c r="AX154" s="1069"/>
      <c r="AY154" s="1069"/>
      <c r="AZ154" s="240"/>
      <c r="BA154" s="3364"/>
      <c r="BB154" s="2490" t="s">
        <v>444</v>
      </c>
      <c r="BC154" s="513">
        <v>6.5538582225752426</v>
      </c>
      <c r="BD154" s="445">
        <v>54.974142320051719</v>
      </c>
      <c r="BE154" s="445">
        <v>224.00019345901262</v>
      </c>
      <c r="BF154" s="445">
        <v>1284.7371779604541</v>
      </c>
      <c r="BG154" s="514">
        <v>4680.1119192080814</v>
      </c>
      <c r="BH154" s="524">
        <v>141.38259340127803</v>
      </c>
      <c r="BI154" s="445">
        <v>505.53473353357208</v>
      </c>
      <c r="BJ154" s="445">
        <v>940.69844880802316</v>
      </c>
      <c r="BK154" s="445">
        <v>1192.7466623888072</v>
      </c>
      <c r="BL154" s="514">
        <v>3129.8457065099506</v>
      </c>
      <c r="BM154" s="524">
        <v>6.5538582225752426</v>
      </c>
      <c r="BN154" s="445">
        <v>10.555410179528048</v>
      </c>
      <c r="BO154" s="445">
        <v>20.595676323167005</v>
      </c>
      <c r="BP154" s="445">
        <v>23.42794551607048</v>
      </c>
      <c r="BQ154" s="514">
        <v>279.03625628720908</v>
      </c>
      <c r="BR154" s="524">
        <v>129.94259012116422</v>
      </c>
      <c r="BS154" s="445">
        <v>246.78803363576625</v>
      </c>
      <c r="BT154" s="445">
        <v>33.108086378023906</v>
      </c>
      <c r="BU154" s="445">
        <v>88.307681839838295</v>
      </c>
      <c r="BV154" s="445">
        <v>139.33857576123668</v>
      </c>
      <c r="BW154" s="445">
        <v>128.18313499899813</v>
      </c>
      <c r="BX154" s="445">
        <v>18.685154301277535</v>
      </c>
      <c r="BY154" s="446">
        <v>5403.8854254014304</v>
      </c>
      <c r="BZ154" s="446">
        <v>62.138608732437447</v>
      </c>
      <c r="CA154" s="2607"/>
      <c r="CB154" s="2607"/>
      <c r="CC154" s="2607"/>
      <c r="CD154" s="2607"/>
      <c r="CE154" s="2607"/>
      <c r="CF154" s="2607"/>
      <c r="CG154" s="2607"/>
      <c r="CH154" s="2607"/>
      <c r="CI154" s="2607"/>
      <c r="CJ154" s="2607"/>
      <c r="CK154" s="2607"/>
      <c r="CL154" s="2607"/>
      <c r="CM154" s="2607"/>
      <c r="CN154" s="2607"/>
      <c r="CO154" s="2607"/>
      <c r="CP154" s="2607"/>
      <c r="CQ154" s="2607"/>
      <c r="CR154" s="2607"/>
      <c r="CS154" s="2607"/>
      <c r="CT154" s="2607"/>
      <c r="CU154" s="2607"/>
      <c r="CV154" s="2607"/>
      <c r="CW154" s="2607"/>
      <c r="CX154" s="2607"/>
      <c r="CY154" s="2607"/>
      <c r="CZ154" s="2607"/>
    </row>
    <row r="155" s="853" customFormat="true" ht="15" customHeight="true" x14ac:dyDescent="0.2">
      <c r="A155" s="3342"/>
      <c r="B155" s="2468" t="s">
        <v>445</v>
      </c>
      <c r="C155" s="2359">
        <v>6.8377488545172047E-2</v>
      </c>
      <c r="D155" s="2360">
        <v>0.14436412171369434</v>
      </c>
      <c r="E155" s="2360">
        <v>0.23850102686567856</v>
      </c>
      <c r="F155" s="2360">
        <v>9.3082465206337645E-2</v>
      </c>
      <c r="G155" s="2361">
        <v>2.9419624495096408</v>
      </c>
      <c r="H155" s="2362">
        <v>0.20591664546173927</v>
      </c>
      <c r="I155" s="2360">
        <v>0.2120963217121318</v>
      </c>
      <c r="J155" s="2360">
        <v>0.16000557814701588</v>
      </c>
      <c r="K155" s="2360">
        <v>3.1027977686218247</v>
      </c>
      <c r="L155" s="2363">
        <v>3.3930021799594563</v>
      </c>
      <c r="M155" s="2364">
        <v>0</v>
      </c>
      <c r="N155" s="2360">
        <v>0.12216374914597983</v>
      </c>
      <c r="O155" s="2360">
        <v>0.25738496942151451</v>
      </c>
      <c r="P155" s="2360">
        <v>0.26459804283566357</v>
      </c>
      <c r="Q155" s="2361">
        <v>2.5195305694266517E-2</v>
      </c>
      <c r="R155" s="2362">
        <v>0</v>
      </c>
      <c r="S155" s="2360">
        <v>0</v>
      </c>
      <c r="T155" s="2360">
        <v>0</v>
      </c>
      <c r="U155" s="2360">
        <v>0</v>
      </c>
      <c r="V155" s="2360">
        <v>0.43507441941699226</v>
      </c>
      <c r="W155" s="2360">
        <v>0.38299936026643139</v>
      </c>
      <c r="X155" s="2360">
        <v>0.19992837260197224</v>
      </c>
      <c r="Y155" s="2360">
        <v>1.8171999552522726</v>
      </c>
      <c r="Z155" s="2732">
        <v>0.24455899254869484</v>
      </c>
      <c r="AA155" s="1069"/>
      <c r="AB155" s="1069"/>
      <c r="AC155" s="1069"/>
      <c r="AD155" s="1069"/>
      <c r="AE155" s="1069"/>
      <c r="AF155" s="1069"/>
      <c r="AG155" s="1069"/>
      <c r="AH155" s="1069"/>
      <c r="AI155" s="1069"/>
      <c r="AJ155" s="1069"/>
      <c r="AK155" s="1069"/>
      <c r="AL155" s="1069"/>
      <c r="AM155" s="1069"/>
      <c r="AN155" s="1069"/>
      <c r="AO155" s="1069"/>
      <c r="AP155" s="1069"/>
      <c r="AQ155" s="1069"/>
      <c r="AR155" s="1069"/>
      <c r="AS155" s="1069"/>
      <c r="AT155" s="1069"/>
      <c r="AU155" s="1069"/>
      <c r="AV155" s="1069"/>
      <c r="AW155" s="1069"/>
      <c r="AX155" s="1069"/>
      <c r="AY155" s="1069"/>
      <c r="AZ155" s="240"/>
      <c r="BA155" s="3364"/>
      <c r="BB155" s="2490" t="s">
        <v>445</v>
      </c>
      <c r="BC155" s="513">
        <v>6.5538582225752426</v>
      </c>
      <c r="BD155" s="445">
        <v>13.832997073257236</v>
      </c>
      <c r="BE155" s="445">
        <v>22.869397480664652</v>
      </c>
      <c r="BF155" s="445">
        <v>8.9252356828945167</v>
      </c>
      <c r="BG155" s="514">
        <v>281.85630614255842</v>
      </c>
      <c r="BH155" s="524">
        <v>8.6920145004139417</v>
      </c>
      <c r="BI155" s="445">
        <v>8.9252356828945167</v>
      </c>
      <c r="BJ155" s="445">
        <v>6.7874456703734349</v>
      </c>
      <c r="BK155" s="445">
        <v>130.60424270582621</v>
      </c>
      <c r="BL155" s="514">
        <v>143.11293017307401</v>
      </c>
      <c r="BM155" s="524">
        <v>0</v>
      </c>
      <c r="BN155" s="445">
        <v>6.5538582225752426</v>
      </c>
      <c r="BO155" s="445">
        <v>13.832997073257236</v>
      </c>
      <c r="BP155" s="445">
        <v>14.177382980250712</v>
      </c>
      <c r="BQ155" s="514">
        <v>1.351687593284749</v>
      </c>
      <c r="BR155" s="524">
        <v>0</v>
      </c>
      <c r="BS155" s="445">
        <v>0</v>
      </c>
      <c r="BT155" s="445">
        <v>0</v>
      </c>
      <c r="BU155" s="445">
        <v>0</v>
      </c>
      <c r="BV155" s="445">
        <v>23.947241003031749</v>
      </c>
      <c r="BW155" s="445">
        <v>30.600888626071914</v>
      </c>
      <c r="BX155" s="445">
        <v>3.6834608680877308</v>
      </c>
      <c r="BY155" s="446">
        <v>267.90065828889868</v>
      </c>
      <c r="BZ155" s="446">
        <v>7.9055458158599912</v>
      </c>
      <c r="CA155" s="2607"/>
      <c r="CB155" s="2607"/>
      <c r="CC155" s="2607"/>
      <c r="CD155" s="2607"/>
      <c r="CE155" s="2607"/>
      <c r="CF155" s="2607"/>
      <c r="CG155" s="2607"/>
      <c r="CH155" s="2607"/>
      <c r="CI155" s="2607"/>
      <c r="CJ155" s="2607"/>
      <c r="CK155" s="2607"/>
      <c r="CL155" s="2607"/>
      <c r="CM155" s="2607"/>
      <c r="CN155" s="2607"/>
      <c r="CO155" s="2607"/>
      <c r="CP155" s="2607"/>
      <c r="CQ155" s="2607"/>
      <c r="CR155" s="2607"/>
      <c r="CS155" s="2607"/>
      <c r="CT155" s="2607"/>
      <c r="CU155" s="2607"/>
      <c r="CV155" s="2607"/>
      <c r="CW155" s="2607"/>
      <c r="CX155" s="2607"/>
      <c r="CY155" s="2607"/>
      <c r="CZ155" s="2607"/>
    </row>
    <row r="156" s="853" customFormat="true" ht="15" customHeight="true" x14ac:dyDescent="0.2">
      <c r="A156" s="3342"/>
      <c r="B156" s="2468" t="s">
        <v>446</v>
      </c>
      <c r="C156" s="2359">
        <v>1.3121746812216177</v>
      </c>
      <c r="D156" s="2360">
        <v>1.9112240999723764</v>
      </c>
      <c r="E156" s="2360">
        <v>8.1316746394100008</v>
      </c>
      <c r="F156" s="2360">
        <v>20.335746951518828</v>
      </c>
      <c r="G156" s="2361">
        <v>18.651107442824649</v>
      </c>
      <c r="H156" s="2362">
        <v>11.593598381349009</v>
      </c>
      <c r="I156" s="2360">
        <v>26.825726839172809</v>
      </c>
      <c r="J156" s="2360">
        <v>22.715940585920691</v>
      </c>
      <c r="K156" s="2360">
        <v>29.053470679774872</v>
      </c>
      <c r="L156" s="2363">
        <v>8.0656557353105338</v>
      </c>
      <c r="M156" s="2364">
        <v>1.1777959092201991</v>
      </c>
      <c r="N156" s="2360">
        <v>1.0594043948961185</v>
      </c>
      <c r="O156" s="2360">
        <v>1.6207788959229075</v>
      </c>
      <c r="P156" s="2360">
        <v>2.117718520488812</v>
      </c>
      <c r="Q156" s="2361">
        <v>6.7074214390180185</v>
      </c>
      <c r="R156" s="2362">
        <v>3.220910228036066</v>
      </c>
      <c r="S156" s="2360">
        <v>10.984352868168356</v>
      </c>
      <c r="T156" s="2360">
        <v>0.25171779488001966</v>
      </c>
      <c r="U156" s="2360">
        <v>3.6580971935845432</v>
      </c>
      <c r="V156" s="2360">
        <v>2.7462544390001131</v>
      </c>
      <c r="W156" s="2360">
        <v>0.74234550173066094</v>
      </c>
      <c r="X156" s="2360">
        <v>7.5862330249964529</v>
      </c>
      <c r="Y156" s="2360">
        <v>24.899403515755957</v>
      </c>
      <c r="Z156" s="2732">
        <v>2.4213568735133988</v>
      </c>
      <c r="AA156" s="1069"/>
      <c r="AB156" s="1069"/>
      <c r="AC156" s="1069"/>
      <c r="AD156" s="1069"/>
      <c r="AE156" s="1069"/>
      <c r="AF156" s="1069"/>
      <c r="AG156" s="1069"/>
      <c r="AH156" s="1069"/>
      <c r="AI156" s="1069"/>
      <c r="AJ156" s="1069"/>
      <c r="AK156" s="1069"/>
      <c r="AL156" s="1069"/>
      <c r="AM156" s="1069"/>
      <c r="AN156" s="1069"/>
      <c r="AO156" s="1069"/>
      <c r="AP156" s="1069"/>
      <c r="AQ156" s="1069"/>
      <c r="AR156" s="1069"/>
      <c r="AS156" s="1069"/>
      <c r="AT156" s="1069"/>
      <c r="AU156" s="1069"/>
      <c r="AV156" s="1069"/>
      <c r="AW156" s="1069"/>
      <c r="AX156" s="1069"/>
      <c r="AY156" s="1069"/>
      <c r="AZ156" s="240"/>
      <c r="BA156" s="3364"/>
      <c r="BB156" s="2490" t="s">
        <v>446</v>
      </c>
      <c r="BC156" s="513">
        <v>125.7695625702614</v>
      </c>
      <c r="BD156" s="445">
        <v>183.13384979190909</v>
      </c>
      <c r="BE156" s="445">
        <v>779.73039343282255</v>
      </c>
      <c r="BF156" s="445">
        <v>1949.8982319352181</v>
      </c>
      <c r="BG156" s="514">
        <v>1786.8794519042031</v>
      </c>
      <c r="BH156" s="524">
        <v>489.38115234295259</v>
      </c>
      <c r="BI156" s="445">
        <v>1128.8547225704729</v>
      </c>
      <c r="BJ156" s="445">
        <v>963.61148382402894</v>
      </c>
      <c r="BK156" s="445">
        <v>1222.9306642157783</v>
      </c>
      <c r="BL156" s="514">
        <v>340.20008382704412</v>
      </c>
      <c r="BM156" s="524">
        <v>63.179057729226713</v>
      </c>
      <c r="BN156" s="445">
        <v>56.835077943011569</v>
      </c>
      <c r="BO156" s="445">
        <v>87.107766137584704</v>
      </c>
      <c r="BP156" s="445">
        <v>113.46911786489258</v>
      </c>
      <c r="BQ156" s="514">
        <v>359.84236317942128</v>
      </c>
      <c r="BR156" s="524">
        <v>171.29154065308398</v>
      </c>
      <c r="BS156" s="445">
        <v>375.66472092145352</v>
      </c>
      <c r="BT156" s="445">
        <v>2.6431950867080194</v>
      </c>
      <c r="BU156" s="445">
        <v>176.50748339586883</v>
      </c>
      <c r="BV156" s="445">
        <v>151.15854661027433</v>
      </c>
      <c r="BW156" s="445">
        <v>59.31193202182601</v>
      </c>
      <c r="BX156" s="445">
        <v>139.76801851631532</v>
      </c>
      <c r="BY156" s="446">
        <v>3670.7939451527768</v>
      </c>
      <c r="BZ156" s="446">
        <v>78.272107276105302</v>
      </c>
      <c r="CA156" s="2607"/>
      <c r="CB156" s="2607"/>
      <c r="CC156" s="2607"/>
      <c r="CD156" s="2607"/>
      <c r="CE156" s="2607"/>
      <c r="CF156" s="2607"/>
      <c r="CG156" s="2607"/>
      <c r="CH156" s="2607"/>
      <c r="CI156" s="2607"/>
      <c r="CJ156" s="2607"/>
      <c r="CK156" s="2607"/>
      <c r="CL156" s="2607"/>
      <c r="CM156" s="2607"/>
      <c r="CN156" s="2607"/>
      <c r="CO156" s="2607"/>
      <c r="CP156" s="2607"/>
      <c r="CQ156" s="2607"/>
      <c r="CR156" s="2607"/>
      <c r="CS156" s="2607"/>
      <c r="CT156" s="2607"/>
      <c r="CU156" s="2607"/>
      <c r="CV156" s="2607"/>
      <c r="CW156" s="2607"/>
      <c r="CX156" s="2607"/>
      <c r="CY156" s="2607"/>
      <c r="CZ156" s="2607"/>
    </row>
    <row r="157" s="853" customFormat="true" ht="15" customHeight="true" x14ac:dyDescent="0.2">
      <c r="A157" s="3342"/>
      <c r="B157" s="2468" t="s">
        <v>447</v>
      </c>
      <c r="C157" s="2359">
        <v>44.386093356242085</v>
      </c>
      <c r="D157" s="2360">
        <v>72.858504804053155</v>
      </c>
      <c r="E157" s="2360">
        <v>78.98922691742203</v>
      </c>
      <c r="F157" s="2360">
        <v>61.76069722986022</v>
      </c>
      <c r="G157" s="2361">
        <v>27.046002692769562</v>
      </c>
      <c r="H157" s="2362">
        <v>77.011534349985908</v>
      </c>
      <c r="I157" s="2360">
        <v>56.668548900654173</v>
      </c>
      <c r="J157" s="2360">
        <v>53.466720413915191</v>
      </c>
      <c r="K157" s="2360">
        <v>36.152399373647398</v>
      </c>
      <c r="L157" s="2363">
        <v>12.767329238331456</v>
      </c>
      <c r="M157" s="2364">
        <v>36.620904724708318</v>
      </c>
      <c r="N157" s="2360">
        <v>52.071373369893379</v>
      </c>
      <c r="O157" s="2360">
        <v>75.117904775034987</v>
      </c>
      <c r="P157" s="2360">
        <v>81.802456749710004</v>
      </c>
      <c r="Q157" s="2361">
        <v>77.932713573495803</v>
      </c>
      <c r="R157" s="2362">
        <v>85.523782966158521</v>
      </c>
      <c r="S157" s="2360">
        <v>39.44253513801614</v>
      </c>
      <c r="T157" s="2360">
        <v>52.780626444166501</v>
      </c>
      <c r="U157" s="2360">
        <v>65.979440796758951</v>
      </c>
      <c r="V157" s="2360">
        <v>78.328194001474344</v>
      </c>
      <c r="W157" s="2360">
        <v>59.231015906759808</v>
      </c>
      <c r="X157" s="2360">
        <v>76.648110751967067</v>
      </c>
      <c r="Y157" s="2360">
        <v>33.444920812985316</v>
      </c>
      <c r="Z157" s="2732">
        <v>71.191951575864522</v>
      </c>
      <c r="AA157" s="1069"/>
      <c r="AB157" s="1069"/>
      <c r="AC157" s="1069"/>
      <c r="AD157" s="1069"/>
      <c r="AE157" s="1069"/>
      <c r="AF157" s="1069"/>
      <c r="AG157" s="1069"/>
      <c r="AH157" s="1069"/>
      <c r="AI157" s="1069"/>
      <c r="AJ157" s="1069"/>
      <c r="AK157" s="1069"/>
      <c r="AL157" s="1069"/>
      <c r="AM157" s="1069"/>
      <c r="AN157" s="1069"/>
      <c r="AO157" s="1069"/>
      <c r="AP157" s="1069"/>
      <c r="AQ157" s="1069"/>
      <c r="AR157" s="1069"/>
      <c r="AS157" s="1069"/>
      <c r="AT157" s="1069"/>
      <c r="AU157" s="1069"/>
      <c r="AV157" s="1069"/>
      <c r="AW157" s="1069"/>
      <c r="AX157" s="1069"/>
      <c r="AY157" s="1069"/>
      <c r="AZ157" s="240"/>
      <c r="BA157" s="3364"/>
      <c r="BB157" s="2490" t="s">
        <v>447</v>
      </c>
      <c r="BC157" s="513">
        <v>4254.3265203228821</v>
      </c>
      <c r="BD157" s="445">
        <v>6981.3155218382844</v>
      </c>
      <c r="BE157" s="445">
        <v>7574.1226392383924</v>
      </c>
      <c r="BF157" s="445">
        <v>5921.9400506257944</v>
      </c>
      <c r="BG157" s="514">
        <v>2591.156938857705</v>
      </c>
      <c r="BH157" s="524">
        <v>3250.7589261091584</v>
      </c>
      <c r="BI157" s="445">
        <v>2384.6719766901128</v>
      </c>
      <c r="BJ157" s="445">
        <v>2268.0613025194325</v>
      </c>
      <c r="BK157" s="445">
        <v>1521.7416971042335</v>
      </c>
      <c r="BL157" s="514">
        <v>538.51126550228423</v>
      </c>
      <c r="BM157" s="524">
        <v>1964.4101627341422</v>
      </c>
      <c r="BN157" s="445">
        <v>2793.5324587432387</v>
      </c>
      <c r="BO157" s="445">
        <v>4037.1656481639798</v>
      </c>
      <c r="BP157" s="445">
        <v>4383.0435994053341</v>
      </c>
      <c r="BQ157" s="514">
        <v>4180.9646339111378</v>
      </c>
      <c r="BR157" s="524">
        <v>4548.2486345748712</v>
      </c>
      <c r="BS157" s="445">
        <v>1348.9341732635203</v>
      </c>
      <c r="BT157" s="445">
        <v>554.22975780114757</v>
      </c>
      <c r="BU157" s="445">
        <v>3183.5854638654205</v>
      </c>
      <c r="BV157" s="445">
        <v>4311.3179156776532</v>
      </c>
      <c r="BW157" s="445">
        <v>4732.440596535148</v>
      </c>
      <c r="BX157" s="445">
        <v>1412.157328613898</v>
      </c>
      <c r="BY157" s="446">
        <v>4930.6166205441014</v>
      </c>
      <c r="BZ157" s="446">
        <v>2301.3311800072938</v>
      </c>
      <c r="CA157" s="2607"/>
      <c r="CB157" s="2607"/>
      <c r="CC157" s="2607"/>
      <c r="CD157" s="2607"/>
      <c r="CE157" s="2607"/>
      <c r="CF157" s="2607"/>
      <c r="CG157" s="2607"/>
      <c r="CH157" s="2607"/>
      <c r="CI157" s="2607"/>
      <c r="CJ157" s="2607"/>
      <c r="CK157" s="2607"/>
      <c r="CL157" s="2607"/>
      <c r="CM157" s="2607"/>
      <c r="CN157" s="2607"/>
      <c r="CO157" s="2607"/>
      <c r="CP157" s="2607"/>
      <c r="CQ157" s="2607"/>
      <c r="CR157" s="2607"/>
      <c r="CS157" s="2607"/>
      <c r="CT157" s="2607"/>
      <c r="CU157" s="2607"/>
      <c r="CV157" s="2607"/>
      <c r="CW157" s="2607"/>
      <c r="CX157" s="2607"/>
      <c r="CY157" s="2607"/>
      <c r="CZ157" s="2607"/>
    </row>
    <row r="158" s="853" customFormat="true" ht="15" customHeight="true" x14ac:dyDescent="0.2">
      <c r="A158" s="3342"/>
      <c r="B158" s="2468" t="s">
        <v>448</v>
      </c>
      <c r="C158" s="2359">
        <v>53.076819819276153</v>
      </c>
      <c r="D158" s="2360">
        <v>23.481185694003358</v>
      </c>
      <c r="E158" s="2360">
        <v>8.7691669426602754</v>
      </c>
      <c r="F158" s="2360">
        <v>2.7107498602301097</v>
      </c>
      <c r="G158" s="2361">
        <v>0.34025773229739442</v>
      </c>
      <c r="H158" s="2362">
        <v>5.5387275142681585</v>
      </c>
      <c r="I158" s="2360">
        <v>2.0231287576349359</v>
      </c>
      <c r="J158" s="2360">
        <v>0.44698478362404159</v>
      </c>
      <c r="K158" s="2360">
        <v>0.41147587526917573</v>
      </c>
      <c r="L158" s="2363">
        <v>0.17886108617581181</v>
      </c>
      <c r="M158" s="2364">
        <v>61.388264693727123</v>
      </c>
      <c r="N158" s="2360">
        <v>45.324342491326867</v>
      </c>
      <c r="O158" s="2360">
        <v>21.854341343765039</v>
      </c>
      <c r="P158" s="2360">
        <v>13.809124747487015</v>
      </c>
      <c r="Q158" s="2361">
        <v>8.7405057961013881</v>
      </c>
      <c r="R158" s="2362">
        <v>7.5846303477141426</v>
      </c>
      <c r="S158" s="2360">
        <v>42.266198923343595</v>
      </c>
      <c r="T158" s="2360">
        <v>43.500857533741083</v>
      </c>
      <c r="U158" s="2360">
        <v>24.796568137301954</v>
      </c>
      <c r="V158" s="2360">
        <v>15.845601223850517</v>
      </c>
      <c r="W158" s="2360">
        <v>36.900452607394087</v>
      </c>
      <c r="X158" s="2360">
        <v>13.314897176869305</v>
      </c>
      <c r="Y158" s="2360">
        <v>0.87884442821301989</v>
      </c>
      <c r="Z158" s="2732">
        <v>23.92014928473581</v>
      </c>
      <c r="AA158" s="1069"/>
      <c r="AB158" s="1069"/>
      <c r="AC158" s="1069"/>
      <c r="AD158" s="1069"/>
      <c r="AE158" s="1069"/>
      <c r="AF158" s="1069"/>
      <c r="AG158" s="1069"/>
      <c r="AH158" s="1069"/>
      <c r="AI158" s="1069"/>
      <c r="AJ158" s="1069"/>
      <c r="AK158" s="1069"/>
      <c r="AL158" s="1069"/>
      <c r="AM158" s="1069"/>
      <c r="AN158" s="1069"/>
      <c r="AO158" s="1069"/>
      <c r="AP158" s="1069"/>
      <c r="AQ158" s="1069"/>
      <c r="AR158" s="1069"/>
      <c r="AS158" s="1069"/>
      <c r="AT158" s="1069"/>
      <c r="AU158" s="1069"/>
      <c r="AV158" s="1069"/>
      <c r="AW158" s="1069"/>
      <c r="AX158" s="1069"/>
      <c r="AY158" s="1069"/>
      <c r="AZ158" s="240"/>
      <c r="BA158" s="3364"/>
      <c r="BB158" s="2490" t="s">
        <v>448</v>
      </c>
      <c r="BC158" s="513">
        <v>5087.3168845752953</v>
      </c>
      <c r="BD158" s="445">
        <v>2249.9715935371933</v>
      </c>
      <c r="BE158" s="445">
        <v>840.85828485320508</v>
      </c>
      <c r="BF158" s="445">
        <v>259.92093490751051</v>
      </c>
      <c r="BG158" s="514">
        <v>32.598576361085811</v>
      </c>
      <c r="BH158" s="524">
        <v>233.7970286953113</v>
      </c>
      <c r="BI158" s="445">
        <v>85.135380156385523</v>
      </c>
      <c r="BJ158" s="445">
        <v>18.961119790112708</v>
      </c>
      <c r="BK158" s="445">
        <v>17.320012159580003</v>
      </c>
      <c r="BL158" s="514">
        <v>7.5441549338659719</v>
      </c>
      <c r="BM158" s="524">
        <v>3292.9751993704081</v>
      </c>
      <c r="BN158" s="445">
        <v>2431.5667847148288</v>
      </c>
      <c r="BO158" s="445">
        <v>1174.5481506776619</v>
      </c>
      <c r="BP158" s="445">
        <v>739.90437748163754</v>
      </c>
      <c r="BQ158" s="514">
        <v>468.91406625450043</v>
      </c>
      <c r="BR158" s="524">
        <v>403.35896549847712</v>
      </c>
      <c r="BS158" s="445">
        <v>1445.5034368898746</v>
      </c>
      <c r="BT158" s="445">
        <v>456.78635058588264</v>
      </c>
      <c r="BU158" s="445">
        <v>1196.4635183682967</v>
      </c>
      <c r="BV158" s="445">
        <v>872.1690230695807</v>
      </c>
      <c r="BW158" s="445">
        <v>2948.2729154038243</v>
      </c>
      <c r="BX158" s="445">
        <v>245.31236900152746</v>
      </c>
      <c r="BY158" s="446">
        <v>129.56361801093783</v>
      </c>
      <c r="BZ158" s="446">
        <v>773.23607740589193</v>
      </c>
      <c r="CA158" s="2607"/>
      <c r="CB158" s="2607"/>
      <c r="CC158" s="2607"/>
      <c r="CD158" s="2607"/>
      <c r="CE158" s="2607"/>
      <c r="CF158" s="2607"/>
      <c r="CG158" s="2607"/>
      <c r="CH158" s="2607"/>
      <c r="CI158" s="2607"/>
      <c r="CJ158" s="2607"/>
      <c r="CK158" s="2607"/>
      <c r="CL158" s="2607"/>
      <c r="CM158" s="2607"/>
      <c r="CN158" s="2607"/>
      <c r="CO158" s="2607"/>
      <c r="CP158" s="2607"/>
      <c r="CQ158" s="2607"/>
      <c r="CR158" s="2607"/>
      <c r="CS158" s="2607"/>
      <c r="CT158" s="2607"/>
      <c r="CU158" s="2607"/>
      <c r="CV158" s="2607"/>
      <c r="CW158" s="2607"/>
      <c r="CX158" s="2607"/>
      <c r="CY158" s="2607"/>
      <c r="CZ158" s="2607"/>
    </row>
    <row r="159" s="853" customFormat="true" ht="15" customHeight="true" x14ac:dyDescent="0.2">
      <c r="A159" s="3343"/>
      <c r="B159" s="2469" t="s">
        <v>192</v>
      </c>
      <c r="C159" s="2359">
        <v>0.6885574466999177</v>
      </c>
      <c r="D159" s="2360">
        <v>0.36104398890156042</v>
      </c>
      <c r="E159" s="2360">
        <v>0.66581960236166104</v>
      </c>
      <c r="F159" s="2360">
        <v>0.10744435182861486</v>
      </c>
      <c r="G159" s="2361">
        <v>5.0428563094193614E-2</v>
      </c>
      <c r="H159" s="2362">
        <v>1.4591405605578855</v>
      </c>
      <c r="I159" s="2360">
        <v>0.11560250915645548</v>
      </c>
      <c r="J159" s="2360">
        <v>3.5926807775835255E-2</v>
      </c>
      <c r="K159" s="2360">
        <v>7.8572797646283402E-2</v>
      </c>
      <c r="L159" s="2363">
        <v>0</v>
      </c>
      <c r="M159" s="2364">
        <v>5.6716962512077251E-2</v>
      </c>
      <c r="N159" s="2360">
        <v>1.0264805952689853</v>
      </c>
      <c r="O159" s="2360">
        <v>9.3933986302247877E-2</v>
      </c>
      <c r="P159" s="2360">
        <v>0.57937534663928492</v>
      </c>
      <c r="Q159" s="2361">
        <v>0.26242744466357448</v>
      </c>
      <c r="R159" s="2362">
        <v>1.1232402975979037</v>
      </c>
      <c r="S159" s="2360">
        <v>9.0885868217190205E-2</v>
      </c>
      <c r="T159" s="2360">
        <v>0.31383591365370705</v>
      </c>
      <c r="U159" s="2360">
        <v>2.3258452205059781E-2</v>
      </c>
      <c r="V159" s="2360">
        <v>0</v>
      </c>
      <c r="W159" s="2360">
        <v>0.94113267245827503</v>
      </c>
      <c r="X159" s="2360">
        <v>1.0570437090925429</v>
      </c>
      <c r="Y159" s="2360">
        <v>7.0750681071509003E-2</v>
      </c>
      <c r="Z159" s="2732">
        <v>0.22301128094397313</v>
      </c>
      <c r="AA159" s="1069"/>
      <c r="AB159" s="1069"/>
      <c r="AC159" s="1069"/>
      <c r="AD159" s="1069"/>
      <c r="AE159" s="1069"/>
      <c r="AF159" s="1069"/>
      <c r="AG159" s="1069"/>
      <c r="AH159" s="1069"/>
      <c r="AI159" s="1069"/>
      <c r="AJ159" s="1069"/>
      <c r="AK159" s="1069"/>
      <c r="AL159" s="1069"/>
      <c r="AM159" s="1069"/>
      <c r="AN159" s="1069"/>
      <c r="AO159" s="1069"/>
      <c r="AP159" s="1069"/>
      <c r="AQ159" s="1069"/>
      <c r="AR159" s="1069"/>
      <c r="AS159" s="1069"/>
      <c r="AT159" s="1069"/>
      <c r="AU159" s="1069"/>
      <c r="AV159" s="1069"/>
      <c r="AW159" s="1069"/>
      <c r="AX159" s="1069"/>
      <c r="AY159" s="1069"/>
      <c r="AZ159" s="240"/>
      <c r="BA159" s="3364"/>
      <c r="BB159" s="2490" t="s">
        <v>192</v>
      </c>
      <c r="BC159" s="513">
        <v>65.996982044586957</v>
      </c>
      <c r="BD159" s="445">
        <v>34.595302368113558</v>
      </c>
      <c r="BE159" s="445">
        <v>63.84414078603757</v>
      </c>
      <c r="BF159" s="445">
        <v>10.302328808551296</v>
      </c>
      <c r="BG159" s="514">
        <v>4.8313358044986083</v>
      </c>
      <c r="BH159" s="524">
        <v>61.592256818635057</v>
      </c>
      <c r="BI159" s="445">
        <v>4.864674839367189</v>
      </c>
      <c r="BJ159" s="445">
        <v>1.5240172168521333</v>
      </c>
      <c r="BK159" s="445">
        <v>3.307318587646475</v>
      </c>
      <c r="BL159" s="514">
        <v>0</v>
      </c>
      <c r="BM159" s="524">
        <v>3.0423982803178364</v>
      </c>
      <c r="BN159" s="445">
        <v>55.068777248958192</v>
      </c>
      <c r="BO159" s="445">
        <v>5.0484243913652787</v>
      </c>
      <c r="BP159" s="445">
        <v>31.043412455330284</v>
      </c>
      <c r="BQ159" s="514">
        <v>14.078809973315554</v>
      </c>
      <c r="BR159" s="524">
        <v>59.735151704768043</v>
      </c>
      <c r="BS159" s="445">
        <v>3.1082954753262628</v>
      </c>
      <c r="BT159" s="445">
        <v>3.2954743839123206</v>
      </c>
      <c r="BU159" s="445">
        <v>1.1222476192261728</v>
      </c>
      <c r="BV159" s="445">
        <v>0</v>
      </c>
      <c r="BW159" s="445">
        <v>75.194632367581193</v>
      </c>
      <c r="BX159" s="445">
        <v>19.474870362958598</v>
      </c>
      <c r="BY159" s="446">
        <v>10.430417400496729</v>
      </c>
      <c r="BZ159" s="446">
        <v>7.2090004975186615</v>
      </c>
      <c r="CA159" s="2607"/>
      <c r="CB159" s="2607"/>
      <c r="CC159" s="2607"/>
      <c r="CD159" s="2607"/>
      <c r="CE159" s="2607"/>
      <c r="CF159" s="2607"/>
      <c r="CG159" s="2607"/>
      <c r="CH159" s="2607"/>
      <c r="CI159" s="2607"/>
      <c r="CJ159" s="2607"/>
      <c r="CK159" s="2607"/>
      <c r="CL159" s="2607"/>
      <c r="CM159" s="2607"/>
      <c r="CN159" s="2607"/>
      <c r="CO159" s="2607"/>
      <c r="CP159" s="2607"/>
      <c r="CQ159" s="2607"/>
      <c r="CR159" s="2607"/>
      <c r="CS159" s="2607"/>
      <c r="CT159" s="2607"/>
      <c r="CU159" s="2607"/>
      <c r="CV159" s="2607"/>
      <c r="CW159" s="2607"/>
      <c r="CX159" s="2607"/>
      <c r="CY159" s="2607"/>
      <c r="CZ159" s="2607"/>
    </row>
    <row r="160" s="853" customFormat="true" ht="15" customHeight="true" x14ac:dyDescent="0.2">
      <c r="A160" s="2194"/>
      <c r="B160" s="2470"/>
      <c r="C160" s="2359"/>
      <c r="D160" s="2360"/>
      <c r="E160" s="2360"/>
      <c r="F160" s="2360"/>
      <c r="G160" s="2361"/>
      <c r="H160" s="2362"/>
      <c r="I160" s="2360"/>
      <c r="J160" s="2360"/>
      <c r="K160" s="2360"/>
      <c r="L160" s="2363"/>
      <c r="M160" s="2364"/>
      <c r="N160" s="2360"/>
      <c r="O160" s="2360"/>
      <c r="P160" s="2360"/>
      <c r="Q160" s="2361"/>
      <c r="R160" s="2362"/>
      <c r="S160" s="2360"/>
      <c r="T160" s="2360"/>
      <c r="U160" s="2360"/>
      <c r="V160" s="2360"/>
      <c r="W160" s="2360"/>
      <c r="X160" s="2360"/>
      <c r="Y160" s="2360"/>
      <c r="Z160" s="2732"/>
      <c r="AA160" s="1069"/>
      <c r="AB160" s="1069"/>
      <c r="AC160" s="1069"/>
      <c r="AD160" s="1069"/>
      <c r="AE160" s="1069"/>
      <c r="AF160" s="1069"/>
      <c r="AG160" s="1069"/>
      <c r="AH160" s="1069"/>
      <c r="AI160" s="1069"/>
      <c r="AJ160" s="1069"/>
      <c r="AK160" s="1069"/>
      <c r="AL160" s="1069"/>
      <c r="AM160" s="1069"/>
      <c r="AN160" s="1069"/>
      <c r="AO160" s="1069"/>
      <c r="AP160" s="1069"/>
      <c r="AQ160" s="1069"/>
      <c r="AR160" s="1069"/>
      <c r="AS160" s="1069"/>
      <c r="AT160" s="1069"/>
      <c r="AU160" s="1069"/>
      <c r="AV160" s="1069"/>
      <c r="AW160" s="1069"/>
      <c r="AX160" s="1069"/>
      <c r="AY160" s="1069"/>
      <c r="AZ160" s="240"/>
      <c r="BA160" s="3365"/>
      <c r="BB160" s="2491" t="s">
        <v>193</v>
      </c>
      <c r="BC160" s="513">
        <v>9584.8185740919453</v>
      </c>
      <c r="BD160" s="445">
        <v>9582.0186546703753</v>
      </c>
      <c r="BE160" s="445">
        <v>9588.8046190863879</v>
      </c>
      <c r="BF160" s="445">
        <v>9588.525253504813</v>
      </c>
      <c r="BG160" s="514">
        <v>9580.554170211708</v>
      </c>
      <c r="BH160" s="524">
        <v>4221.1325271559836</v>
      </c>
      <c r="BI160" s="445">
        <v>4208.1048887817642</v>
      </c>
      <c r="BJ160" s="445">
        <v>4242.0056531635501</v>
      </c>
      <c r="BK160" s="445">
        <v>4209.2412217969631</v>
      </c>
      <c r="BL160" s="514">
        <v>4217.885005154465</v>
      </c>
      <c r="BM160" s="524">
        <v>5364.1770390471656</v>
      </c>
      <c r="BN160" s="445">
        <v>5364.8142500470385</v>
      </c>
      <c r="BO160" s="445">
        <v>5374.4385712761641</v>
      </c>
      <c r="BP160" s="445">
        <v>5358.0830864482223</v>
      </c>
      <c r="BQ160" s="514">
        <v>5364.8390286939084</v>
      </c>
      <c r="BR160" s="524">
        <v>5318.1097430811706</v>
      </c>
      <c r="BS160" s="445">
        <v>3419.9986601859387</v>
      </c>
      <c r="BT160" s="445">
        <v>1050.0628642356764</v>
      </c>
      <c r="BU160" s="445">
        <v>4825.1173781118268</v>
      </c>
      <c r="BV160" s="445">
        <v>5504.1712254932145</v>
      </c>
      <c r="BW160" s="445">
        <v>7989.8014985676664</v>
      </c>
      <c r="BX160" s="445">
        <v>1842.3902621470118</v>
      </c>
      <c r="BY160" s="446">
        <v>14742.497517380105</v>
      </c>
      <c r="BZ160" s="446">
        <v>3232.5721223626219</v>
      </c>
      <c r="CA160" s="2607"/>
      <c r="CB160" s="2607"/>
      <c r="CC160" s="2607"/>
      <c r="CD160" s="2607"/>
      <c r="CE160" s="2607"/>
      <c r="CF160" s="2607"/>
      <c r="CG160" s="2607"/>
      <c r="CH160" s="2607"/>
      <c r="CI160" s="2607"/>
      <c r="CJ160" s="2607"/>
      <c r="CK160" s="2607"/>
      <c r="CL160" s="2607"/>
      <c r="CM160" s="2607"/>
      <c r="CN160" s="2607"/>
      <c r="CO160" s="2607"/>
      <c r="CP160" s="2607"/>
      <c r="CQ160" s="2607"/>
      <c r="CR160" s="2607"/>
      <c r="CS160" s="2607"/>
      <c r="CT160" s="2607"/>
      <c r="CU160" s="2607"/>
      <c r="CV160" s="2607"/>
      <c r="CW160" s="2607"/>
      <c r="CX160" s="2607"/>
      <c r="CY160" s="2607"/>
      <c r="CZ160" s="2607"/>
    </row>
    <row r="161" s="853" customFormat="true" ht="15" customHeight="true" x14ac:dyDescent="0.2">
      <c r="A161" s="2195"/>
      <c r="B161" s="2471"/>
      <c r="C161" s="2365"/>
      <c r="D161" s="2366"/>
      <c r="E161" s="2366"/>
      <c r="F161" s="2366"/>
      <c r="G161" s="2367"/>
      <c r="H161" s="2368"/>
      <c r="I161" s="2366"/>
      <c r="J161" s="2366"/>
      <c r="K161" s="2366"/>
      <c r="L161" s="2369"/>
      <c r="M161" s="2370"/>
      <c r="N161" s="2366"/>
      <c r="O161" s="2366"/>
      <c r="P161" s="2366"/>
      <c r="Q161" s="2367"/>
      <c r="R161" s="2368"/>
      <c r="S161" s="2366"/>
      <c r="T161" s="2366"/>
      <c r="U161" s="2366"/>
      <c r="V161" s="2366"/>
      <c r="W161" s="2366"/>
      <c r="X161" s="2366"/>
      <c r="Y161" s="2366"/>
      <c r="Z161" s="2734"/>
      <c r="AA161" s="1069"/>
      <c r="AB161" s="1069"/>
      <c r="AC161" s="1069"/>
      <c r="AD161" s="1069"/>
      <c r="AE161" s="1069"/>
      <c r="AF161" s="1069"/>
      <c r="AG161" s="1069"/>
      <c r="AH161" s="1069"/>
      <c r="AI161" s="1069"/>
      <c r="AJ161" s="1069"/>
      <c r="AK161" s="1069"/>
      <c r="AL161" s="1069"/>
      <c r="AM161" s="1069"/>
      <c r="AN161" s="1069"/>
      <c r="AO161" s="1069"/>
      <c r="AP161" s="1069"/>
      <c r="AQ161" s="1069"/>
      <c r="AR161" s="1069"/>
      <c r="AS161" s="1069"/>
      <c r="AT161" s="1069"/>
      <c r="AU161" s="1069"/>
      <c r="AV161" s="1069"/>
      <c r="AW161" s="1069"/>
      <c r="AX161" s="1069"/>
      <c r="AY161" s="1069"/>
      <c r="AZ161" s="240"/>
      <c r="BA161" s="877"/>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2607"/>
      <c r="CB161" s="2607"/>
      <c r="CC161" s="2607"/>
      <c r="CD161" s="2607"/>
      <c r="CE161" s="2607"/>
      <c r="CF161" s="2607"/>
      <c r="CG161" s="2607"/>
      <c r="CH161" s="2607"/>
      <c r="CI161" s="2607"/>
      <c r="CJ161" s="2607"/>
      <c r="CK161" s="2607"/>
      <c r="CL161" s="2607"/>
      <c r="CM161" s="2607"/>
      <c r="CN161" s="2607"/>
      <c r="CO161" s="2607"/>
      <c r="CP161" s="2607"/>
      <c r="CQ161" s="2607"/>
      <c r="CR161" s="2607"/>
      <c r="CS161" s="2607"/>
      <c r="CT161" s="2607"/>
      <c r="CU161" s="2607"/>
      <c r="CV161" s="2607"/>
      <c r="CW161" s="2607"/>
      <c r="CX161" s="2607"/>
      <c r="CY161" s="2607"/>
      <c r="CZ161" s="2607"/>
    </row>
    <row r="162" s="853" customFormat="true" ht="15" customHeight="true" x14ac:dyDescent="0.2">
      <c r="A162" s="2271"/>
      <c r="B162" s="2272"/>
      <c r="C162" s="2371"/>
      <c r="D162" s="2372"/>
      <c r="E162" s="2372"/>
      <c r="F162" s="2372"/>
      <c r="G162" s="2373"/>
      <c r="H162" s="2374"/>
      <c r="I162" s="2372"/>
      <c r="J162" s="2372"/>
      <c r="K162" s="2372"/>
      <c r="L162" s="2375"/>
      <c r="M162" s="2376"/>
      <c r="N162" s="2372"/>
      <c r="O162" s="2372"/>
      <c r="P162" s="2372"/>
      <c r="Q162" s="2373"/>
      <c r="R162" s="2374"/>
      <c r="S162" s="2372"/>
      <c r="T162" s="2372"/>
      <c r="U162" s="2372"/>
      <c r="V162" s="2372"/>
      <c r="W162" s="2372"/>
      <c r="X162" s="2372"/>
      <c r="Y162" s="2372"/>
      <c r="Z162" s="2735"/>
      <c r="AA162" s="1069"/>
      <c r="AB162" s="1069"/>
      <c r="AC162" s="1069"/>
      <c r="AD162" s="1069"/>
      <c r="AE162" s="1069"/>
      <c r="AF162" s="1069"/>
      <c r="AG162" s="1069"/>
      <c r="AH162" s="1069"/>
      <c r="AI162" s="1069"/>
      <c r="AJ162" s="1069"/>
      <c r="AK162" s="1069"/>
      <c r="AL162" s="1069"/>
      <c r="AM162" s="1069"/>
      <c r="AN162" s="1069"/>
      <c r="AO162" s="1069"/>
      <c r="AP162" s="1069"/>
      <c r="AQ162" s="1069"/>
      <c r="AR162" s="1069"/>
      <c r="AS162" s="1069"/>
      <c r="AT162" s="1069"/>
      <c r="AU162" s="1069"/>
      <c r="AV162" s="1069"/>
      <c r="AW162" s="1069"/>
      <c r="AX162" s="1069"/>
      <c r="AY162" s="1069"/>
      <c r="AZ162" s="240"/>
      <c r="BA162" s="877"/>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2607"/>
      <c r="CB162" s="2607"/>
      <c r="CC162" s="2607"/>
      <c r="CD162" s="2607"/>
      <c r="CE162" s="2607"/>
      <c r="CF162" s="2607"/>
      <c r="CG162" s="2607"/>
      <c r="CH162" s="2607"/>
      <c r="CI162" s="2607"/>
      <c r="CJ162" s="2607"/>
      <c r="CK162" s="2607"/>
      <c r="CL162" s="2607"/>
      <c r="CM162" s="2607"/>
      <c r="CN162" s="2607"/>
      <c r="CO162" s="2607"/>
      <c r="CP162" s="2607"/>
      <c r="CQ162" s="2607"/>
      <c r="CR162" s="2607"/>
      <c r="CS162" s="2607"/>
      <c r="CT162" s="2607"/>
      <c r="CU162" s="2607"/>
      <c r="CV162" s="2607"/>
      <c r="CW162" s="2607"/>
      <c r="CX162" s="2607"/>
      <c r="CY162" s="2607"/>
      <c r="CZ162" s="2607"/>
    </row>
    <row r="163" s="853" customFormat="true" ht="15" customHeight="true" x14ac:dyDescent="0.2">
      <c r="A163" s="2259"/>
      <c r="B163" s="2472"/>
      <c r="C163" s="2215"/>
      <c r="D163" s="2216"/>
      <c r="E163" s="2216"/>
      <c r="F163" s="2216"/>
      <c r="G163" s="2250"/>
      <c r="H163" s="2242"/>
      <c r="I163" s="2216"/>
      <c r="J163" s="2216"/>
      <c r="K163" s="2216"/>
      <c r="L163" s="2223"/>
      <c r="M163" s="2232"/>
      <c r="N163" s="2216"/>
      <c r="O163" s="2216"/>
      <c r="P163" s="2216"/>
      <c r="Q163" s="2250"/>
      <c r="R163" s="2242"/>
      <c r="S163" s="2216"/>
      <c r="T163" s="2216"/>
      <c r="U163" s="2216"/>
      <c r="V163" s="2216"/>
      <c r="W163" s="2216"/>
      <c r="X163" s="2216"/>
      <c r="Y163" s="2216"/>
      <c r="Z163" s="2736"/>
      <c r="AA163" s="1069"/>
      <c r="AB163" s="1069"/>
      <c r="AC163" s="1069"/>
      <c r="AD163" s="1069"/>
      <c r="AE163" s="1069"/>
      <c r="AF163" s="1069"/>
      <c r="AG163" s="1069"/>
      <c r="AH163" s="1069"/>
      <c r="AI163" s="1069"/>
      <c r="AJ163" s="1069"/>
      <c r="AK163" s="1069"/>
      <c r="AL163" s="1069"/>
      <c r="AM163" s="1069"/>
      <c r="AN163" s="1069"/>
      <c r="AO163" s="1069"/>
      <c r="AP163" s="1069"/>
      <c r="AQ163" s="1069"/>
      <c r="AR163" s="1069"/>
      <c r="AS163" s="1069"/>
      <c r="AT163" s="1069"/>
      <c r="AU163" s="1069"/>
      <c r="AV163" s="1069"/>
      <c r="AW163" s="1069"/>
      <c r="AX163" s="1069"/>
      <c r="AY163" s="1069"/>
      <c r="AZ163" s="240"/>
      <c r="BA163" s="877"/>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2607"/>
      <c r="CB163" s="2607"/>
      <c r="CC163" s="2607"/>
      <c r="CD163" s="2607"/>
      <c r="CE163" s="2607"/>
      <c r="CF163" s="2607"/>
      <c r="CG163" s="2607"/>
      <c r="CH163" s="2607"/>
      <c r="CI163" s="2607"/>
      <c r="CJ163" s="2607"/>
      <c r="CK163" s="2607"/>
      <c r="CL163" s="2607"/>
      <c r="CM163" s="2607"/>
      <c r="CN163" s="2607"/>
      <c r="CO163" s="2607"/>
      <c r="CP163" s="2607"/>
      <c r="CQ163" s="2607"/>
      <c r="CR163" s="2607"/>
      <c r="CS163" s="2607"/>
      <c r="CT163" s="2607"/>
      <c r="CU163" s="2607"/>
      <c r="CV163" s="2607"/>
      <c r="CW163" s="2607"/>
      <c r="CX163" s="2607"/>
      <c r="CY163" s="2607"/>
      <c r="CZ163" s="2607"/>
    </row>
    <row r="164" s="853" customFormat="true" ht="15" customHeight="true" x14ac:dyDescent="0.2">
      <c r="A164" s="2260"/>
      <c r="B164" s="2473"/>
      <c r="C164" s="2217"/>
      <c r="D164" s="2218"/>
      <c r="E164" s="2218"/>
      <c r="F164" s="2218"/>
      <c r="G164" s="2251"/>
      <c r="H164" s="2243"/>
      <c r="I164" s="2218"/>
      <c r="J164" s="2218"/>
      <c r="K164" s="2218"/>
      <c r="L164" s="2224"/>
      <c r="M164" s="2233"/>
      <c r="N164" s="2218"/>
      <c r="O164" s="2218"/>
      <c r="P164" s="2218"/>
      <c r="Q164" s="2251"/>
      <c r="R164" s="2243"/>
      <c r="S164" s="2218"/>
      <c r="T164" s="2218"/>
      <c r="U164" s="2218"/>
      <c r="V164" s="2218"/>
      <c r="W164" s="2218"/>
      <c r="X164" s="2218"/>
      <c r="Y164" s="2218"/>
      <c r="Z164" s="2737"/>
      <c r="AA164" s="1069"/>
      <c r="AB164" s="1069"/>
      <c r="AC164" s="1069"/>
      <c r="AD164" s="1069"/>
      <c r="AE164" s="1069"/>
      <c r="AF164" s="1069"/>
      <c r="AG164" s="1069"/>
      <c r="AH164" s="1069"/>
      <c r="AI164" s="1069"/>
      <c r="AJ164" s="1069"/>
      <c r="AK164" s="1069"/>
      <c r="AL164" s="1069"/>
      <c r="AM164" s="1069"/>
      <c r="AN164" s="1069"/>
      <c r="AO164" s="1069"/>
      <c r="AP164" s="1069"/>
      <c r="AQ164" s="1069"/>
      <c r="AR164" s="1069"/>
      <c r="AS164" s="1069"/>
      <c r="AT164" s="1069"/>
      <c r="AU164" s="1069"/>
      <c r="AV164" s="1069"/>
      <c r="AW164" s="1069"/>
      <c r="AX164" s="1069"/>
      <c r="AY164" s="1069"/>
      <c r="AZ164" s="240"/>
      <c r="BA164" s="877"/>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2607"/>
      <c r="CB164" s="2607"/>
      <c r="CC164" s="2607"/>
      <c r="CD164" s="2607"/>
      <c r="CE164" s="2607"/>
      <c r="CF164" s="2607"/>
      <c r="CG164" s="2607"/>
      <c r="CH164" s="2607"/>
      <c r="CI164" s="2607"/>
      <c r="CJ164" s="2607"/>
      <c r="CK164" s="2607"/>
      <c r="CL164" s="2607"/>
      <c r="CM164" s="2607"/>
      <c r="CN164" s="2607"/>
      <c r="CO164" s="2607"/>
      <c r="CP164" s="2607"/>
      <c r="CQ164" s="2607"/>
      <c r="CR164" s="2607"/>
      <c r="CS164" s="2607"/>
      <c r="CT164" s="2607"/>
      <c r="CU164" s="2607"/>
      <c r="CV164" s="2607"/>
      <c r="CW164" s="2607"/>
      <c r="CX164" s="2607"/>
      <c r="CY164" s="2607"/>
      <c r="CZ164" s="2607"/>
    </row>
    <row r="165" s="853" customFormat="true" ht="15" customHeight="true" x14ac:dyDescent="0.2">
      <c r="A165" s="2261"/>
      <c r="B165" s="2474"/>
      <c r="C165" s="2377"/>
      <c r="D165" s="2378"/>
      <c r="E165" s="2378"/>
      <c r="F165" s="2378"/>
      <c r="G165" s="2379"/>
      <c r="H165" s="2380"/>
      <c r="I165" s="2378"/>
      <c r="J165" s="2378"/>
      <c r="K165" s="2378"/>
      <c r="L165" s="2381"/>
      <c r="M165" s="2382"/>
      <c r="N165" s="2378"/>
      <c r="O165" s="2378"/>
      <c r="P165" s="2378"/>
      <c r="Q165" s="2379"/>
      <c r="R165" s="2380"/>
      <c r="S165" s="2378"/>
      <c r="T165" s="2378"/>
      <c r="U165" s="2378"/>
      <c r="V165" s="2378"/>
      <c r="W165" s="2378"/>
      <c r="X165" s="2378"/>
      <c r="Y165" s="2378"/>
      <c r="Z165" s="2738"/>
      <c r="AA165" s="1069"/>
      <c r="AB165" s="1069"/>
      <c r="AC165" s="1069"/>
      <c r="AD165" s="1069"/>
      <c r="AE165" s="1069"/>
      <c r="AF165" s="1069"/>
      <c r="AG165" s="1069"/>
      <c r="AH165" s="1069"/>
      <c r="AI165" s="1069"/>
      <c r="AJ165" s="1069"/>
      <c r="AK165" s="1069"/>
      <c r="AL165" s="1069"/>
      <c r="AM165" s="1069"/>
      <c r="AN165" s="1069"/>
      <c r="AO165" s="1069"/>
      <c r="AP165" s="1069"/>
      <c r="AQ165" s="1069"/>
      <c r="AR165" s="1069"/>
      <c r="AS165" s="1069"/>
      <c r="AT165" s="1069"/>
      <c r="AU165" s="1069"/>
      <c r="AV165" s="1069"/>
      <c r="AW165" s="1069"/>
      <c r="AX165" s="1069"/>
      <c r="AY165" s="1069"/>
      <c r="AZ165" s="240"/>
      <c r="BA165" s="877"/>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2607"/>
      <c r="CB165" s="2607"/>
      <c r="CC165" s="2607"/>
      <c r="CD165" s="2607"/>
      <c r="CE165" s="2607"/>
      <c r="CF165" s="2607"/>
      <c r="CG165" s="2607"/>
      <c r="CH165" s="2607"/>
      <c r="CI165" s="2607"/>
      <c r="CJ165" s="2607"/>
      <c r="CK165" s="2607"/>
      <c r="CL165" s="2607"/>
      <c r="CM165" s="2607"/>
      <c r="CN165" s="2607"/>
      <c r="CO165" s="2607"/>
      <c r="CP165" s="2607"/>
      <c r="CQ165" s="2607"/>
      <c r="CR165" s="2607"/>
      <c r="CS165" s="2607"/>
      <c r="CT165" s="2607"/>
      <c r="CU165" s="2607"/>
      <c r="CV165" s="2607"/>
      <c r="CW165" s="2607"/>
      <c r="CX165" s="2607"/>
      <c r="CY165" s="2607"/>
      <c r="CZ165" s="2607"/>
    </row>
    <row r="166" s="853" customFormat="true" ht="15" customHeight="true" x14ac:dyDescent="0.2">
      <c r="A166" s="2262"/>
      <c r="B166" s="2475"/>
      <c r="C166" s="2383"/>
      <c r="D166" s="2384"/>
      <c r="E166" s="2384"/>
      <c r="F166" s="2384"/>
      <c r="G166" s="2385"/>
      <c r="H166" s="2386"/>
      <c r="I166" s="2384"/>
      <c r="J166" s="2384"/>
      <c r="K166" s="2384"/>
      <c r="L166" s="2387"/>
      <c r="M166" s="2388"/>
      <c r="N166" s="2384"/>
      <c r="O166" s="2384"/>
      <c r="P166" s="2384"/>
      <c r="Q166" s="2385"/>
      <c r="R166" s="2386"/>
      <c r="S166" s="2384"/>
      <c r="T166" s="2384"/>
      <c r="U166" s="2384"/>
      <c r="V166" s="2384"/>
      <c r="W166" s="2384"/>
      <c r="X166" s="2384"/>
      <c r="Y166" s="2384"/>
      <c r="Z166" s="2739"/>
      <c r="AA166" s="1069"/>
      <c r="AB166" s="1069"/>
      <c r="AC166" s="1069"/>
      <c r="AD166" s="1069"/>
      <c r="AE166" s="1069"/>
      <c r="AF166" s="1069"/>
      <c r="AG166" s="1069"/>
      <c r="AH166" s="1069"/>
      <c r="AI166" s="1069"/>
      <c r="AJ166" s="1069"/>
      <c r="AK166" s="1069"/>
      <c r="AL166" s="1069"/>
      <c r="AM166" s="1069"/>
      <c r="AN166" s="1069"/>
      <c r="AO166" s="1069"/>
      <c r="AP166" s="1069"/>
      <c r="AQ166" s="1069"/>
      <c r="AR166" s="1069"/>
      <c r="AS166" s="1069"/>
      <c r="AT166" s="1069"/>
      <c r="AU166" s="1069"/>
      <c r="AV166" s="1069"/>
      <c r="AW166" s="1069"/>
      <c r="AX166" s="1069"/>
      <c r="AY166" s="1069"/>
      <c r="AZ166" s="240"/>
      <c r="BA166" s="87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607"/>
      <c r="CB166" s="2607"/>
      <c r="CC166" s="2607"/>
      <c r="CD166" s="2607"/>
      <c r="CE166" s="2607"/>
      <c r="CF166" s="2607"/>
      <c r="CG166" s="2607"/>
      <c r="CH166" s="2607"/>
      <c r="CI166" s="2607"/>
      <c r="CJ166" s="2607"/>
      <c r="CK166" s="2607"/>
      <c r="CL166" s="2607"/>
      <c r="CM166" s="2607"/>
      <c r="CN166" s="2607"/>
      <c r="CO166" s="2607"/>
      <c r="CP166" s="2607"/>
      <c r="CQ166" s="2607"/>
      <c r="CR166" s="2607"/>
      <c r="CS166" s="2607"/>
      <c r="CT166" s="2607"/>
      <c r="CU166" s="2607"/>
      <c r="CV166" s="2607"/>
      <c r="CW166" s="2607"/>
      <c r="CX166" s="2607"/>
      <c r="CY166" s="2607"/>
      <c r="CZ166" s="2607"/>
    </row>
    <row r="167" s="853" customFormat="true" ht="15" customHeight="true" x14ac:dyDescent="0.2">
      <c r="A167" s="2262"/>
      <c r="B167" s="2475"/>
      <c r="C167" s="2383"/>
      <c r="D167" s="2384"/>
      <c r="E167" s="2384"/>
      <c r="F167" s="2384"/>
      <c r="G167" s="2385"/>
      <c r="H167" s="2386"/>
      <c r="I167" s="2384"/>
      <c r="J167" s="2384"/>
      <c r="K167" s="2384"/>
      <c r="L167" s="2387"/>
      <c r="M167" s="2388"/>
      <c r="N167" s="2384"/>
      <c r="O167" s="2384"/>
      <c r="P167" s="2384"/>
      <c r="Q167" s="2385"/>
      <c r="R167" s="2386"/>
      <c r="S167" s="2384"/>
      <c r="T167" s="2384"/>
      <c r="U167" s="2384"/>
      <c r="V167" s="2384"/>
      <c r="W167" s="2384"/>
      <c r="X167" s="2384"/>
      <c r="Y167" s="2384"/>
      <c r="Z167" s="2739"/>
      <c r="AA167" s="1069"/>
      <c r="AB167" s="1069"/>
      <c r="AC167" s="1069"/>
      <c r="AD167" s="1069"/>
      <c r="AE167" s="1069"/>
      <c r="AF167" s="1069"/>
      <c r="AG167" s="1069"/>
      <c r="AH167" s="1069"/>
      <c r="AI167" s="1069"/>
      <c r="AJ167" s="1069"/>
      <c r="AK167" s="1069"/>
      <c r="AL167" s="1069"/>
      <c r="AM167" s="1069"/>
      <c r="AN167" s="1069"/>
      <c r="AO167" s="1069"/>
      <c r="AP167" s="1069"/>
      <c r="AQ167" s="1069"/>
      <c r="AR167" s="1069"/>
      <c r="AS167" s="1069"/>
      <c r="AT167" s="1069"/>
      <c r="AU167" s="1069"/>
      <c r="AV167" s="1069"/>
      <c r="AW167" s="1069"/>
      <c r="AX167" s="1069"/>
      <c r="AY167" s="1069"/>
      <c r="AZ167" s="240"/>
      <c r="BA167" s="87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607"/>
      <c r="CB167" s="2607"/>
      <c r="CC167" s="2607"/>
      <c r="CD167" s="2607"/>
      <c r="CE167" s="2607"/>
      <c r="CF167" s="2607"/>
      <c r="CG167" s="2607"/>
      <c r="CH167" s="2607"/>
      <c r="CI167" s="2607"/>
      <c r="CJ167" s="2607"/>
      <c r="CK167" s="2607"/>
      <c r="CL167" s="2607"/>
      <c r="CM167" s="2607"/>
      <c r="CN167" s="2607"/>
      <c r="CO167" s="2607"/>
      <c r="CP167" s="2607"/>
      <c r="CQ167" s="2607"/>
      <c r="CR167" s="2607"/>
      <c r="CS167" s="2607"/>
      <c r="CT167" s="2607"/>
      <c r="CU167" s="2607"/>
      <c r="CV167" s="2607"/>
      <c r="CW167" s="2607"/>
      <c r="CX167" s="2607"/>
      <c r="CY167" s="2607"/>
      <c r="CZ167" s="2607"/>
    </row>
    <row r="168" s="853" customFormat="true" ht="15" customHeight="true" x14ac:dyDescent="0.2">
      <c r="A168" s="2262"/>
      <c r="B168" s="2475"/>
      <c r="C168" s="2383"/>
      <c r="D168" s="2384"/>
      <c r="E168" s="2384"/>
      <c r="F168" s="2384"/>
      <c r="G168" s="2385"/>
      <c r="H168" s="2386"/>
      <c r="I168" s="2384"/>
      <c r="J168" s="2384"/>
      <c r="K168" s="2384"/>
      <c r="L168" s="2387"/>
      <c r="M168" s="2388"/>
      <c r="N168" s="2384"/>
      <c r="O168" s="2384"/>
      <c r="P168" s="2384"/>
      <c r="Q168" s="2385"/>
      <c r="R168" s="2386"/>
      <c r="S168" s="2384"/>
      <c r="T168" s="2384"/>
      <c r="U168" s="2384"/>
      <c r="V168" s="2384"/>
      <c r="W168" s="2384"/>
      <c r="X168" s="2384"/>
      <c r="Y168" s="2384"/>
      <c r="Z168" s="2739"/>
      <c r="AA168" s="1069"/>
      <c r="AB168" s="1069"/>
      <c r="AC168" s="1069"/>
      <c r="AD168" s="1069"/>
      <c r="AE168" s="1069"/>
      <c r="AF168" s="1069"/>
      <c r="AG168" s="1069"/>
      <c r="AH168" s="1069"/>
      <c r="AI168" s="1069"/>
      <c r="AJ168" s="1069"/>
      <c r="AK168" s="1069"/>
      <c r="AL168" s="1069"/>
      <c r="AM168" s="1069"/>
      <c r="AN168" s="1069"/>
      <c r="AO168" s="1069"/>
      <c r="AP168" s="1069"/>
      <c r="AQ168" s="1069"/>
      <c r="AR168" s="1069"/>
      <c r="AS168" s="1069"/>
      <c r="AT168" s="1069"/>
      <c r="AU168" s="1069"/>
      <c r="AV168" s="1069"/>
      <c r="AW168" s="1069"/>
      <c r="AX168" s="1069"/>
      <c r="AY168" s="1069"/>
      <c r="AZ168" s="240"/>
      <c r="BA168" s="87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607"/>
      <c r="CB168" s="2607"/>
      <c r="CC168" s="2607"/>
      <c r="CD168" s="2607"/>
      <c r="CE168" s="2607"/>
      <c r="CF168" s="2607"/>
      <c r="CG168" s="2607"/>
      <c r="CH168" s="2607"/>
      <c r="CI168" s="2607"/>
      <c r="CJ168" s="2607"/>
      <c r="CK168" s="2607"/>
      <c r="CL168" s="2607"/>
      <c r="CM168" s="2607"/>
      <c r="CN168" s="2607"/>
      <c r="CO168" s="2607"/>
      <c r="CP168" s="2607"/>
      <c r="CQ168" s="2607"/>
      <c r="CR168" s="2607"/>
      <c r="CS168" s="2607"/>
      <c r="CT168" s="2607"/>
      <c r="CU168" s="2607"/>
      <c r="CV168" s="2607"/>
      <c r="CW168" s="2607"/>
      <c r="CX168" s="2607"/>
      <c r="CY168" s="2607"/>
      <c r="CZ168" s="2607"/>
    </row>
    <row r="169" s="853" customFormat="true" ht="15" customHeight="true" x14ac:dyDescent="0.2">
      <c r="A169" s="2262"/>
      <c r="B169" s="2475"/>
      <c r="C169" s="2383"/>
      <c r="D169" s="2384"/>
      <c r="E169" s="2384"/>
      <c r="F169" s="2384"/>
      <c r="G169" s="2385"/>
      <c r="H169" s="2386"/>
      <c r="I169" s="2384"/>
      <c r="J169" s="2384"/>
      <c r="K169" s="2384"/>
      <c r="L169" s="2387"/>
      <c r="M169" s="2388"/>
      <c r="N169" s="2384"/>
      <c r="O169" s="2384"/>
      <c r="P169" s="2384"/>
      <c r="Q169" s="2385"/>
      <c r="R169" s="2386"/>
      <c r="S169" s="2384"/>
      <c r="T169" s="2384"/>
      <c r="U169" s="2384"/>
      <c r="V169" s="2384"/>
      <c r="W169" s="2384"/>
      <c r="X169" s="2384"/>
      <c r="Y169" s="2384"/>
      <c r="Z169" s="2739"/>
      <c r="AA169" s="1069"/>
      <c r="AB169" s="1069"/>
      <c r="AC169" s="1069"/>
      <c r="AD169" s="1069"/>
      <c r="AE169" s="1069"/>
      <c r="AF169" s="1069"/>
      <c r="AG169" s="1069"/>
      <c r="AH169" s="1069"/>
      <c r="AI169" s="1069"/>
      <c r="AJ169" s="1069"/>
      <c r="AK169" s="1069"/>
      <c r="AL169" s="1069"/>
      <c r="AM169" s="1069"/>
      <c r="AN169" s="1069"/>
      <c r="AO169" s="1069"/>
      <c r="AP169" s="1069"/>
      <c r="AQ169" s="1069"/>
      <c r="AR169" s="1069"/>
      <c r="AS169" s="1069"/>
      <c r="AT169" s="1069"/>
      <c r="AU169" s="1069"/>
      <c r="AV169" s="1069"/>
      <c r="AW169" s="1069"/>
      <c r="AX169" s="1069"/>
      <c r="AY169" s="1069"/>
      <c r="AZ169" s="240"/>
      <c r="BA169" s="87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607"/>
      <c r="CB169" s="2607"/>
      <c r="CC169" s="2607"/>
      <c r="CD169" s="2607"/>
      <c r="CE169" s="2607"/>
      <c r="CF169" s="2607"/>
      <c r="CG169" s="2607"/>
      <c r="CH169" s="2607"/>
      <c r="CI169" s="2607"/>
      <c r="CJ169" s="2607"/>
      <c r="CK169" s="2607"/>
      <c r="CL169" s="2607"/>
      <c r="CM169" s="2607"/>
      <c r="CN169" s="2607"/>
      <c r="CO169" s="2607"/>
      <c r="CP169" s="2607"/>
      <c r="CQ169" s="2607"/>
      <c r="CR169" s="2607"/>
      <c r="CS169" s="2607"/>
      <c r="CT169" s="2607"/>
      <c r="CU169" s="2607"/>
      <c r="CV169" s="2607"/>
      <c r="CW169" s="2607"/>
      <c r="CX169" s="2607"/>
      <c r="CY169" s="2607"/>
      <c r="CZ169" s="2607"/>
    </row>
    <row r="170" s="853" customFormat="true" ht="15" customHeight="true" x14ac:dyDescent="0.2">
      <c r="A170" s="2262"/>
      <c r="B170" s="2475"/>
      <c r="C170" s="2383"/>
      <c r="D170" s="2384"/>
      <c r="E170" s="2384"/>
      <c r="F170" s="2384"/>
      <c r="G170" s="2385"/>
      <c r="H170" s="2386"/>
      <c r="I170" s="2384"/>
      <c r="J170" s="2384"/>
      <c r="K170" s="2384"/>
      <c r="L170" s="2387"/>
      <c r="M170" s="2388"/>
      <c r="N170" s="2384"/>
      <c r="O170" s="2384"/>
      <c r="P170" s="2384"/>
      <c r="Q170" s="2385"/>
      <c r="R170" s="2386"/>
      <c r="S170" s="2384"/>
      <c r="T170" s="2384"/>
      <c r="U170" s="2384"/>
      <c r="V170" s="2384"/>
      <c r="W170" s="2384"/>
      <c r="X170" s="2384"/>
      <c r="Y170" s="2384"/>
      <c r="Z170" s="2739"/>
      <c r="AA170" s="1069"/>
      <c r="AB170" s="1069"/>
      <c r="AC170" s="1069"/>
      <c r="AD170" s="1069"/>
      <c r="AE170" s="1069"/>
      <c r="AF170" s="1069"/>
      <c r="AG170" s="1069"/>
      <c r="AH170" s="1069"/>
      <c r="AI170" s="1069"/>
      <c r="AJ170" s="1069"/>
      <c r="AK170" s="1069"/>
      <c r="AL170" s="1069"/>
      <c r="AM170" s="1069"/>
      <c r="AN170" s="1069"/>
      <c r="AO170" s="1069"/>
      <c r="AP170" s="1069"/>
      <c r="AQ170" s="1069"/>
      <c r="AR170" s="1069"/>
      <c r="AS170" s="1069"/>
      <c r="AT170" s="1069"/>
      <c r="AU170" s="1069"/>
      <c r="AV170" s="1069"/>
      <c r="AW170" s="1069"/>
      <c r="AX170" s="1069"/>
      <c r="AY170" s="1069"/>
      <c r="AZ170" s="240"/>
      <c r="BA170" s="87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607"/>
      <c r="CB170" s="2607"/>
      <c r="CC170" s="2607"/>
      <c r="CD170" s="2607"/>
      <c r="CE170" s="2607"/>
      <c r="CF170" s="2607"/>
      <c r="CG170" s="2607"/>
      <c r="CH170" s="2607"/>
      <c r="CI170" s="2607"/>
      <c r="CJ170" s="2607"/>
      <c r="CK170" s="2607"/>
      <c r="CL170" s="2607"/>
      <c r="CM170" s="2607"/>
      <c r="CN170" s="2607"/>
      <c r="CO170" s="2607"/>
      <c r="CP170" s="2607"/>
      <c r="CQ170" s="2607"/>
      <c r="CR170" s="2607"/>
      <c r="CS170" s="2607"/>
      <c r="CT170" s="2607"/>
      <c r="CU170" s="2607"/>
      <c r="CV170" s="2607"/>
      <c r="CW170" s="2607"/>
      <c r="CX170" s="2607"/>
      <c r="CY170" s="2607"/>
      <c r="CZ170" s="2607"/>
    </row>
    <row r="171" s="853" customFormat="true" ht="15" customHeight="true" x14ac:dyDescent="0.2">
      <c r="A171" s="2262"/>
      <c r="B171" s="2475"/>
      <c r="C171" s="2383"/>
      <c r="D171" s="2384"/>
      <c r="E171" s="2384"/>
      <c r="F171" s="2384"/>
      <c r="G171" s="2385"/>
      <c r="H171" s="2386"/>
      <c r="I171" s="2384"/>
      <c r="J171" s="2384"/>
      <c r="K171" s="2384"/>
      <c r="L171" s="2387"/>
      <c r="M171" s="2388"/>
      <c r="N171" s="2384"/>
      <c r="O171" s="2384"/>
      <c r="P171" s="2384"/>
      <c r="Q171" s="2385"/>
      <c r="R171" s="2386"/>
      <c r="S171" s="2384"/>
      <c r="T171" s="2384"/>
      <c r="U171" s="2384"/>
      <c r="V171" s="2384"/>
      <c r="W171" s="2384"/>
      <c r="X171" s="2384"/>
      <c r="Y171" s="2384"/>
      <c r="Z171" s="2739"/>
      <c r="AA171" s="1069"/>
      <c r="AB171" s="1069"/>
      <c r="AC171" s="1069"/>
      <c r="AD171" s="1069"/>
      <c r="AE171" s="1069"/>
      <c r="AF171" s="1069"/>
      <c r="AG171" s="1069"/>
      <c r="AH171" s="1069"/>
      <c r="AI171" s="1069"/>
      <c r="AJ171" s="1069"/>
      <c r="AK171" s="1069"/>
      <c r="AL171" s="1069"/>
      <c r="AM171" s="1069"/>
      <c r="AN171" s="1069"/>
      <c r="AO171" s="1069"/>
      <c r="AP171" s="1069"/>
      <c r="AQ171" s="1069"/>
      <c r="AR171" s="1069"/>
      <c r="AS171" s="1069"/>
      <c r="AT171" s="1069"/>
      <c r="AU171" s="1069"/>
      <c r="AV171" s="1069"/>
      <c r="AW171" s="1069"/>
      <c r="AX171" s="1069"/>
      <c r="AY171" s="1069"/>
      <c r="AZ171" s="240"/>
      <c r="BA171" s="87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607"/>
      <c r="CB171" s="2607"/>
      <c r="CC171" s="2607"/>
      <c r="CD171" s="2607"/>
      <c r="CE171" s="2607"/>
      <c r="CF171" s="2607"/>
      <c r="CG171" s="2607"/>
      <c r="CH171" s="2607"/>
      <c r="CI171" s="2607"/>
      <c r="CJ171" s="2607"/>
      <c r="CK171" s="2607"/>
      <c r="CL171" s="2607"/>
      <c r="CM171" s="2607"/>
      <c r="CN171" s="2607"/>
      <c r="CO171" s="2607"/>
      <c r="CP171" s="2607"/>
      <c r="CQ171" s="2607"/>
      <c r="CR171" s="2607"/>
      <c r="CS171" s="2607"/>
      <c r="CT171" s="2607"/>
      <c r="CU171" s="2607"/>
      <c r="CV171" s="2607"/>
      <c r="CW171" s="2607"/>
      <c r="CX171" s="2607"/>
      <c r="CY171" s="2607"/>
      <c r="CZ171" s="2607"/>
    </row>
    <row r="172" s="853" customFormat="true" ht="15" customHeight="true" x14ac:dyDescent="0.2">
      <c r="A172" s="2263"/>
      <c r="B172" s="2476"/>
      <c r="C172" s="2389"/>
      <c r="D172" s="2390"/>
      <c r="E172" s="2390"/>
      <c r="F172" s="2390"/>
      <c r="G172" s="2391"/>
      <c r="H172" s="2392"/>
      <c r="I172" s="2390"/>
      <c r="J172" s="2390"/>
      <c r="K172" s="2390"/>
      <c r="L172" s="2393"/>
      <c r="M172" s="2394"/>
      <c r="N172" s="2390"/>
      <c r="O172" s="2390"/>
      <c r="P172" s="2390"/>
      <c r="Q172" s="2391"/>
      <c r="R172" s="2392"/>
      <c r="S172" s="2390"/>
      <c r="T172" s="2390"/>
      <c r="U172" s="2390"/>
      <c r="V172" s="2390"/>
      <c r="W172" s="2390"/>
      <c r="X172" s="2390"/>
      <c r="Y172" s="2390"/>
      <c r="Z172" s="2740"/>
      <c r="AA172" s="1069"/>
      <c r="AB172" s="1069"/>
      <c r="AC172" s="1069"/>
      <c r="AD172" s="1069"/>
      <c r="AE172" s="1069"/>
      <c r="AF172" s="1069"/>
      <c r="AG172" s="1069"/>
      <c r="AH172" s="1069"/>
      <c r="AI172" s="1069"/>
      <c r="AJ172" s="1069"/>
      <c r="AK172" s="1069"/>
      <c r="AL172" s="1069"/>
      <c r="AM172" s="1069"/>
      <c r="AN172" s="1069"/>
      <c r="AO172" s="1069"/>
      <c r="AP172" s="1069"/>
      <c r="AQ172" s="1069"/>
      <c r="AR172" s="1069"/>
      <c r="AS172" s="1069"/>
      <c r="AT172" s="1069"/>
      <c r="AU172" s="1069"/>
      <c r="AV172" s="1069"/>
      <c r="AW172" s="1069"/>
      <c r="AX172" s="1069"/>
      <c r="AY172" s="1069"/>
      <c r="AZ172" s="240"/>
      <c r="BA172" s="87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607"/>
      <c r="CB172" s="2607"/>
      <c r="CC172" s="2607"/>
      <c r="CD172" s="2607"/>
      <c r="CE172" s="2607"/>
      <c r="CF172" s="2607"/>
      <c r="CG172" s="2607"/>
      <c r="CH172" s="2607"/>
      <c r="CI172" s="2607"/>
      <c r="CJ172" s="2607"/>
      <c r="CK172" s="2607"/>
      <c r="CL172" s="2607"/>
      <c r="CM172" s="2607"/>
      <c r="CN172" s="2607"/>
      <c r="CO172" s="2607"/>
      <c r="CP172" s="2607"/>
      <c r="CQ172" s="2607"/>
      <c r="CR172" s="2607"/>
      <c r="CS172" s="2607"/>
      <c r="CT172" s="2607"/>
      <c r="CU172" s="2607"/>
      <c r="CV172" s="2607"/>
      <c r="CW172" s="2607"/>
      <c r="CX172" s="2607"/>
      <c r="CY172" s="2607"/>
      <c r="CZ172" s="2607"/>
    </row>
    <row r="173" s="853" customFormat="true" ht="15" customHeight="true" x14ac:dyDescent="0.2">
      <c r="A173" s="1257"/>
      <c r="B173" s="1274"/>
      <c r="C173" s="1414"/>
      <c r="D173" s="1415"/>
      <c r="E173" s="1415"/>
      <c r="F173" s="1415"/>
      <c r="G173" s="1416"/>
      <c r="H173" s="1417"/>
      <c r="I173" s="1415"/>
      <c r="J173" s="1415"/>
      <c r="K173" s="1415"/>
      <c r="L173" s="1418"/>
      <c r="M173" s="1419"/>
      <c r="N173" s="1415"/>
      <c r="O173" s="1415"/>
      <c r="P173" s="1415"/>
      <c r="Q173" s="1416"/>
      <c r="R173" s="1417"/>
      <c r="S173" s="1415"/>
      <c r="T173" s="1415"/>
      <c r="U173" s="1415"/>
      <c r="V173" s="1415"/>
      <c r="W173" s="1415"/>
      <c r="X173" s="1415"/>
      <c r="Y173" s="1415"/>
      <c r="Z173" s="2574"/>
      <c r="AA173" s="1069"/>
      <c r="AB173" s="1069"/>
      <c r="AC173" s="1069"/>
      <c r="AD173" s="1069"/>
      <c r="AE173" s="1069"/>
      <c r="AF173" s="1069"/>
      <c r="AG173" s="1069"/>
      <c r="AH173" s="1069"/>
      <c r="AI173" s="1069"/>
      <c r="AJ173" s="1069"/>
      <c r="AK173" s="1069"/>
      <c r="AL173" s="1069"/>
      <c r="AM173" s="1069"/>
      <c r="AN173" s="1069"/>
      <c r="AO173" s="1069"/>
      <c r="AP173" s="1069"/>
      <c r="AQ173" s="1069"/>
      <c r="AR173" s="1069"/>
      <c r="AS173" s="1069"/>
      <c r="AT173" s="1069"/>
      <c r="AU173" s="1069"/>
      <c r="AV173" s="1069"/>
      <c r="AW173" s="1069"/>
      <c r="AX173" s="1069"/>
      <c r="AY173" s="1069"/>
      <c r="AZ173" s="240"/>
      <c r="BA173" s="87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607"/>
      <c r="CB173" s="2607"/>
      <c r="CC173" s="2607"/>
      <c r="CD173" s="2607"/>
      <c r="CE173" s="2607"/>
      <c r="CF173" s="2607"/>
      <c r="CG173" s="2607"/>
      <c r="CH173" s="2607"/>
      <c r="CI173" s="2607"/>
      <c r="CJ173" s="2607"/>
      <c r="CK173" s="2607"/>
      <c r="CL173" s="2607"/>
      <c r="CM173" s="2607"/>
      <c r="CN173" s="2607"/>
      <c r="CO173" s="2607"/>
      <c r="CP173" s="2607"/>
      <c r="CQ173" s="2607"/>
      <c r="CR173" s="2607"/>
      <c r="CS173" s="2607"/>
      <c r="CT173" s="2607"/>
      <c r="CU173" s="2607"/>
      <c r="CV173" s="2607"/>
      <c r="CW173" s="2607"/>
      <c r="CX173" s="2607"/>
      <c r="CY173" s="2607"/>
      <c r="CZ173" s="2607"/>
    </row>
    <row r="174" s="853" customFormat="true" ht="15" customHeight="true" x14ac:dyDescent="0.2">
      <c r="A174" s="1257"/>
      <c r="B174" s="1274"/>
      <c r="C174" s="1414"/>
      <c r="D174" s="1415"/>
      <c r="E174" s="1415"/>
      <c r="F174" s="1415"/>
      <c r="G174" s="1416"/>
      <c r="H174" s="1417"/>
      <c r="I174" s="1415"/>
      <c r="J174" s="1415"/>
      <c r="K174" s="1415"/>
      <c r="L174" s="1418"/>
      <c r="M174" s="1419"/>
      <c r="N174" s="1415"/>
      <c r="O174" s="1415"/>
      <c r="P174" s="1415"/>
      <c r="Q174" s="1416"/>
      <c r="R174" s="1417"/>
      <c r="S174" s="1415"/>
      <c r="T174" s="1415"/>
      <c r="U174" s="1415"/>
      <c r="V174" s="1415"/>
      <c r="W174" s="1415"/>
      <c r="X174" s="1415"/>
      <c r="Y174" s="1415"/>
      <c r="Z174" s="2574"/>
      <c r="AA174" s="1069"/>
      <c r="AB174" s="1069"/>
      <c r="AC174" s="1069"/>
      <c r="AD174" s="1069"/>
      <c r="AE174" s="1069"/>
      <c r="AF174" s="1069"/>
      <c r="AG174" s="1069"/>
      <c r="AH174" s="1069"/>
      <c r="AI174" s="1069"/>
      <c r="AJ174" s="1069"/>
      <c r="AK174" s="1069"/>
      <c r="AL174" s="1069"/>
      <c r="AM174" s="1069"/>
      <c r="AN174" s="1069"/>
      <c r="AO174" s="1069"/>
      <c r="AP174" s="1069"/>
      <c r="AQ174" s="1069"/>
      <c r="AR174" s="1069"/>
      <c r="AS174" s="1069"/>
      <c r="AT174" s="1069"/>
      <c r="AU174" s="1069"/>
      <c r="AV174" s="1069"/>
      <c r="AW174" s="1069"/>
      <c r="AX174" s="1069"/>
      <c r="AY174" s="1069"/>
      <c r="AZ174" s="240"/>
      <c r="BA174" s="87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607"/>
      <c r="CB174" s="2607"/>
      <c r="CC174" s="2607"/>
      <c r="CD174" s="2607"/>
      <c r="CE174" s="2607"/>
      <c r="CF174" s="2607"/>
      <c r="CG174" s="2607"/>
      <c r="CH174" s="2607"/>
      <c r="CI174" s="2607"/>
      <c r="CJ174" s="2607"/>
      <c r="CK174" s="2607"/>
      <c r="CL174" s="2607"/>
      <c r="CM174" s="2607"/>
      <c r="CN174" s="2607"/>
      <c r="CO174" s="2607"/>
      <c r="CP174" s="2607"/>
      <c r="CQ174" s="2607"/>
      <c r="CR174" s="2607"/>
      <c r="CS174" s="2607"/>
      <c r="CT174" s="2607"/>
      <c r="CU174" s="2607"/>
      <c r="CV174" s="2607"/>
      <c r="CW174" s="2607"/>
      <c r="CX174" s="2607"/>
      <c r="CY174" s="2607"/>
      <c r="CZ174" s="2607"/>
    </row>
    <row r="175" s="853" customFormat="true" ht="15" customHeight="true" x14ac:dyDescent="0.2">
      <c r="A175" s="1258"/>
      <c r="B175" s="1275"/>
      <c r="C175" s="1414"/>
      <c r="D175" s="1415"/>
      <c r="E175" s="1415"/>
      <c r="F175" s="1415"/>
      <c r="G175" s="1416"/>
      <c r="H175" s="1417"/>
      <c r="I175" s="1415"/>
      <c r="J175" s="1415"/>
      <c r="K175" s="1415"/>
      <c r="L175" s="1418"/>
      <c r="M175" s="1419"/>
      <c r="N175" s="1415"/>
      <c r="O175" s="1415"/>
      <c r="P175" s="1415"/>
      <c r="Q175" s="1416"/>
      <c r="R175" s="1417"/>
      <c r="S175" s="1415"/>
      <c r="T175" s="1415"/>
      <c r="U175" s="1415"/>
      <c r="V175" s="1415"/>
      <c r="W175" s="1415"/>
      <c r="X175" s="1415"/>
      <c r="Y175" s="1415"/>
      <c r="Z175" s="2574"/>
      <c r="AA175" s="1069"/>
      <c r="AB175" s="1069"/>
      <c r="AC175" s="1069"/>
      <c r="AD175" s="1069"/>
      <c r="AE175" s="1069"/>
      <c r="AF175" s="1069"/>
      <c r="AG175" s="1069"/>
      <c r="AH175" s="1069"/>
      <c r="AI175" s="1069"/>
      <c r="AJ175" s="1069"/>
      <c r="AK175" s="1069"/>
      <c r="AL175" s="1069"/>
      <c r="AM175" s="1069"/>
      <c r="AN175" s="1069"/>
      <c r="AO175" s="1069"/>
      <c r="AP175" s="1069"/>
      <c r="AQ175" s="1069"/>
      <c r="AR175" s="1069"/>
      <c r="AS175" s="1069"/>
      <c r="AT175" s="1069"/>
      <c r="AU175" s="1069"/>
      <c r="AV175" s="1069"/>
      <c r="AW175" s="1069"/>
      <c r="AX175" s="1069"/>
      <c r="AY175" s="1069"/>
      <c r="AZ175" s="240"/>
      <c r="BA175" s="87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607"/>
      <c r="CB175" s="2607"/>
      <c r="CC175" s="2607"/>
      <c r="CD175" s="2607"/>
      <c r="CE175" s="2607"/>
      <c r="CF175" s="2607"/>
      <c r="CG175" s="2607"/>
      <c r="CH175" s="2607"/>
      <c r="CI175" s="2607"/>
      <c r="CJ175" s="2607"/>
      <c r="CK175" s="2607"/>
      <c r="CL175" s="2607"/>
      <c r="CM175" s="2607"/>
      <c r="CN175" s="2607"/>
      <c r="CO175" s="2607"/>
      <c r="CP175" s="2607"/>
      <c r="CQ175" s="2607"/>
      <c r="CR175" s="2607"/>
      <c r="CS175" s="2607"/>
      <c r="CT175" s="2607"/>
      <c r="CU175" s="2607"/>
      <c r="CV175" s="2607"/>
      <c r="CW175" s="2607"/>
      <c r="CX175" s="2607"/>
      <c r="CY175" s="2607"/>
      <c r="CZ175" s="2607"/>
    </row>
    <row r="176" s="853" customFormat="true" ht="15" customHeight="true" x14ac:dyDescent="0.2">
      <c r="A176" s="1258"/>
      <c r="B176" s="1275"/>
      <c r="C176" s="1414"/>
      <c r="D176" s="1415"/>
      <c r="E176" s="1415"/>
      <c r="F176" s="1415"/>
      <c r="G176" s="1416"/>
      <c r="H176" s="1417"/>
      <c r="I176" s="1415"/>
      <c r="J176" s="1415"/>
      <c r="K176" s="1415"/>
      <c r="L176" s="1418"/>
      <c r="M176" s="1419"/>
      <c r="N176" s="1415"/>
      <c r="O176" s="1415"/>
      <c r="P176" s="1415"/>
      <c r="Q176" s="1416"/>
      <c r="R176" s="1417"/>
      <c r="S176" s="1415"/>
      <c r="T176" s="1415"/>
      <c r="U176" s="1415"/>
      <c r="V176" s="1415"/>
      <c r="W176" s="1415"/>
      <c r="X176" s="1415"/>
      <c r="Y176" s="1415"/>
      <c r="Z176" s="2574"/>
      <c r="AA176" s="1069"/>
      <c r="AB176" s="1069"/>
      <c r="AC176" s="1069"/>
      <c r="AD176" s="1069"/>
      <c r="AE176" s="1069"/>
      <c r="AF176" s="1069"/>
      <c r="AG176" s="1069"/>
      <c r="AH176" s="1069"/>
      <c r="AI176" s="1069"/>
      <c r="AJ176" s="1069"/>
      <c r="AK176" s="1069"/>
      <c r="AL176" s="1069"/>
      <c r="AM176" s="1069"/>
      <c r="AN176" s="1069"/>
      <c r="AO176" s="1069"/>
      <c r="AP176" s="1069"/>
      <c r="AQ176" s="1069"/>
      <c r="AR176" s="1069"/>
      <c r="AS176" s="1069"/>
      <c r="AT176" s="1069"/>
      <c r="AU176" s="1069"/>
      <c r="AV176" s="1069"/>
      <c r="AW176" s="1069"/>
      <c r="AX176" s="1069"/>
      <c r="AY176" s="1069"/>
      <c r="AZ176" s="240"/>
      <c r="BA176" s="87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607"/>
      <c r="CB176" s="2607"/>
      <c r="CC176" s="2607"/>
      <c r="CD176" s="2607"/>
      <c r="CE176" s="2607"/>
      <c r="CF176" s="2607"/>
      <c r="CG176" s="2607"/>
      <c r="CH176" s="2607"/>
      <c r="CI176" s="2607"/>
      <c r="CJ176" s="2607"/>
      <c r="CK176" s="2607"/>
      <c r="CL176" s="2607"/>
      <c r="CM176" s="2607"/>
      <c r="CN176" s="2607"/>
      <c r="CO176" s="2607"/>
      <c r="CP176" s="2607"/>
      <c r="CQ176" s="2607"/>
      <c r="CR176" s="2607"/>
      <c r="CS176" s="2607"/>
      <c r="CT176" s="2607"/>
      <c r="CU176" s="2607"/>
      <c r="CV176" s="2607"/>
      <c r="CW176" s="2607"/>
      <c r="CX176" s="2607"/>
      <c r="CY176" s="2607"/>
      <c r="CZ176" s="2607"/>
    </row>
    <row r="177" s="853" customFormat="true" ht="15" customHeight="true" x14ac:dyDescent="0.2">
      <c r="A177" s="1258"/>
      <c r="B177" s="1275"/>
      <c r="C177" s="1414"/>
      <c r="D177" s="1415"/>
      <c r="E177" s="1415"/>
      <c r="F177" s="1415"/>
      <c r="G177" s="1416"/>
      <c r="H177" s="1417"/>
      <c r="I177" s="1415"/>
      <c r="J177" s="1415"/>
      <c r="K177" s="1415"/>
      <c r="L177" s="1418"/>
      <c r="M177" s="1419"/>
      <c r="N177" s="1415"/>
      <c r="O177" s="1415"/>
      <c r="P177" s="1415"/>
      <c r="Q177" s="1416"/>
      <c r="R177" s="1417"/>
      <c r="S177" s="1415"/>
      <c r="T177" s="1415"/>
      <c r="U177" s="1415"/>
      <c r="V177" s="1415"/>
      <c r="W177" s="1415"/>
      <c r="X177" s="1415"/>
      <c r="Y177" s="1415"/>
      <c r="Z177" s="2574"/>
      <c r="AA177" s="1069"/>
      <c r="AB177" s="1069"/>
      <c r="AC177" s="1069"/>
      <c r="AD177" s="1069"/>
      <c r="AE177" s="1069"/>
      <c r="AF177" s="1069"/>
      <c r="AG177" s="1069"/>
      <c r="AH177" s="1069"/>
      <c r="AI177" s="1069"/>
      <c r="AJ177" s="1069"/>
      <c r="AK177" s="1069"/>
      <c r="AL177" s="1069"/>
      <c r="AM177" s="1069"/>
      <c r="AN177" s="1069"/>
      <c r="AO177" s="1069"/>
      <c r="AP177" s="1069"/>
      <c r="AQ177" s="1069"/>
      <c r="AR177" s="1069"/>
      <c r="AS177" s="1069"/>
      <c r="AT177" s="1069"/>
      <c r="AU177" s="1069"/>
      <c r="AV177" s="1069"/>
      <c r="AW177" s="1069"/>
      <c r="AX177" s="1069"/>
      <c r="AY177" s="1069"/>
      <c r="AZ177" s="240"/>
      <c r="BA177" s="87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607"/>
      <c r="CB177" s="2607"/>
      <c r="CC177" s="2607"/>
      <c r="CD177" s="2607"/>
      <c r="CE177" s="2607"/>
      <c r="CF177" s="2607"/>
      <c r="CG177" s="2607"/>
      <c r="CH177" s="2607"/>
      <c r="CI177" s="2607"/>
      <c r="CJ177" s="2607"/>
      <c r="CK177" s="2607"/>
      <c r="CL177" s="2607"/>
      <c r="CM177" s="2607"/>
      <c r="CN177" s="2607"/>
      <c r="CO177" s="2607"/>
      <c r="CP177" s="2607"/>
      <c r="CQ177" s="2607"/>
      <c r="CR177" s="2607"/>
      <c r="CS177" s="2607"/>
      <c r="CT177" s="2607"/>
      <c r="CU177" s="2607"/>
      <c r="CV177" s="2607"/>
      <c r="CW177" s="2607"/>
      <c r="CX177" s="2607"/>
      <c r="CY177" s="2607"/>
      <c r="CZ177" s="2607"/>
    </row>
    <row r="178" s="853" customFormat="true" ht="15" customHeight="true" x14ac:dyDescent="0.2">
      <c r="A178" s="1258"/>
      <c r="B178" s="1275"/>
      <c r="C178" s="1414"/>
      <c r="D178" s="1415"/>
      <c r="E178" s="1415"/>
      <c r="F178" s="1415"/>
      <c r="G178" s="1416"/>
      <c r="H178" s="1417"/>
      <c r="I178" s="1415"/>
      <c r="J178" s="1415"/>
      <c r="K178" s="1415"/>
      <c r="L178" s="1418"/>
      <c r="M178" s="1419"/>
      <c r="N178" s="1415"/>
      <c r="O178" s="1415"/>
      <c r="P178" s="1415"/>
      <c r="Q178" s="1416"/>
      <c r="R178" s="1417"/>
      <c r="S178" s="1415"/>
      <c r="T178" s="1415"/>
      <c r="U178" s="1415"/>
      <c r="V178" s="1415"/>
      <c r="W178" s="1415"/>
      <c r="X178" s="1415"/>
      <c r="Y178" s="1415"/>
      <c r="Z178" s="2574"/>
      <c r="AA178" s="1069"/>
      <c r="AB178" s="1069"/>
      <c r="AC178" s="1069"/>
      <c r="AD178" s="1069"/>
      <c r="AE178" s="1069"/>
      <c r="AF178" s="1069"/>
      <c r="AG178" s="1069"/>
      <c r="AH178" s="1069"/>
      <c r="AI178" s="1069"/>
      <c r="AJ178" s="1069"/>
      <c r="AK178" s="1069"/>
      <c r="AL178" s="1069"/>
      <c r="AM178" s="1069"/>
      <c r="AN178" s="1069"/>
      <c r="AO178" s="1069"/>
      <c r="AP178" s="1069"/>
      <c r="AQ178" s="1069"/>
      <c r="AR178" s="1069"/>
      <c r="AS178" s="1069"/>
      <c r="AT178" s="1069"/>
      <c r="AU178" s="1069"/>
      <c r="AV178" s="1069"/>
      <c r="AW178" s="1069"/>
      <c r="AX178" s="1069"/>
      <c r="AY178" s="1069"/>
      <c r="AZ178" s="240"/>
      <c r="BA178" s="87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607"/>
      <c r="CB178" s="2607"/>
      <c r="CC178" s="2607"/>
      <c r="CD178" s="2607"/>
      <c r="CE178" s="2607"/>
      <c r="CF178" s="2607"/>
      <c r="CG178" s="2607"/>
      <c r="CH178" s="2607"/>
      <c r="CI178" s="2607"/>
      <c r="CJ178" s="2607"/>
      <c r="CK178" s="2607"/>
      <c r="CL178" s="2607"/>
      <c r="CM178" s="2607"/>
      <c r="CN178" s="2607"/>
      <c r="CO178" s="2607"/>
      <c r="CP178" s="2607"/>
      <c r="CQ178" s="2607"/>
      <c r="CR178" s="2607"/>
      <c r="CS178" s="2607"/>
      <c r="CT178" s="2607"/>
      <c r="CU178" s="2607"/>
      <c r="CV178" s="2607"/>
      <c r="CW178" s="2607"/>
      <c r="CX178" s="2607"/>
      <c r="CY178" s="2607"/>
      <c r="CZ178" s="2607"/>
    </row>
    <row r="179" s="853" customFormat="true" ht="15" customHeight="true" x14ac:dyDescent="0.2">
      <c r="A179" s="1258"/>
      <c r="B179" s="1275"/>
      <c r="C179" s="1414"/>
      <c r="D179" s="1415"/>
      <c r="E179" s="1415"/>
      <c r="F179" s="1415"/>
      <c r="G179" s="1416"/>
      <c r="H179" s="1417"/>
      <c r="I179" s="1415"/>
      <c r="J179" s="1415"/>
      <c r="K179" s="1415"/>
      <c r="L179" s="1418"/>
      <c r="M179" s="1419"/>
      <c r="N179" s="1415"/>
      <c r="O179" s="1415"/>
      <c r="P179" s="1415"/>
      <c r="Q179" s="1416"/>
      <c r="R179" s="1417"/>
      <c r="S179" s="1415"/>
      <c r="T179" s="1415"/>
      <c r="U179" s="1415"/>
      <c r="V179" s="1415"/>
      <c r="W179" s="1415"/>
      <c r="X179" s="1415"/>
      <c r="Y179" s="1415"/>
      <c r="Z179" s="2574"/>
      <c r="AA179" s="1069"/>
      <c r="AB179" s="1069"/>
      <c r="AC179" s="1069"/>
      <c r="AD179" s="1069"/>
      <c r="AE179" s="1069"/>
      <c r="AF179" s="1069"/>
      <c r="AG179" s="1069"/>
      <c r="AH179" s="1069"/>
      <c r="AI179" s="1069"/>
      <c r="AJ179" s="1069"/>
      <c r="AK179" s="1069"/>
      <c r="AL179" s="1069"/>
      <c r="AM179" s="1069"/>
      <c r="AN179" s="1069"/>
      <c r="AO179" s="1069"/>
      <c r="AP179" s="1069"/>
      <c r="AQ179" s="1069"/>
      <c r="AR179" s="1069"/>
      <c r="AS179" s="1069"/>
      <c r="AT179" s="1069"/>
      <c r="AU179" s="1069"/>
      <c r="AV179" s="1069"/>
      <c r="AW179" s="1069"/>
      <c r="AX179" s="1069"/>
      <c r="AY179" s="1069"/>
      <c r="AZ179" s="240"/>
      <c r="BA179" s="87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607"/>
      <c r="CB179" s="2607"/>
      <c r="CC179" s="2607"/>
      <c r="CD179" s="2607"/>
      <c r="CE179" s="2607"/>
      <c r="CF179" s="2607"/>
      <c r="CG179" s="2607"/>
      <c r="CH179" s="2607"/>
      <c r="CI179" s="2607"/>
      <c r="CJ179" s="2607"/>
      <c r="CK179" s="2607"/>
      <c r="CL179" s="2607"/>
      <c r="CM179" s="2607"/>
      <c r="CN179" s="2607"/>
      <c r="CO179" s="2607"/>
      <c r="CP179" s="2607"/>
      <c r="CQ179" s="2607"/>
      <c r="CR179" s="2607"/>
      <c r="CS179" s="2607"/>
      <c r="CT179" s="2607"/>
      <c r="CU179" s="2607"/>
      <c r="CV179" s="2607"/>
      <c r="CW179" s="2607"/>
      <c r="CX179" s="2607"/>
      <c r="CY179" s="2607"/>
      <c r="CZ179" s="2607"/>
    </row>
    <row r="180" s="853" customFormat="true" ht="15" customHeight="true" x14ac:dyDescent="0.2">
      <c r="A180" s="1258"/>
      <c r="B180" s="1275"/>
      <c r="C180" s="1414"/>
      <c r="D180" s="1415"/>
      <c r="E180" s="1415"/>
      <c r="F180" s="1415"/>
      <c r="G180" s="1416"/>
      <c r="H180" s="1417"/>
      <c r="I180" s="1415"/>
      <c r="J180" s="1415"/>
      <c r="K180" s="1415"/>
      <c r="L180" s="1418"/>
      <c r="M180" s="1419"/>
      <c r="N180" s="1415"/>
      <c r="O180" s="1415"/>
      <c r="P180" s="1415"/>
      <c r="Q180" s="1416"/>
      <c r="R180" s="1417"/>
      <c r="S180" s="1415"/>
      <c r="T180" s="1415"/>
      <c r="U180" s="1415"/>
      <c r="V180" s="1415"/>
      <c r="W180" s="1415"/>
      <c r="X180" s="1415"/>
      <c r="Y180" s="1415"/>
      <c r="Z180" s="2574"/>
      <c r="AA180" s="1069"/>
      <c r="AB180" s="1069"/>
      <c r="AC180" s="1069"/>
      <c r="AD180" s="1069"/>
      <c r="AE180" s="1069"/>
      <c r="AF180" s="1069"/>
      <c r="AG180" s="1069"/>
      <c r="AH180" s="1069"/>
      <c r="AI180" s="1069"/>
      <c r="AJ180" s="1069"/>
      <c r="AK180" s="1069"/>
      <c r="AL180" s="1069"/>
      <c r="AM180" s="1069"/>
      <c r="AN180" s="1069"/>
      <c r="AO180" s="1069"/>
      <c r="AP180" s="1069"/>
      <c r="AQ180" s="1069"/>
      <c r="AR180" s="1069"/>
      <c r="AS180" s="1069"/>
      <c r="AT180" s="1069"/>
      <c r="AU180" s="1069"/>
      <c r="AV180" s="1069"/>
      <c r="AW180" s="1069"/>
      <c r="AX180" s="1069"/>
      <c r="AY180" s="1069"/>
      <c r="AZ180" s="240"/>
      <c r="BA180" s="87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607"/>
      <c r="CB180" s="2607"/>
      <c r="CC180" s="2607"/>
      <c r="CD180" s="2607"/>
      <c r="CE180" s="2607"/>
      <c r="CF180" s="2607"/>
      <c r="CG180" s="2607"/>
      <c r="CH180" s="2607"/>
      <c r="CI180" s="2607"/>
      <c r="CJ180" s="2607"/>
      <c r="CK180" s="2607"/>
      <c r="CL180" s="2607"/>
      <c r="CM180" s="2607"/>
      <c r="CN180" s="2607"/>
      <c r="CO180" s="2607"/>
      <c r="CP180" s="2607"/>
      <c r="CQ180" s="2607"/>
      <c r="CR180" s="2607"/>
      <c r="CS180" s="2607"/>
      <c r="CT180" s="2607"/>
      <c r="CU180" s="2607"/>
      <c r="CV180" s="2607"/>
      <c r="CW180" s="2607"/>
      <c r="CX180" s="2607"/>
      <c r="CY180" s="2607"/>
      <c r="CZ180" s="2607"/>
    </row>
    <row r="181" s="853" customFormat="true" ht="15" customHeight="true" x14ac:dyDescent="0.2">
      <c r="A181" s="1258"/>
      <c r="B181" s="1275"/>
      <c r="C181" s="1414"/>
      <c r="D181" s="1415"/>
      <c r="E181" s="1415"/>
      <c r="F181" s="1415"/>
      <c r="G181" s="1416"/>
      <c r="H181" s="1417"/>
      <c r="I181" s="1415"/>
      <c r="J181" s="1415"/>
      <c r="K181" s="1415"/>
      <c r="L181" s="1418"/>
      <c r="M181" s="1419"/>
      <c r="N181" s="1415"/>
      <c r="O181" s="1415"/>
      <c r="P181" s="1415"/>
      <c r="Q181" s="1416"/>
      <c r="R181" s="1417"/>
      <c r="S181" s="1415"/>
      <c r="T181" s="1415"/>
      <c r="U181" s="1415"/>
      <c r="V181" s="1415"/>
      <c r="W181" s="1415"/>
      <c r="X181" s="1415"/>
      <c r="Y181" s="1415"/>
      <c r="Z181" s="2574"/>
      <c r="AA181" s="1069"/>
      <c r="AB181" s="1069"/>
      <c r="AC181" s="1069"/>
      <c r="AD181" s="1069"/>
      <c r="AE181" s="1069"/>
      <c r="AF181" s="1069"/>
      <c r="AG181" s="1069"/>
      <c r="AH181" s="1069"/>
      <c r="AI181" s="1069"/>
      <c r="AJ181" s="1069"/>
      <c r="AK181" s="1069"/>
      <c r="AL181" s="1069"/>
      <c r="AM181" s="1069"/>
      <c r="AN181" s="1069"/>
      <c r="AO181" s="1069"/>
      <c r="AP181" s="1069"/>
      <c r="AQ181" s="1069"/>
      <c r="AR181" s="1069"/>
      <c r="AS181" s="1069"/>
      <c r="AT181" s="1069"/>
      <c r="AU181" s="1069"/>
      <c r="AV181" s="1069"/>
      <c r="AW181" s="1069"/>
      <c r="AX181" s="1069"/>
      <c r="AY181" s="1069"/>
      <c r="AZ181" s="240"/>
      <c r="BA181" s="87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607"/>
      <c r="CB181" s="2607"/>
      <c r="CC181" s="2607"/>
      <c r="CD181" s="2607"/>
      <c r="CE181" s="2607"/>
      <c r="CF181" s="2607"/>
      <c r="CG181" s="2607"/>
      <c r="CH181" s="2607"/>
      <c r="CI181" s="2607"/>
      <c r="CJ181" s="2607"/>
      <c r="CK181" s="2607"/>
      <c r="CL181" s="2607"/>
      <c r="CM181" s="2607"/>
      <c r="CN181" s="2607"/>
      <c r="CO181" s="2607"/>
      <c r="CP181" s="2607"/>
      <c r="CQ181" s="2607"/>
      <c r="CR181" s="2607"/>
      <c r="CS181" s="2607"/>
      <c r="CT181" s="2607"/>
      <c r="CU181" s="2607"/>
      <c r="CV181" s="2607"/>
      <c r="CW181" s="2607"/>
      <c r="CX181" s="2607"/>
      <c r="CY181" s="2607"/>
      <c r="CZ181" s="2607"/>
    </row>
    <row r="182" s="853" customFormat="true" ht="15" customHeight="true" x14ac:dyDescent="0.2">
      <c r="A182" s="1258"/>
      <c r="B182" s="1275"/>
      <c r="C182" s="1414"/>
      <c r="D182" s="1415"/>
      <c r="E182" s="1415"/>
      <c r="F182" s="1415"/>
      <c r="G182" s="1416"/>
      <c r="H182" s="1417"/>
      <c r="I182" s="1415"/>
      <c r="J182" s="1415"/>
      <c r="K182" s="1415"/>
      <c r="L182" s="1418"/>
      <c r="M182" s="1419"/>
      <c r="N182" s="1415"/>
      <c r="O182" s="1415"/>
      <c r="P182" s="1415"/>
      <c r="Q182" s="1416"/>
      <c r="R182" s="1417"/>
      <c r="S182" s="1415"/>
      <c r="T182" s="1415"/>
      <c r="U182" s="1415"/>
      <c r="V182" s="1415"/>
      <c r="W182" s="1415"/>
      <c r="X182" s="1415"/>
      <c r="Y182" s="1415"/>
      <c r="Z182" s="2574"/>
      <c r="AA182" s="1069"/>
      <c r="AB182" s="1069"/>
      <c r="AC182" s="1069"/>
      <c r="AD182" s="1069"/>
      <c r="AE182" s="1069"/>
      <c r="AF182" s="1069"/>
      <c r="AG182" s="1069"/>
      <c r="AH182" s="1069"/>
      <c r="AI182" s="1069"/>
      <c r="AJ182" s="1069"/>
      <c r="AK182" s="1069"/>
      <c r="AL182" s="1069"/>
      <c r="AM182" s="1069"/>
      <c r="AN182" s="1069"/>
      <c r="AO182" s="1069"/>
      <c r="AP182" s="1069"/>
      <c r="AQ182" s="1069"/>
      <c r="AR182" s="1069"/>
      <c r="AS182" s="1069"/>
      <c r="AT182" s="1069"/>
      <c r="AU182" s="1069"/>
      <c r="AV182" s="1069"/>
      <c r="AW182" s="1069"/>
      <c r="AX182" s="1069"/>
      <c r="AY182" s="1069"/>
      <c r="AZ182" s="240"/>
      <c r="BA182" s="87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607"/>
      <c r="CB182" s="2607"/>
      <c r="CC182" s="2607"/>
      <c r="CD182" s="2607"/>
      <c r="CE182" s="2607"/>
      <c r="CF182" s="2607"/>
      <c r="CG182" s="2607"/>
      <c r="CH182" s="2607"/>
      <c r="CI182" s="2607"/>
      <c r="CJ182" s="2607"/>
      <c r="CK182" s="2607"/>
      <c r="CL182" s="2607"/>
      <c r="CM182" s="2607"/>
      <c r="CN182" s="2607"/>
      <c r="CO182" s="2607"/>
      <c r="CP182" s="2607"/>
      <c r="CQ182" s="2607"/>
      <c r="CR182" s="2607"/>
      <c r="CS182" s="2607"/>
      <c r="CT182" s="2607"/>
      <c r="CU182" s="2607"/>
      <c r="CV182" s="2607"/>
      <c r="CW182" s="2607"/>
      <c r="CX182" s="2607"/>
      <c r="CY182" s="2607"/>
      <c r="CZ182" s="2607"/>
    </row>
    <row r="183" s="853" customFormat="true" ht="15" customHeight="true" x14ac:dyDescent="0.2">
      <c r="A183" s="1258"/>
      <c r="B183" s="1275"/>
      <c r="C183" s="1414"/>
      <c r="D183" s="1415"/>
      <c r="E183" s="1415"/>
      <c r="F183" s="1415"/>
      <c r="G183" s="1416"/>
      <c r="H183" s="1417"/>
      <c r="I183" s="1415"/>
      <c r="J183" s="1415"/>
      <c r="K183" s="1415"/>
      <c r="L183" s="1418"/>
      <c r="M183" s="1419"/>
      <c r="N183" s="1415"/>
      <c r="O183" s="1415"/>
      <c r="P183" s="1415"/>
      <c r="Q183" s="1416"/>
      <c r="R183" s="1417"/>
      <c r="S183" s="1415"/>
      <c r="T183" s="1415"/>
      <c r="U183" s="1415"/>
      <c r="V183" s="1415"/>
      <c r="W183" s="1415"/>
      <c r="X183" s="1415"/>
      <c r="Y183" s="1415"/>
      <c r="Z183" s="2574"/>
      <c r="AA183" s="1069"/>
      <c r="AB183" s="1069"/>
      <c r="AC183" s="1069"/>
      <c r="AD183" s="1069"/>
      <c r="AE183" s="1069"/>
      <c r="AF183" s="1069"/>
      <c r="AG183" s="1069"/>
      <c r="AH183" s="1069"/>
      <c r="AI183" s="1069"/>
      <c r="AJ183" s="1069"/>
      <c r="AK183" s="1069"/>
      <c r="AL183" s="1069"/>
      <c r="AM183" s="1069"/>
      <c r="AN183" s="1069"/>
      <c r="AO183" s="1069"/>
      <c r="AP183" s="1069"/>
      <c r="AQ183" s="1069"/>
      <c r="AR183" s="1069"/>
      <c r="AS183" s="1069"/>
      <c r="AT183" s="1069"/>
      <c r="AU183" s="1069"/>
      <c r="AV183" s="1069"/>
      <c r="AW183" s="1069"/>
      <c r="AX183" s="1069"/>
      <c r="AY183" s="1069"/>
      <c r="AZ183" s="240"/>
      <c r="BA183" s="87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607"/>
      <c r="CB183" s="2607"/>
      <c r="CC183" s="2607"/>
      <c r="CD183" s="2607"/>
      <c r="CE183" s="2607"/>
      <c r="CF183" s="2607"/>
      <c r="CG183" s="2607"/>
      <c r="CH183" s="2607"/>
      <c r="CI183" s="2607"/>
      <c r="CJ183" s="2607"/>
      <c r="CK183" s="2607"/>
      <c r="CL183" s="2607"/>
      <c r="CM183" s="2607"/>
      <c r="CN183" s="2607"/>
      <c r="CO183" s="2607"/>
      <c r="CP183" s="2607"/>
      <c r="CQ183" s="2607"/>
      <c r="CR183" s="2607"/>
      <c r="CS183" s="2607"/>
      <c r="CT183" s="2607"/>
      <c r="CU183" s="2607"/>
      <c r="CV183" s="2607"/>
      <c r="CW183" s="2607"/>
      <c r="CX183" s="2607"/>
      <c r="CY183" s="2607"/>
      <c r="CZ183" s="2607"/>
    </row>
    <row r="184" s="853" customFormat="true" ht="15" customHeight="true" x14ac:dyDescent="0.2">
      <c r="A184" s="1258"/>
      <c r="B184" s="1275"/>
      <c r="C184" s="1414"/>
      <c r="D184" s="1415"/>
      <c r="E184" s="1415"/>
      <c r="F184" s="1415"/>
      <c r="G184" s="1416"/>
      <c r="H184" s="1417"/>
      <c r="I184" s="1415"/>
      <c r="J184" s="1415"/>
      <c r="K184" s="1415"/>
      <c r="L184" s="1418"/>
      <c r="M184" s="1419"/>
      <c r="N184" s="1415"/>
      <c r="O184" s="1415"/>
      <c r="P184" s="1415"/>
      <c r="Q184" s="1416"/>
      <c r="R184" s="1417"/>
      <c r="S184" s="1415"/>
      <c r="T184" s="1415"/>
      <c r="U184" s="1415"/>
      <c r="V184" s="1415"/>
      <c r="W184" s="1415"/>
      <c r="X184" s="1415"/>
      <c r="Y184" s="1415"/>
      <c r="Z184" s="2574"/>
      <c r="AA184" s="1069"/>
      <c r="AB184" s="1069"/>
      <c r="AC184" s="1069"/>
      <c r="AD184" s="1069"/>
      <c r="AE184" s="1069"/>
      <c r="AF184" s="1069"/>
      <c r="AG184" s="1069"/>
      <c r="AH184" s="1069"/>
      <c r="AI184" s="1069"/>
      <c r="AJ184" s="1069"/>
      <c r="AK184" s="1069"/>
      <c r="AL184" s="1069"/>
      <c r="AM184" s="1069"/>
      <c r="AN184" s="1069"/>
      <c r="AO184" s="1069"/>
      <c r="AP184" s="1069"/>
      <c r="AQ184" s="1069"/>
      <c r="AR184" s="1069"/>
      <c r="AS184" s="1069"/>
      <c r="AT184" s="1069"/>
      <c r="AU184" s="1069"/>
      <c r="AV184" s="1069"/>
      <c r="AW184" s="1069"/>
      <c r="AX184" s="1069"/>
      <c r="AY184" s="1069"/>
      <c r="AZ184" s="240"/>
      <c r="BA184" s="87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607"/>
      <c r="CB184" s="2607"/>
      <c r="CC184" s="2607"/>
      <c r="CD184" s="2607"/>
      <c r="CE184" s="2607"/>
      <c r="CF184" s="2607"/>
      <c r="CG184" s="2607"/>
      <c r="CH184" s="2607"/>
      <c r="CI184" s="2607"/>
      <c r="CJ184" s="2607"/>
      <c r="CK184" s="2607"/>
      <c r="CL184" s="2607"/>
      <c r="CM184" s="2607"/>
      <c r="CN184" s="2607"/>
      <c r="CO184" s="2607"/>
      <c r="CP184" s="2607"/>
      <c r="CQ184" s="2607"/>
      <c r="CR184" s="2607"/>
      <c r="CS184" s="2607"/>
      <c r="CT184" s="2607"/>
      <c r="CU184" s="2607"/>
      <c r="CV184" s="2607"/>
      <c r="CW184" s="2607"/>
      <c r="CX184" s="2607"/>
      <c r="CY184" s="2607"/>
      <c r="CZ184" s="2607"/>
    </row>
    <row r="185" s="853" customFormat="true" ht="15" customHeight="true" x14ac:dyDescent="0.2">
      <c r="A185" s="1258"/>
      <c r="B185" s="1275"/>
      <c r="C185" s="1414"/>
      <c r="D185" s="1415"/>
      <c r="E185" s="1415"/>
      <c r="F185" s="1415"/>
      <c r="G185" s="1416"/>
      <c r="H185" s="1417"/>
      <c r="I185" s="1415"/>
      <c r="J185" s="1415"/>
      <c r="K185" s="1415"/>
      <c r="L185" s="1418"/>
      <c r="M185" s="1419"/>
      <c r="N185" s="1415"/>
      <c r="O185" s="1415"/>
      <c r="P185" s="1415"/>
      <c r="Q185" s="1416"/>
      <c r="R185" s="1417"/>
      <c r="S185" s="1415"/>
      <c r="T185" s="1415"/>
      <c r="U185" s="1415"/>
      <c r="V185" s="1415"/>
      <c r="W185" s="1415"/>
      <c r="X185" s="1415"/>
      <c r="Y185" s="1415"/>
      <c r="Z185" s="2574"/>
      <c r="AA185" s="1069"/>
      <c r="AB185" s="1069"/>
      <c r="AC185" s="1069"/>
      <c r="AD185" s="1069"/>
      <c r="AE185" s="1069"/>
      <c r="AF185" s="1069"/>
      <c r="AG185" s="1069"/>
      <c r="AH185" s="1069"/>
      <c r="AI185" s="1069"/>
      <c r="AJ185" s="1069"/>
      <c r="AK185" s="1069"/>
      <c r="AL185" s="1069"/>
      <c r="AM185" s="1069"/>
      <c r="AN185" s="1069"/>
      <c r="AO185" s="1069"/>
      <c r="AP185" s="1069"/>
      <c r="AQ185" s="1069"/>
      <c r="AR185" s="1069"/>
      <c r="AS185" s="1069"/>
      <c r="AT185" s="1069"/>
      <c r="AU185" s="1069"/>
      <c r="AV185" s="1069"/>
      <c r="AW185" s="1069"/>
      <c r="AX185" s="1069"/>
      <c r="AY185" s="1069"/>
      <c r="AZ185" s="240"/>
      <c r="BA185" s="87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607"/>
      <c r="CB185" s="2607"/>
      <c r="CC185" s="2607"/>
      <c r="CD185" s="2607"/>
      <c r="CE185" s="2607"/>
      <c r="CF185" s="2607"/>
      <c r="CG185" s="2607"/>
      <c r="CH185" s="2607"/>
      <c r="CI185" s="2607"/>
      <c r="CJ185" s="2607"/>
      <c r="CK185" s="2607"/>
      <c r="CL185" s="2607"/>
      <c r="CM185" s="2607"/>
      <c r="CN185" s="2607"/>
      <c r="CO185" s="2607"/>
      <c r="CP185" s="2607"/>
      <c r="CQ185" s="2607"/>
      <c r="CR185" s="2607"/>
      <c r="CS185" s="2607"/>
      <c r="CT185" s="2607"/>
      <c r="CU185" s="2607"/>
      <c r="CV185" s="2607"/>
      <c r="CW185" s="2607"/>
      <c r="CX185" s="2607"/>
      <c r="CY185" s="2607"/>
      <c r="CZ185" s="2607"/>
    </row>
    <row r="186" s="853" customFormat="true" ht="15" customHeight="true" x14ac:dyDescent="0.2">
      <c r="A186" s="1258"/>
      <c r="B186" s="1275"/>
      <c r="C186" s="1414"/>
      <c r="D186" s="1415"/>
      <c r="E186" s="1415"/>
      <c r="F186" s="1415"/>
      <c r="G186" s="1416"/>
      <c r="H186" s="1417"/>
      <c r="I186" s="1415"/>
      <c r="J186" s="1415"/>
      <c r="K186" s="1415"/>
      <c r="L186" s="1418"/>
      <c r="M186" s="1419"/>
      <c r="N186" s="1415"/>
      <c r="O186" s="1415"/>
      <c r="P186" s="1415"/>
      <c r="Q186" s="1416"/>
      <c r="R186" s="1417"/>
      <c r="S186" s="1415"/>
      <c r="T186" s="1415"/>
      <c r="U186" s="1415"/>
      <c r="V186" s="1415"/>
      <c r="W186" s="1415"/>
      <c r="X186" s="1415"/>
      <c r="Y186" s="1415"/>
      <c r="Z186" s="2574"/>
      <c r="AA186" s="1069"/>
      <c r="AB186" s="1069"/>
      <c r="AC186" s="1069"/>
      <c r="AD186" s="1069"/>
      <c r="AE186" s="1069"/>
      <c r="AF186" s="1069"/>
      <c r="AG186" s="1069"/>
      <c r="AH186" s="1069"/>
      <c r="AI186" s="1069"/>
      <c r="AJ186" s="1069"/>
      <c r="AK186" s="1069"/>
      <c r="AL186" s="1069"/>
      <c r="AM186" s="1069"/>
      <c r="AN186" s="1069"/>
      <c r="AO186" s="1069"/>
      <c r="AP186" s="1069"/>
      <c r="AQ186" s="1069"/>
      <c r="AR186" s="1069"/>
      <c r="AS186" s="1069"/>
      <c r="AT186" s="1069"/>
      <c r="AU186" s="1069"/>
      <c r="AV186" s="1069"/>
      <c r="AW186" s="1069"/>
      <c r="AX186" s="1069"/>
      <c r="AY186" s="1069"/>
      <c r="AZ186" s="240"/>
      <c r="BA186" s="87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607"/>
      <c r="CB186" s="2607"/>
      <c r="CC186" s="2607"/>
      <c r="CD186" s="2607"/>
      <c r="CE186" s="2607"/>
      <c r="CF186" s="2607"/>
      <c r="CG186" s="2607"/>
      <c r="CH186" s="2607"/>
      <c r="CI186" s="2607"/>
      <c r="CJ186" s="2607"/>
      <c r="CK186" s="2607"/>
      <c r="CL186" s="2607"/>
      <c r="CM186" s="2607"/>
      <c r="CN186" s="2607"/>
      <c r="CO186" s="2607"/>
      <c r="CP186" s="2607"/>
      <c r="CQ186" s="2607"/>
      <c r="CR186" s="2607"/>
      <c r="CS186" s="2607"/>
      <c r="CT186" s="2607"/>
      <c r="CU186" s="2607"/>
      <c r="CV186" s="2607"/>
      <c r="CW186" s="2607"/>
      <c r="CX186" s="2607"/>
      <c r="CY186" s="2607"/>
      <c r="CZ186" s="2607"/>
    </row>
    <row r="187" s="853" customFormat="true" ht="15" customHeight="true" x14ac:dyDescent="0.2">
      <c r="A187" s="1258"/>
      <c r="B187" s="1275"/>
      <c r="C187" s="1414"/>
      <c r="D187" s="1415"/>
      <c r="E187" s="1415"/>
      <c r="F187" s="1415"/>
      <c r="G187" s="1416"/>
      <c r="H187" s="1417"/>
      <c r="I187" s="1415"/>
      <c r="J187" s="1415"/>
      <c r="K187" s="1415"/>
      <c r="L187" s="1418"/>
      <c r="M187" s="1419"/>
      <c r="N187" s="1415"/>
      <c r="O187" s="1415"/>
      <c r="P187" s="1415"/>
      <c r="Q187" s="1416"/>
      <c r="R187" s="1417"/>
      <c r="S187" s="1415"/>
      <c r="T187" s="1415"/>
      <c r="U187" s="1415"/>
      <c r="V187" s="1415"/>
      <c r="W187" s="1415"/>
      <c r="X187" s="1415"/>
      <c r="Y187" s="1415"/>
      <c r="Z187" s="2574"/>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240"/>
      <c r="BA187" s="87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607"/>
      <c r="CB187" s="2607"/>
      <c r="CC187" s="2607"/>
      <c r="CD187" s="2607"/>
      <c r="CE187" s="2607"/>
      <c r="CF187" s="2607"/>
      <c r="CG187" s="2607"/>
      <c r="CH187" s="2607"/>
      <c r="CI187" s="2607"/>
      <c r="CJ187" s="2607"/>
      <c r="CK187" s="2607"/>
      <c r="CL187" s="2607"/>
      <c r="CM187" s="2607"/>
      <c r="CN187" s="2607"/>
      <c r="CO187" s="2607"/>
      <c r="CP187" s="2607"/>
      <c r="CQ187" s="2607"/>
      <c r="CR187" s="2607"/>
      <c r="CS187" s="2607"/>
      <c r="CT187" s="2607"/>
      <c r="CU187" s="2607"/>
      <c r="CV187" s="2607"/>
      <c r="CW187" s="2607"/>
      <c r="CX187" s="2607"/>
      <c r="CY187" s="2607"/>
      <c r="CZ187" s="2607"/>
    </row>
    <row r="188" s="853" customFormat="true" ht="15" customHeight="true" x14ac:dyDescent="0.2">
      <c r="A188" s="1258"/>
      <c r="B188" s="1275"/>
      <c r="C188" s="1414"/>
      <c r="D188" s="1415"/>
      <c r="E188" s="1415"/>
      <c r="F188" s="1415"/>
      <c r="G188" s="1416"/>
      <c r="H188" s="1417"/>
      <c r="I188" s="1415"/>
      <c r="J188" s="1415"/>
      <c r="K188" s="1415"/>
      <c r="L188" s="1418"/>
      <c r="M188" s="1419"/>
      <c r="N188" s="1415"/>
      <c r="O188" s="1415"/>
      <c r="P188" s="1415"/>
      <c r="Q188" s="1416"/>
      <c r="R188" s="1417"/>
      <c r="S188" s="1415"/>
      <c r="T188" s="1415"/>
      <c r="U188" s="1415"/>
      <c r="V188" s="1415"/>
      <c r="W188" s="1415"/>
      <c r="X188" s="1415"/>
      <c r="Y188" s="1415"/>
      <c r="Z188" s="2574"/>
      <c r="AA188" s="1069"/>
      <c r="AB188" s="1069"/>
      <c r="AC188" s="1069"/>
      <c r="AD188" s="1069"/>
      <c r="AE188" s="1069"/>
      <c r="AF188" s="1069"/>
      <c r="AG188" s="1069"/>
      <c r="AH188" s="1069"/>
      <c r="AI188" s="1069"/>
      <c r="AJ188" s="1069"/>
      <c r="AK188" s="1069"/>
      <c r="AL188" s="1069"/>
      <c r="AM188" s="1069"/>
      <c r="AN188" s="1069"/>
      <c r="AO188" s="1069"/>
      <c r="AP188" s="1069"/>
      <c r="AQ188" s="1069"/>
      <c r="AR188" s="1069"/>
      <c r="AS188" s="1069"/>
      <c r="AT188" s="1069"/>
      <c r="AU188" s="1069"/>
      <c r="AV188" s="1069"/>
      <c r="AW188" s="1069"/>
      <c r="AX188" s="1069"/>
      <c r="AY188" s="1069"/>
      <c r="AZ188" s="240"/>
      <c r="BA188" s="87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607"/>
      <c r="CB188" s="2607"/>
      <c r="CC188" s="2607"/>
      <c r="CD188" s="2607"/>
      <c r="CE188" s="2607"/>
      <c r="CF188" s="2607"/>
      <c r="CG188" s="2607"/>
      <c r="CH188" s="2607"/>
      <c r="CI188" s="2607"/>
      <c r="CJ188" s="2607"/>
      <c r="CK188" s="2607"/>
      <c r="CL188" s="2607"/>
      <c r="CM188" s="2607"/>
      <c r="CN188" s="2607"/>
      <c r="CO188" s="2607"/>
      <c r="CP188" s="2607"/>
      <c r="CQ188" s="2607"/>
      <c r="CR188" s="2607"/>
      <c r="CS188" s="2607"/>
      <c r="CT188" s="2607"/>
      <c r="CU188" s="2607"/>
      <c r="CV188" s="2607"/>
      <c r="CW188" s="2607"/>
      <c r="CX188" s="2607"/>
      <c r="CY188" s="2607"/>
      <c r="CZ188" s="2607"/>
    </row>
    <row r="189" s="853" customFormat="true" ht="15" customHeight="true" x14ac:dyDescent="0.2">
      <c r="A189" s="1258"/>
      <c r="B189" s="1275"/>
      <c r="C189" s="1414"/>
      <c r="D189" s="1415"/>
      <c r="E189" s="1415"/>
      <c r="F189" s="1415"/>
      <c r="G189" s="1416"/>
      <c r="H189" s="1417"/>
      <c r="I189" s="1415"/>
      <c r="J189" s="1415"/>
      <c r="K189" s="1415"/>
      <c r="L189" s="1418"/>
      <c r="M189" s="1419"/>
      <c r="N189" s="1415"/>
      <c r="O189" s="1415"/>
      <c r="P189" s="1415"/>
      <c r="Q189" s="1416"/>
      <c r="R189" s="1417"/>
      <c r="S189" s="1415"/>
      <c r="T189" s="1415"/>
      <c r="U189" s="1415"/>
      <c r="V189" s="1415"/>
      <c r="W189" s="1415"/>
      <c r="X189" s="1415"/>
      <c r="Y189" s="1415"/>
      <c r="Z189" s="2574"/>
      <c r="AA189" s="1069"/>
      <c r="AB189" s="1069"/>
      <c r="AC189" s="1069"/>
      <c r="AD189" s="1069"/>
      <c r="AE189" s="1069"/>
      <c r="AF189" s="1069"/>
      <c r="AG189" s="1069"/>
      <c r="AH189" s="1069"/>
      <c r="AI189" s="1069"/>
      <c r="AJ189" s="1069"/>
      <c r="AK189" s="1069"/>
      <c r="AL189" s="1069"/>
      <c r="AM189" s="1069"/>
      <c r="AN189" s="1069"/>
      <c r="AO189" s="1069"/>
      <c r="AP189" s="1069"/>
      <c r="AQ189" s="1069"/>
      <c r="AR189" s="1069"/>
      <c r="AS189" s="1069"/>
      <c r="AT189" s="1069"/>
      <c r="AU189" s="1069"/>
      <c r="AV189" s="1069"/>
      <c r="AW189" s="1069"/>
      <c r="AX189" s="1069"/>
      <c r="AY189" s="1069"/>
      <c r="AZ189" s="240"/>
      <c r="BA189" s="87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607"/>
      <c r="CB189" s="2607"/>
      <c r="CC189" s="2607"/>
      <c r="CD189" s="2607"/>
      <c r="CE189" s="2607"/>
      <c r="CF189" s="2607"/>
      <c r="CG189" s="2607"/>
      <c r="CH189" s="2607"/>
      <c r="CI189" s="2607"/>
      <c r="CJ189" s="2607"/>
      <c r="CK189" s="2607"/>
      <c r="CL189" s="2607"/>
      <c r="CM189" s="2607"/>
      <c r="CN189" s="2607"/>
      <c r="CO189" s="2607"/>
      <c r="CP189" s="2607"/>
      <c r="CQ189" s="2607"/>
      <c r="CR189" s="2607"/>
      <c r="CS189" s="2607"/>
      <c r="CT189" s="2607"/>
      <c r="CU189" s="2607"/>
      <c r="CV189" s="2607"/>
      <c r="CW189" s="2607"/>
      <c r="CX189" s="2607"/>
      <c r="CY189" s="2607"/>
      <c r="CZ189" s="2607"/>
    </row>
    <row r="190" s="853" customFormat="true" ht="15" customHeight="true" x14ac:dyDescent="0.2">
      <c r="A190" s="1258"/>
      <c r="B190" s="1275"/>
      <c r="C190" s="1414"/>
      <c r="D190" s="1415"/>
      <c r="E190" s="1415"/>
      <c r="F190" s="1415"/>
      <c r="G190" s="1416"/>
      <c r="H190" s="1417"/>
      <c r="I190" s="1415"/>
      <c r="J190" s="1415"/>
      <c r="K190" s="1415"/>
      <c r="L190" s="1418"/>
      <c r="M190" s="1419"/>
      <c r="N190" s="1415"/>
      <c r="O190" s="1415"/>
      <c r="P190" s="1415"/>
      <c r="Q190" s="1416"/>
      <c r="R190" s="1417"/>
      <c r="S190" s="1415"/>
      <c r="T190" s="1415"/>
      <c r="U190" s="1415"/>
      <c r="V190" s="1415"/>
      <c r="W190" s="1415"/>
      <c r="X190" s="1415"/>
      <c r="Y190" s="1415"/>
      <c r="Z190" s="2574"/>
      <c r="AA190" s="1069"/>
      <c r="AB190" s="1069"/>
      <c r="AC190" s="1069"/>
      <c r="AD190" s="1069"/>
      <c r="AE190" s="1069"/>
      <c r="AF190" s="1069"/>
      <c r="AG190" s="1069"/>
      <c r="AH190" s="1069"/>
      <c r="AI190" s="1069"/>
      <c r="AJ190" s="1069"/>
      <c r="AK190" s="1069"/>
      <c r="AL190" s="1069"/>
      <c r="AM190" s="1069"/>
      <c r="AN190" s="1069"/>
      <c r="AO190" s="1069"/>
      <c r="AP190" s="1069"/>
      <c r="AQ190" s="1069"/>
      <c r="AR190" s="1069"/>
      <c r="AS190" s="1069"/>
      <c r="AT190" s="1069"/>
      <c r="AU190" s="1069"/>
      <c r="AV190" s="1069"/>
      <c r="AW190" s="1069"/>
      <c r="AX190" s="1069"/>
      <c r="AY190" s="1069"/>
      <c r="AZ190" s="240"/>
      <c r="BA190" s="87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607"/>
      <c r="CB190" s="2607"/>
      <c r="CC190" s="2607"/>
      <c r="CD190" s="2607"/>
      <c r="CE190" s="2607"/>
      <c r="CF190" s="2607"/>
      <c r="CG190" s="2607"/>
      <c r="CH190" s="2607"/>
      <c r="CI190" s="2607"/>
      <c r="CJ190" s="2607"/>
      <c r="CK190" s="2607"/>
      <c r="CL190" s="2607"/>
      <c r="CM190" s="2607"/>
      <c r="CN190" s="2607"/>
      <c r="CO190" s="2607"/>
      <c r="CP190" s="2607"/>
      <c r="CQ190" s="2607"/>
      <c r="CR190" s="2607"/>
      <c r="CS190" s="2607"/>
      <c r="CT190" s="2607"/>
      <c r="CU190" s="2607"/>
      <c r="CV190" s="2607"/>
      <c r="CW190" s="2607"/>
      <c r="CX190" s="2607"/>
      <c r="CY190" s="2607"/>
      <c r="CZ190" s="2607"/>
    </row>
    <row r="191" s="853" customFormat="true" ht="15" customHeight="true" x14ac:dyDescent="0.2">
      <c r="A191" s="1258"/>
      <c r="B191" s="1275"/>
      <c r="C191" s="1414"/>
      <c r="D191" s="1415"/>
      <c r="E191" s="1415"/>
      <c r="F191" s="1415"/>
      <c r="G191" s="1416"/>
      <c r="H191" s="1417"/>
      <c r="I191" s="1415"/>
      <c r="J191" s="1415"/>
      <c r="K191" s="1415"/>
      <c r="L191" s="1418"/>
      <c r="M191" s="1419"/>
      <c r="N191" s="1415"/>
      <c r="O191" s="1415"/>
      <c r="P191" s="1415"/>
      <c r="Q191" s="1416"/>
      <c r="R191" s="1417"/>
      <c r="S191" s="1415"/>
      <c r="T191" s="1415"/>
      <c r="U191" s="1415"/>
      <c r="V191" s="1415"/>
      <c r="W191" s="1415"/>
      <c r="X191" s="1415"/>
      <c r="Y191" s="1415"/>
      <c r="Z191" s="2574"/>
      <c r="AA191" s="1069"/>
      <c r="AB191" s="1069"/>
      <c r="AC191" s="1069"/>
      <c r="AD191" s="1069"/>
      <c r="AE191" s="1069"/>
      <c r="AF191" s="1069"/>
      <c r="AG191" s="1069"/>
      <c r="AH191" s="1069"/>
      <c r="AI191" s="1069"/>
      <c r="AJ191" s="1069"/>
      <c r="AK191" s="1069"/>
      <c r="AL191" s="1069"/>
      <c r="AM191" s="1069"/>
      <c r="AN191" s="1069"/>
      <c r="AO191" s="1069"/>
      <c r="AP191" s="1069"/>
      <c r="AQ191" s="1069"/>
      <c r="AR191" s="1069"/>
      <c r="AS191" s="1069"/>
      <c r="AT191" s="1069"/>
      <c r="AU191" s="1069"/>
      <c r="AV191" s="1069"/>
      <c r="AW191" s="1069"/>
      <c r="AX191" s="1069"/>
      <c r="AY191" s="1069"/>
      <c r="AZ191" s="240"/>
      <c r="BA191" s="87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607"/>
      <c r="CB191" s="2607"/>
      <c r="CC191" s="2607"/>
      <c r="CD191" s="2607"/>
      <c r="CE191" s="2607"/>
      <c r="CF191" s="2607"/>
      <c r="CG191" s="2607"/>
      <c r="CH191" s="2607"/>
      <c r="CI191" s="2607"/>
      <c r="CJ191" s="2607"/>
      <c r="CK191" s="2607"/>
      <c r="CL191" s="2607"/>
      <c r="CM191" s="2607"/>
      <c r="CN191" s="2607"/>
      <c r="CO191" s="2607"/>
      <c r="CP191" s="2607"/>
      <c r="CQ191" s="2607"/>
      <c r="CR191" s="2607"/>
      <c r="CS191" s="2607"/>
      <c r="CT191" s="2607"/>
      <c r="CU191" s="2607"/>
      <c r="CV191" s="2607"/>
      <c r="CW191" s="2607"/>
      <c r="CX191" s="2607"/>
      <c r="CY191" s="2607"/>
      <c r="CZ191" s="2607"/>
    </row>
    <row r="192" s="853" customFormat="true" ht="15" customHeight="true" x14ac:dyDescent="0.2">
      <c r="A192" s="1259"/>
      <c r="B192" s="1276"/>
      <c r="C192" s="1420"/>
      <c r="D192" s="1421"/>
      <c r="E192" s="1421"/>
      <c r="F192" s="1421"/>
      <c r="G192" s="1422"/>
      <c r="H192" s="1423"/>
      <c r="I192" s="1421"/>
      <c r="J192" s="1421"/>
      <c r="K192" s="1421"/>
      <c r="L192" s="1424"/>
      <c r="M192" s="1425"/>
      <c r="N192" s="1421"/>
      <c r="O192" s="1421"/>
      <c r="P192" s="1421"/>
      <c r="Q192" s="1422"/>
      <c r="R192" s="1423"/>
      <c r="S192" s="1421"/>
      <c r="T192" s="1421"/>
      <c r="U192" s="1421"/>
      <c r="V192" s="1421"/>
      <c r="W192" s="1421"/>
      <c r="X192" s="1421"/>
      <c r="Y192" s="1421"/>
      <c r="Z192" s="2575"/>
      <c r="AA192" s="1069"/>
      <c r="AB192" s="1069"/>
      <c r="AC192" s="1069"/>
      <c r="AD192" s="1069"/>
      <c r="AE192" s="1069"/>
      <c r="AF192" s="1069"/>
      <c r="AG192" s="1069"/>
      <c r="AH192" s="1069"/>
      <c r="AI192" s="1069"/>
      <c r="AJ192" s="1069"/>
      <c r="AK192" s="1069"/>
      <c r="AL192" s="1069"/>
      <c r="AM192" s="1069"/>
      <c r="AN192" s="1069"/>
      <c r="AO192" s="1069"/>
      <c r="AP192" s="1069"/>
      <c r="AQ192" s="1069"/>
      <c r="AR192" s="1069"/>
      <c r="AS192" s="1069"/>
      <c r="AT192" s="1069"/>
      <c r="AU192" s="1069"/>
      <c r="AV192" s="1069"/>
      <c r="AW192" s="1069"/>
      <c r="AX192" s="1069"/>
      <c r="AY192" s="1069"/>
      <c r="AZ192" s="240"/>
      <c r="BA192" s="87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607"/>
      <c r="CB192" s="2607"/>
      <c r="CC192" s="2607"/>
      <c r="CD192" s="2607"/>
      <c r="CE192" s="2607"/>
      <c r="CF192" s="2607"/>
      <c r="CG192" s="2607"/>
      <c r="CH192" s="2607"/>
      <c r="CI192" s="2607"/>
      <c r="CJ192" s="2607"/>
      <c r="CK192" s="2607"/>
      <c r="CL192" s="2607"/>
      <c r="CM192" s="2607"/>
      <c r="CN192" s="2607"/>
      <c r="CO192" s="2607"/>
      <c r="CP192" s="2607"/>
      <c r="CQ192" s="2607"/>
      <c r="CR192" s="2607"/>
      <c r="CS192" s="2607"/>
      <c r="CT192" s="2607"/>
      <c r="CU192" s="2607"/>
      <c r="CV192" s="2607"/>
      <c r="CW192" s="2607"/>
      <c r="CX192" s="2607"/>
      <c r="CY192" s="2607"/>
      <c r="CZ192" s="2607"/>
    </row>
    <row r="193" s="853" customFormat="true" ht="15" customHeight="true" x14ac:dyDescent="0.2">
      <c r="A193" s="1181"/>
      <c r="B193" s="1277"/>
      <c r="C193" s="1358"/>
      <c r="D193" s="1350"/>
      <c r="E193" s="1350"/>
      <c r="F193" s="1350"/>
      <c r="G193" s="1351"/>
      <c r="H193" s="1359"/>
      <c r="I193" s="1350"/>
      <c r="J193" s="1350"/>
      <c r="K193" s="1350"/>
      <c r="L193" s="1360"/>
      <c r="M193" s="1358"/>
      <c r="N193" s="1350"/>
      <c r="O193" s="1350"/>
      <c r="P193" s="1350"/>
      <c r="Q193" s="1351"/>
      <c r="R193" s="1359"/>
      <c r="S193" s="1350"/>
      <c r="T193" s="1350"/>
      <c r="U193" s="1350"/>
      <c r="V193" s="1350"/>
      <c r="W193" s="1350"/>
      <c r="X193" s="1350"/>
      <c r="Y193" s="1350"/>
      <c r="Z193" s="1360"/>
      <c r="AA193" s="1069"/>
      <c r="AB193" s="1069"/>
      <c r="AC193" s="1069"/>
      <c r="AD193" s="1069"/>
      <c r="AE193" s="1069"/>
      <c r="AF193" s="1069"/>
      <c r="AG193" s="1069"/>
      <c r="AH193" s="1069"/>
      <c r="AI193" s="1069"/>
      <c r="AJ193" s="1069"/>
      <c r="AK193" s="1069"/>
      <c r="AL193" s="1069"/>
      <c r="AM193" s="1069"/>
      <c r="AN193" s="1069"/>
      <c r="AO193" s="1069"/>
      <c r="AP193" s="1069"/>
      <c r="AQ193" s="1069"/>
      <c r="AR193" s="1069"/>
      <c r="AS193" s="1069"/>
      <c r="AT193" s="1069"/>
      <c r="AU193" s="1069"/>
      <c r="AV193" s="1069"/>
      <c r="AW193" s="1069"/>
      <c r="AX193" s="1069"/>
      <c r="AY193" s="1069"/>
      <c r="AZ193" s="240"/>
      <c r="BA193" s="87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607"/>
      <c r="CB193" s="2607"/>
      <c r="CC193" s="2607"/>
      <c r="CD193" s="2607"/>
      <c r="CE193" s="2607"/>
      <c r="CF193" s="2607"/>
      <c r="CG193" s="2607"/>
      <c r="CH193" s="2607"/>
      <c r="CI193" s="2607"/>
      <c r="CJ193" s="2607"/>
      <c r="CK193" s="2607"/>
      <c r="CL193" s="2607"/>
      <c r="CM193" s="2607"/>
      <c r="CN193" s="2607"/>
      <c r="CO193" s="2607"/>
      <c r="CP193" s="2607"/>
      <c r="CQ193" s="2607"/>
      <c r="CR193" s="2607"/>
      <c r="CS193" s="2607"/>
      <c r="CT193" s="2607"/>
      <c r="CU193" s="2607"/>
      <c r="CV193" s="2607"/>
      <c r="CW193" s="2607"/>
      <c r="CX193" s="2607"/>
      <c r="CY193" s="2607"/>
      <c r="CZ193" s="2607"/>
    </row>
    <row r="194" s="131" customFormat="true" ht="15" customHeight="true" x14ac:dyDescent="0.2">
      <c r="A194" s="1182"/>
      <c r="B194" s="1278"/>
      <c r="C194" s="1358"/>
      <c r="D194" s="1350"/>
      <c r="E194" s="1350"/>
      <c r="F194" s="1350"/>
      <c r="G194" s="1351"/>
      <c r="H194" s="1359"/>
      <c r="I194" s="1350"/>
      <c r="J194" s="1350"/>
      <c r="K194" s="1350"/>
      <c r="L194" s="1360"/>
      <c r="M194" s="1358"/>
      <c r="N194" s="1350"/>
      <c r="O194" s="1350"/>
      <c r="P194" s="1350"/>
      <c r="Q194" s="1351"/>
      <c r="R194" s="1359"/>
      <c r="S194" s="1350"/>
      <c r="T194" s="1350"/>
      <c r="U194" s="1350"/>
      <c r="V194" s="1350"/>
      <c r="W194" s="1350"/>
      <c r="X194" s="1350"/>
      <c r="Y194" s="1350"/>
      <c r="Z194" s="1360"/>
      <c r="AA194" s="1069"/>
      <c r="AB194" s="1069"/>
      <c r="AC194" s="1069"/>
      <c r="AD194" s="1069"/>
      <c r="AE194" s="1069"/>
      <c r="AF194" s="1069"/>
      <c r="AG194" s="1069"/>
      <c r="AH194" s="1069"/>
      <c r="AI194" s="1069"/>
      <c r="AJ194" s="1069"/>
      <c r="AK194" s="1069"/>
      <c r="AL194" s="1069"/>
      <c r="AM194" s="1069"/>
      <c r="AN194" s="1069"/>
      <c r="AO194" s="1069"/>
      <c r="AP194" s="1069"/>
      <c r="AQ194" s="1069"/>
      <c r="AR194" s="1069"/>
      <c r="AS194" s="1069"/>
      <c r="AT194" s="1069"/>
      <c r="AU194" s="1069"/>
      <c r="AV194" s="1069"/>
      <c r="AW194" s="1069"/>
      <c r="AX194" s="1069"/>
      <c r="AY194" s="1069"/>
      <c r="AZ194" s="240"/>
      <c r="BA194" s="87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607"/>
      <c r="CB194" s="2607"/>
      <c r="CC194" s="2607"/>
      <c r="CD194" s="2607"/>
      <c r="CE194" s="2607"/>
      <c r="CF194" s="2607"/>
      <c r="CG194" s="2607"/>
      <c r="CH194" s="2607"/>
      <c r="CI194" s="2607"/>
      <c r="CJ194" s="2607"/>
      <c r="CK194" s="2607"/>
      <c r="CL194" s="2607"/>
      <c r="CM194" s="2607"/>
      <c r="CN194" s="2607"/>
      <c r="CO194" s="2607"/>
      <c r="CP194" s="2607"/>
      <c r="CQ194" s="2607"/>
      <c r="CR194" s="2607"/>
      <c r="CS194" s="2607"/>
      <c r="CT194" s="2607"/>
      <c r="CU194" s="2607"/>
      <c r="CV194" s="2607"/>
      <c r="CW194" s="2607"/>
      <c r="CX194" s="2607"/>
      <c r="CY194" s="2607"/>
      <c r="CZ194" s="2607"/>
    </row>
    <row r="195" s="131" customFormat="true" ht="15" customHeight="true" x14ac:dyDescent="0.2">
      <c r="A195" s="1182"/>
      <c r="B195" s="1278"/>
      <c r="C195" s="1358"/>
      <c r="D195" s="1350"/>
      <c r="E195" s="1350"/>
      <c r="F195" s="1350"/>
      <c r="G195" s="1351"/>
      <c r="H195" s="1359"/>
      <c r="I195" s="1350"/>
      <c r="J195" s="1350"/>
      <c r="K195" s="1350"/>
      <c r="L195" s="1360"/>
      <c r="M195" s="1358"/>
      <c r="N195" s="1350"/>
      <c r="O195" s="1350"/>
      <c r="P195" s="1350"/>
      <c r="Q195" s="1351"/>
      <c r="R195" s="1359"/>
      <c r="S195" s="1350"/>
      <c r="T195" s="1350"/>
      <c r="U195" s="1350"/>
      <c r="V195" s="1350"/>
      <c r="W195" s="1350"/>
      <c r="X195" s="1350"/>
      <c r="Y195" s="1350"/>
      <c r="Z195" s="1360"/>
      <c r="AA195" s="1069"/>
      <c r="AB195" s="1069"/>
      <c r="AC195" s="1069"/>
      <c r="AD195" s="1069"/>
      <c r="AE195" s="1069"/>
      <c r="AF195" s="1069"/>
      <c r="AG195" s="1069"/>
      <c r="AH195" s="1069"/>
      <c r="AI195" s="1069"/>
      <c r="AJ195" s="1069"/>
      <c r="AK195" s="1069"/>
      <c r="AL195" s="1069"/>
      <c r="AM195" s="1069"/>
      <c r="AN195" s="1069"/>
      <c r="AO195" s="1069"/>
      <c r="AP195" s="1069"/>
      <c r="AQ195" s="1069"/>
      <c r="AR195" s="1069"/>
      <c r="AS195" s="1069"/>
      <c r="AT195" s="1069"/>
      <c r="AU195" s="1069"/>
      <c r="AV195" s="1069"/>
      <c r="AW195" s="1069"/>
      <c r="AX195" s="1069"/>
      <c r="AY195" s="1069"/>
      <c r="AZ195" s="240"/>
      <c r="BA195" s="87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607"/>
      <c r="CB195" s="2607"/>
      <c r="CC195" s="2607"/>
      <c r="CD195" s="2607"/>
      <c r="CE195" s="2607"/>
      <c r="CF195" s="2607"/>
      <c r="CG195" s="2607"/>
      <c r="CH195" s="2607"/>
      <c r="CI195" s="2607"/>
      <c r="CJ195" s="2607"/>
      <c r="CK195" s="2607"/>
      <c r="CL195" s="2607"/>
      <c r="CM195" s="2607"/>
      <c r="CN195" s="2607"/>
      <c r="CO195" s="2607"/>
      <c r="CP195" s="2607"/>
      <c r="CQ195" s="2607"/>
      <c r="CR195" s="2607"/>
      <c r="CS195" s="2607"/>
      <c r="CT195" s="2607"/>
      <c r="CU195" s="2607"/>
      <c r="CV195" s="2607"/>
      <c r="CW195" s="2607"/>
      <c r="CX195" s="2607"/>
      <c r="CY195" s="2607"/>
      <c r="CZ195" s="2607"/>
    </row>
    <row r="196" s="131" customFormat="true" ht="15" customHeight="true" x14ac:dyDescent="0.2">
      <c r="A196" s="1182"/>
      <c r="B196" s="1278"/>
      <c r="C196" s="1358"/>
      <c r="D196" s="1350"/>
      <c r="E196" s="1350"/>
      <c r="F196" s="1350"/>
      <c r="G196" s="1351"/>
      <c r="H196" s="1359"/>
      <c r="I196" s="1350"/>
      <c r="J196" s="1350"/>
      <c r="K196" s="1350"/>
      <c r="L196" s="1360"/>
      <c r="M196" s="1358"/>
      <c r="N196" s="1350"/>
      <c r="O196" s="1350"/>
      <c r="P196" s="1350"/>
      <c r="Q196" s="1351"/>
      <c r="R196" s="1359"/>
      <c r="S196" s="1350"/>
      <c r="T196" s="1350"/>
      <c r="U196" s="1350"/>
      <c r="V196" s="1350"/>
      <c r="W196" s="1350"/>
      <c r="X196" s="1350"/>
      <c r="Y196" s="1350"/>
      <c r="Z196" s="1360"/>
      <c r="AA196" s="1069"/>
      <c r="AB196" s="1069"/>
      <c r="AC196" s="1069"/>
      <c r="AD196" s="1069"/>
      <c r="AE196" s="1069"/>
      <c r="AF196" s="1069"/>
      <c r="AG196" s="1069"/>
      <c r="AH196" s="1069"/>
      <c r="AI196" s="1069"/>
      <c r="AJ196" s="1069"/>
      <c r="AK196" s="1069"/>
      <c r="AL196" s="1069"/>
      <c r="AM196" s="1069"/>
      <c r="AN196" s="1069"/>
      <c r="AO196" s="1069"/>
      <c r="AP196" s="1069"/>
      <c r="AQ196" s="1069"/>
      <c r="AR196" s="1069"/>
      <c r="AS196" s="1069"/>
      <c r="AT196" s="1069"/>
      <c r="AU196" s="1069"/>
      <c r="AV196" s="1069"/>
      <c r="AW196" s="1069"/>
      <c r="AX196" s="1069"/>
      <c r="AY196" s="1069"/>
      <c r="AZ196" s="240"/>
      <c r="BA196" s="87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607"/>
      <c r="CB196" s="2607"/>
      <c r="CC196" s="2607"/>
      <c r="CD196" s="2607"/>
      <c r="CE196" s="2607"/>
      <c r="CF196" s="2607"/>
      <c r="CG196" s="2607"/>
      <c r="CH196" s="2607"/>
      <c r="CI196" s="2607"/>
      <c r="CJ196" s="2607"/>
      <c r="CK196" s="2607"/>
      <c r="CL196" s="2607"/>
      <c r="CM196" s="2607"/>
      <c r="CN196" s="2607"/>
      <c r="CO196" s="2607"/>
      <c r="CP196" s="2607"/>
      <c r="CQ196" s="2607"/>
      <c r="CR196" s="2607"/>
      <c r="CS196" s="2607"/>
      <c r="CT196" s="2607"/>
      <c r="CU196" s="2607"/>
      <c r="CV196" s="2607"/>
      <c r="CW196" s="2607"/>
      <c r="CX196" s="2607"/>
      <c r="CY196" s="2607"/>
      <c r="CZ196" s="2607"/>
    </row>
    <row r="197" s="131" customFormat="true" ht="15" customHeight="true" x14ac:dyDescent="0.2">
      <c r="A197" s="1182"/>
      <c r="B197" s="1278"/>
      <c r="C197" s="1358"/>
      <c r="D197" s="1350"/>
      <c r="E197" s="1350"/>
      <c r="F197" s="1350"/>
      <c r="G197" s="1351"/>
      <c r="H197" s="1359"/>
      <c r="I197" s="1350"/>
      <c r="J197" s="1350"/>
      <c r="K197" s="1350"/>
      <c r="L197" s="1360"/>
      <c r="M197" s="1358"/>
      <c r="N197" s="1350"/>
      <c r="O197" s="1350"/>
      <c r="P197" s="1350"/>
      <c r="Q197" s="1351"/>
      <c r="R197" s="1359"/>
      <c r="S197" s="1350"/>
      <c r="T197" s="1350"/>
      <c r="U197" s="1350"/>
      <c r="V197" s="1350"/>
      <c r="W197" s="1350"/>
      <c r="X197" s="1350"/>
      <c r="Y197" s="1350"/>
      <c r="Z197" s="1360"/>
      <c r="AA197" s="1069"/>
      <c r="AB197" s="1069"/>
      <c r="AC197" s="1069"/>
      <c r="AD197" s="1069"/>
      <c r="AE197" s="1069"/>
      <c r="AF197" s="1069"/>
      <c r="AG197" s="1069"/>
      <c r="AH197" s="1069"/>
      <c r="AI197" s="1069"/>
      <c r="AJ197" s="1069"/>
      <c r="AK197" s="1069"/>
      <c r="AL197" s="1069"/>
      <c r="AM197" s="1069"/>
      <c r="AN197" s="1069"/>
      <c r="AO197" s="1069"/>
      <c r="AP197" s="1069"/>
      <c r="AQ197" s="1069"/>
      <c r="AR197" s="1069"/>
      <c r="AS197" s="1069"/>
      <c r="AT197" s="1069"/>
      <c r="AU197" s="1069"/>
      <c r="AV197" s="1069"/>
      <c r="AW197" s="1069"/>
      <c r="AX197" s="1069"/>
      <c r="AY197" s="1069"/>
      <c r="AZ197" s="240"/>
      <c r="BA197" s="87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607"/>
      <c r="CB197" s="2607"/>
      <c r="CC197" s="2607"/>
      <c r="CD197" s="2607"/>
      <c r="CE197" s="2607"/>
      <c r="CF197" s="2607"/>
      <c r="CG197" s="2607"/>
      <c r="CH197" s="2607"/>
      <c r="CI197" s="2607"/>
      <c r="CJ197" s="2607"/>
      <c r="CK197" s="2607"/>
      <c r="CL197" s="2607"/>
      <c r="CM197" s="2607"/>
      <c r="CN197" s="2607"/>
      <c r="CO197" s="2607"/>
      <c r="CP197" s="2607"/>
      <c r="CQ197" s="2607"/>
      <c r="CR197" s="2607"/>
      <c r="CS197" s="2607"/>
      <c r="CT197" s="2607"/>
      <c r="CU197" s="2607"/>
      <c r="CV197" s="2607"/>
      <c r="CW197" s="2607"/>
      <c r="CX197" s="2607"/>
      <c r="CY197" s="2607"/>
      <c r="CZ197" s="2607"/>
    </row>
    <row r="198" s="131" customFormat="true" ht="15" customHeight="true" x14ac:dyDescent="0.2">
      <c r="A198" s="1182"/>
      <c r="B198" s="1278"/>
      <c r="C198" s="1358"/>
      <c r="D198" s="1350"/>
      <c r="E198" s="1350"/>
      <c r="F198" s="1350"/>
      <c r="G198" s="1351"/>
      <c r="H198" s="1359"/>
      <c r="I198" s="1350"/>
      <c r="J198" s="1350"/>
      <c r="K198" s="1350"/>
      <c r="L198" s="1360"/>
      <c r="M198" s="1358"/>
      <c r="N198" s="1350"/>
      <c r="O198" s="1350"/>
      <c r="P198" s="1350"/>
      <c r="Q198" s="1351"/>
      <c r="R198" s="1359"/>
      <c r="S198" s="1350"/>
      <c r="T198" s="1350"/>
      <c r="U198" s="1350"/>
      <c r="V198" s="1350"/>
      <c r="W198" s="1350"/>
      <c r="X198" s="1350"/>
      <c r="Y198" s="1350"/>
      <c r="Z198" s="1360"/>
      <c r="AA198" s="1069"/>
      <c r="AB198" s="1069"/>
      <c r="AC198" s="1069"/>
      <c r="AD198" s="1069"/>
      <c r="AE198" s="1069"/>
      <c r="AF198" s="1069"/>
      <c r="AG198" s="1069"/>
      <c r="AH198" s="1069"/>
      <c r="AI198" s="1069"/>
      <c r="AJ198" s="1069"/>
      <c r="AK198" s="1069"/>
      <c r="AL198" s="1069"/>
      <c r="AM198" s="1069"/>
      <c r="AN198" s="1069"/>
      <c r="AO198" s="1069"/>
      <c r="AP198" s="1069"/>
      <c r="AQ198" s="1069"/>
      <c r="AR198" s="1069"/>
      <c r="AS198" s="1069"/>
      <c r="AT198" s="1069"/>
      <c r="AU198" s="1069"/>
      <c r="AV198" s="1069"/>
      <c r="AW198" s="1069"/>
      <c r="AX198" s="1069"/>
      <c r="AY198" s="1069"/>
      <c r="AZ198" s="240"/>
      <c r="BA198" s="87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607"/>
      <c r="CB198" s="2607"/>
      <c r="CC198" s="2607"/>
      <c r="CD198" s="2607"/>
      <c r="CE198" s="2607"/>
      <c r="CF198" s="2607"/>
      <c r="CG198" s="2607"/>
      <c r="CH198" s="2607"/>
      <c r="CI198" s="2607"/>
      <c r="CJ198" s="2607"/>
      <c r="CK198" s="2607"/>
      <c r="CL198" s="2607"/>
      <c r="CM198" s="2607"/>
      <c r="CN198" s="2607"/>
      <c r="CO198" s="2607"/>
      <c r="CP198" s="2607"/>
      <c r="CQ198" s="2607"/>
      <c r="CR198" s="2607"/>
      <c r="CS198" s="2607"/>
      <c r="CT198" s="2607"/>
      <c r="CU198" s="2607"/>
      <c r="CV198" s="2607"/>
      <c r="CW198" s="2607"/>
      <c r="CX198" s="2607"/>
      <c r="CY198" s="2607"/>
      <c r="CZ198" s="2607"/>
    </row>
    <row r="199" s="131" customFormat="true" ht="15" customHeight="true" x14ac:dyDescent="0.2">
      <c r="A199" s="1182"/>
      <c r="B199" s="1278"/>
      <c r="C199" s="1358"/>
      <c r="D199" s="1350"/>
      <c r="E199" s="1350"/>
      <c r="F199" s="1350"/>
      <c r="G199" s="1351"/>
      <c r="H199" s="1359"/>
      <c r="I199" s="1350"/>
      <c r="J199" s="1350"/>
      <c r="K199" s="1350"/>
      <c r="L199" s="1360"/>
      <c r="M199" s="1358"/>
      <c r="N199" s="1350"/>
      <c r="O199" s="1350"/>
      <c r="P199" s="1350"/>
      <c r="Q199" s="1351"/>
      <c r="R199" s="1359"/>
      <c r="S199" s="1350"/>
      <c r="T199" s="1350"/>
      <c r="U199" s="1350"/>
      <c r="V199" s="1350"/>
      <c r="W199" s="1350"/>
      <c r="X199" s="1350"/>
      <c r="Y199" s="1350"/>
      <c r="Z199" s="1360"/>
      <c r="AA199" s="1069"/>
      <c r="AB199" s="1069"/>
      <c r="AC199" s="1069"/>
      <c r="AD199" s="1069"/>
      <c r="AE199" s="1069"/>
      <c r="AF199" s="1069"/>
      <c r="AG199" s="1069"/>
      <c r="AH199" s="1069"/>
      <c r="AI199" s="1069"/>
      <c r="AJ199" s="1069"/>
      <c r="AK199" s="1069"/>
      <c r="AL199" s="1069"/>
      <c r="AM199" s="1069"/>
      <c r="AN199" s="1069"/>
      <c r="AO199" s="1069"/>
      <c r="AP199" s="1069"/>
      <c r="AQ199" s="1069"/>
      <c r="AR199" s="1069"/>
      <c r="AS199" s="1069"/>
      <c r="AT199" s="1069"/>
      <c r="AU199" s="1069"/>
      <c r="AV199" s="1069"/>
      <c r="AW199" s="1069"/>
      <c r="AX199" s="1069"/>
      <c r="AY199" s="1069"/>
      <c r="AZ199" s="240"/>
      <c r="BA199" s="87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607"/>
      <c r="CB199" s="2607"/>
      <c r="CC199" s="2607"/>
      <c r="CD199" s="2607"/>
      <c r="CE199" s="2607"/>
      <c r="CF199" s="2607"/>
      <c r="CG199" s="2607"/>
      <c r="CH199" s="2607"/>
      <c r="CI199" s="2607"/>
      <c r="CJ199" s="2607"/>
      <c r="CK199" s="2607"/>
      <c r="CL199" s="2607"/>
      <c r="CM199" s="2607"/>
      <c r="CN199" s="2607"/>
      <c r="CO199" s="2607"/>
      <c r="CP199" s="2607"/>
      <c r="CQ199" s="2607"/>
      <c r="CR199" s="2607"/>
      <c r="CS199" s="2607"/>
      <c r="CT199" s="2607"/>
      <c r="CU199" s="2607"/>
      <c r="CV199" s="2607"/>
      <c r="CW199" s="2607"/>
      <c r="CX199" s="2607"/>
      <c r="CY199" s="2607"/>
      <c r="CZ199" s="2607"/>
    </row>
    <row r="200" s="131" customFormat="true" ht="15" customHeight="true" x14ac:dyDescent="0.2">
      <c r="A200" s="1182"/>
      <c r="B200" s="1278"/>
      <c r="C200" s="1358"/>
      <c r="D200" s="1350"/>
      <c r="E200" s="1350"/>
      <c r="F200" s="1350"/>
      <c r="G200" s="1351"/>
      <c r="H200" s="1359"/>
      <c r="I200" s="1350"/>
      <c r="J200" s="1350"/>
      <c r="K200" s="1350"/>
      <c r="L200" s="1360"/>
      <c r="M200" s="1358"/>
      <c r="N200" s="1350"/>
      <c r="O200" s="1350"/>
      <c r="P200" s="1350"/>
      <c r="Q200" s="1351"/>
      <c r="R200" s="1359"/>
      <c r="S200" s="1350"/>
      <c r="T200" s="1350"/>
      <c r="U200" s="1350"/>
      <c r="V200" s="1350"/>
      <c r="W200" s="1350"/>
      <c r="X200" s="1350"/>
      <c r="Y200" s="1350"/>
      <c r="Z200" s="1360"/>
      <c r="AA200" s="1069"/>
      <c r="AB200" s="1069"/>
      <c r="AC200" s="1069"/>
      <c r="AD200" s="1069"/>
      <c r="AE200" s="1069"/>
      <c r="AF200" s="1069"/>
      <c r="AG200" s="1069"/>
      <c r="AH200" s="1069"/>
      <c r="AI200" s="1069"/>
      <c r="AJ200" s="1069"/>
      <c r="AK200" s="1069"/>
      <c r="AL200" s="1069"/>
      <c r="AM200" s="1069"/>
      <c r="AN200" s="1069"/>
      <c r="AO200" s="1069"/>
      <c r="AP200" s="1069"/>
      <c r="AQ200" s="1069"/>
      <c r="AR200" s="1069"/>
      <c r="AS200" s="1069"/>
      <c r="AT200" s="1069"/>
      <c r="AU200" s="1069"/>
      <c r="AV200" s="1069"/>
      <c r="AW200" s="1069"/>
      <c r="AX200" s="1069"/>
      <c r="AY200" s="1069"/>
      <c r="AZ200" s="240"/>
      <c r="BA200" s="87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607"/>
      <c r="CB200" s="2607"/>
      <c r="CC200" s="2607"/>
      <c r="CD200" s="2607"/>
      <c r="CE200" s="2607"/>
      <c r="CF200" s="2607"/>
      <c r="CG200" s="2607"/>
      <c r="CH200" s="2607"/>
      <c r="CI200" s="2607"/>
      <c r="CJ200" s="2607"/>
      <c r="CK200" s="2607"/>
      <c r="CL200" s="2607"/>
      <c r="CM200" s="2607"/>
      <c r="CN200" s="2607"/>
      <c r="CO200" s="2607"/>
      <c r="CP200" s="2607"/>
      <c r="CQ200" s="2607"/>
      <c r="CR200" s="2607"/>
      <c r="CS200" s="2607"/>
      <c r="CT200" s="2607"/>
      <c r="CU200" s="2607"/>
      <c r="CV200" s="2607"/>
      <c r="CW200" s="2607"/>
      <c r="CX200" s="2607"/>
      <c r="CY200" s="2607"/>
      <c r="CZ200" s="2607"/>
    </row>
    <row r="201" s="131" customFormat="true" ht="15" customHeight="true" x14ac:dyDescent="0.2">
      <c r="A201" s="1182"/>
      <c r="B201" s="1278"/>
      <c r="C201" s="1358"/>
      <c r="D201" s="1350"/>
      <c r="E201" s="1350"/>
      <c r="F201" s="1350"/>
      <c r="G201" s="1351"/>
      <c r="H201" s="1359"/>
      <c r="I201" s="1350"/>
      <c r="J201" s="1350"/>
      <c r="K201" s="1350"/>
      <c r="L201" s="1360"/>
      <c r="M201" s="1358"/>
      <c r="N201" s="1350"/>
      <c r="O201" s="1350"/>
      <c r="P201" s="1350"/>
      <c r="Q201" s="1351"/>
      <c r="R201" s="1359"/>
      <c r="S201" s="1350"/>
      <c r="T201" s="1350"/>
      <c r="U201" s="1350"/>
      <c r="V201" s="1350"/>
      <c r="W201" s="1350"/>
      <c r="X201" s="1350"/>
      <c r="Y201" s="1350"/>
      <c r="Z201" s="1360"/>
      <c r="AA201" s="1069"/>
      <c r="AB201" s="1069"/>
      <c r="AC201" s="1069"/>
      <c r="AD201" s="1069"/>
      <c r="AE201" s="1069"/>
      <c r="AF201" s="1069"/>
      <c r="AG201" s="1069"/>
      <c r="AH201" s="1069"/>
      <c r="AI201" s="1069"/>
      <c r="AJ201" s="1069"/>
      <c r="AK201" s="1069"/>
      <c r="AL201" s="1069"/>
      <c r="AM201" s="1069"/>
      <c r="AN201" s="1069"/>
      <c r="AO201" s="1069"/>
      <c r="AP201" s="1069"/>
      <c r="AQ201" s="1069"/>
      <c r="AR201" s="1069"/>
      <c r="AS201" s="1069"/>
      <c r="AT201" s="1069"/>
      <c r="AU201" s="1069"/>
      <c r="AV201" s="1069"/>
      <c r="AW201" s="1069"/>
      <c r="AX201" s="1069"/>
      <c r="AY201" s="1069"/>
      <c r="AZ201" s="240"/>
      <c r="BA201" s="87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607"/>
      <c r="CB201" s="2607"/>
      <c r="CC201" s="2607"/>
      <c r="CD201" s="2607"/>
      <c r="CE201" s="2607"/>
      <c r="CF201" s="2607"/>
      <c r="CG201" s="2607"/>
      <c r="CH201" s="2607"/>
      <c r="CI201" s="2607"/>
      <c r="CJ201" s="2607"/>
      <c r="CK201" s="2607"/>
      <c r="CL201" s="2607"/>
      <c r="CM201" s="2607"/>
      <c r="CN201" s="2607"/>
      <c r="CO201" s="2607"/>
      <c r="CP201" s="2607"/>
      <c r="CQ201" s="2607"/>
      <c r="CR201" s="2607"/>
      <c r="CS201" s="2607"/>
      <c r="CT201" s="2607"/>
      <c r="CU201" s="2607"/>
      <c r="CV201" s="2607"/>
      <c r="CW201" s="2607"/>
      <c r="CX201" s="2607"/>
      <c r="CY201" s="2607"/>
      <c r="CZ201" s="2607"/>
    </row>
    <row r="202" s="2196" customFormat="true" ht="15" customHeight="true" x14ac:dyDescent="0.2">
      <c r="A202" s="3349"/>
      <c r="B202" s="2477"/>
      <c r="C202" s="2343"/>
      <c r="D202" s="2344"/>
      <c r="E202" s="2344"/>
      <c r="F202" s="2344"/>
      <c r="G202" s="2345"/>
      <c r="H202" s="2346"/>
      <c r="I202" s="2344"/>
      <c r="J202" s="2344"/>
      <c r="K202" s="2344"/>
      <c r="L202" s="2347"/>
      <c r="M202" s="2343"/>
      <c r="N202" s="2344"/>
      <c r="O202" s="2344"/>
      <c r="P202" s="2344"/>
      <c r="Q202" s="2345"/>
      <c r="R202" s="2346"/>
      <c r="S202" s="2344"/>
      <c r="T202" s="2344"/>
      <c r="U202" s="2344"/>
      <c r="V202" s="2344"/>
      <c r="W202" s="2344"/>
      <c r="X202" s="2344"/>
      <c r="Y202" s="2344"/>
      <c r="Z202" s="2347"/>
      <c r="AA202" s="2752"/>
      <c r="AB202" s="2752"/>
      <c r="AC202" s="2752"/>
      <c r="AD202" s="2752"/>
      <c r="AE202" s="2752"/>
      <c r="AF202" s="2752"/>
      <c r="AG202" s="2752"/>
      <c r="AH202" s="2752"/>
      <c r="AI202" s="2752"/>
      <c r="AJ202" s="2752"/>
      <c r="AK202" s="2752"/>
      <c r="AL202" s="2752"/>
      <c r="AM202" s="2752"/>
      <c r="AN202" s="2752"/>
      <c r="AO202" s="2752"/>
      <c r="AP202" s="2752"/>
      <c r="AQ202" s="2752"/>
      <c r="AR202" s="2752"/>
      <c r="AS202" s="2752"/>
      <c r="AT202" s="2752"/>
      <c r="AU202" s="2752"/>
      <c r="AV202" s="2752"/>
      <c r="AW202" s="2752"/>
      <c r="AX202" s="2752"/>
      <c r="AY202" s="2752"/>
      <c r="AZ202" s="2753"/>
      <c r="BA202" s="87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607"/>
      <c r="CB202" s="2607"/>
      <c r="CC202" s="2607"/>
      <c r="CD202" s="2607"/>
      <c r="CE202" s="2607"/>
      <c r="CF202" s="2607"/>
      <c r="CG202" s="2607"/>
      <c r="CH202" s="2607"/>
      <c r="CI202" s="2607"/>
      <c r="CJ202" s="2607"/>
      <c r="CK202" s="2607"/>
      <c r="CL202" s="2607"/>
      <c r="CM202" s="2607"/>
      <c r="CN202" s="2607"/>
      <c r="CO202" s="2607"/>
      <c r="CP202" s="2607"/>
      <c r="CQ202" s="2607"/>
      <c r="CR202" s="2607"/>
      <c r="CS202" s="2607"/>
      <c r="CT202" s="2607"/>
      <c r="CU202" s="2607"/>
      <c r="CV202" s="2607"/>
      <c r="CW202" s="2607"/>
      <c r="CX202" s="2607"/>
      <c r="CY202" s="2607"/>
      <c r="CZ202" s="2607"/>
    </row>
    <row r="203" s="2196" customFormat="true" ht="15" customHeight="true" x14ac:dyDescent="0.2">
      <c r="A203" s="3350"/>
      <c r="B203" s="2478"/>
      <c r="C203" s="2395"/>
      <c r="D203" s="2396"/>
      <c r="E203" s="2396"/>
      <c r="F203" s="2396"/>
      <c r="G203" s="2397"/>
      <c r="H203" s="2398"/>
      <c r="I203" s="2396"/>
      <c r="J203" s="2396"/>
      <c r="K203" s="2396"/>
      <c r="L203" s="2399"/>
      <c r="M203" s="2395"/>
      <c r="N203" s="2396"/>
      <c r="O203" s="2396"/>
      <c r="P203" s="2396"/>
      <c r="Q203" s="2397"/>
      <c r="R203" s="2398"/>
      <c r="S203" s="2396"/>
      <c r="T203" s="2396"/>
      <c r="U203" s="2396"/>
      <c r="V203" s="2396"/>
      <c r="W203" s="2396"/>
      <c r="X203" s="2396"/>
      <c r="Y203" s="2396"/>
      <c r="Z203" s="2399"/>
      <c r="AA203" s="2752"/>
      <c r="AB203" s="2752"/>
      <c r="AC203" s="2752"/>
      <c r="AD203" s="2752"/>
      <c r="AE203" s="2752"/>
      <c r="AF203" s="2752"/>
      <c r="AG203" s="2752"/>
      <c r="AH203" s="2752"/>
      <c r="AI203" s="2752"/>
      <c r="AJ203" s="2752"/>
      <c r="AK203" s="2752"/>
      <c r="AL203" s="2752"/>
      <c r="AM203" s="2752"/>
      <c r="AN203" s="2752"/>
      <c r="AO203" s="2752"/>
      <c r="AP203" s="2752"/>
      <c r="AQ203" s="2752"/>
      <c r="AR203" s="2752"/>
      <c r="AS203" s="2752"/>
      <c r="AT203" s="2752"/>
      <c r="AU203" s="2752"/>
      <c r="AV203" s="2752"/>
      <c r="AW203" s="2752"/>
      <c r="AX203" s="2752"/>
      <c r="AY203" s="2752"/>
      <c r="AZ203" s="2753"/>
      <c r="BA203" s="87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607"/>
      <c r="CB203" s="2607"/>
      <c r="CC203" s="2607"/>
      <c r="CD203" s="2607"/>
      <c r="CE203" s="2607"/>
      <c r="CF203" s="2607"/>
      <c r="CG203" s="2607"/>
      <c r="CH203" s="2607"/>
      <c r="CI203" s="2607"/>
      <c r="CJ203" s="2607"/>
      <c r="CK203" s="2607"/>
      <c r="CL203" s="2607"/>
      <c r="CM203" s="2607"/>
      <c r="CN203" s="2607"/>
      <c r="CO203" s="2607"/>
      <c r="CP203" s="2607"/>
      <c r="CQ203" s="2607"/>
      <c r="CR203" s="2607"/>
      <c r="CS203" s="2607"/>
      <c r="CT203" s="2607"/>
      <c r="CU203" s="2607"/>
      <c r="CV203" s="2607"/>
      <c r="CW203" s="2607"/>
      <c r="CX203" s="2607"/>
      <c r="CY203" s="2607"/>
      <c r="CZ203" s="2607"/>
    </row>
    <row r="204" s="1109" customFormat="true" ht="15" customHeight="true" x14ac:dyDescent="0.2">
      <c r="A204" s="1995"/>
      <c r="B204" s="2002"/>
      <c r="C204" s="1426"/>
      <c r="D204" s="1427"/>
      <c r="E204" s="1427"/>
      <c r="F204" s="1427"/>
      <c r="G204" s="1428"/>
      <c r="H204" s="1429"/>
      <c r="I204" s="1427"/>
      <c r="J204" s="1427"/>
      <c r="K204" s="1427"/>
      <c r="L204" s="1430"/>
      <c r="M204" s="1426"/>
      <c r="N204" s="1427"/>
      <c r="O204" s="1427"/>
      <c r="P204" s="1427"/>
      <c r="Q204" s="1428"/>
      <c r="R204" s="1429"/>
      <c r="S204" s="1427"/>
      <c r="T204" s="1427"/>
      <c r="U204" s="1427"/>
      <c r="V204" s="1350"/>
      <c r="W204" s="1350"/>
      <c r="X204" s="1350"/>
      <c r="Y204" s="1350"/>
      <c r="Z204" s="1360"/>
      <c r="AA204" s="1069"/>
      <c r="AB204" s="1069"/>
      <c r="AC204" s="1069"/>
      <c r="AD204" s="1069"/>
      <c r="AE204" s="1069"/>
      <c r="AF204" s="1069"/>
      <c r="AG204" s="1069"/>
      <c r="AH204" s="1069"/>
      <c r="AI204" s="1069"/>
      <c r="AJ204" s="1069"/>
      <c r="AK204" s="1069"/>
      <c r="AL204" s="1069"/>
      <c r="AM204" s="1069"/>
      <c r="AN204" s="1069"/>
      <c r="AO204" s="1069"/>
      <c r="AP204" s="1069"/>
      <c r="AQ204" s="1069"/>
      <c r="AR204" s="1069"/>
      <c r="AS204" s="1069"/>
      <c r="AT204" s="1069"/>
      <c r="AU204" s="1069"/>
      <c r="AV204" s="1069"/>
      <c r="AW204" s="1069"/>
      <c r="AX204" s="1069"/>
      <c r="AY204" s="1069"/>
      <c r="AZ204" s="240"/>
      <c r="BA204" s="87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607"/>
      <c r="CB204" s="2607"/>
      <c r="CC204" s="2607"/>
      <c r="CD204" s="2607"/>
      <c r="CE204" s="2607"/>
      <c r="CF204" s="2607"/>
      <c r="CG204" s="2607"/>
      <c r="CH204" s="2607"/>
      <c r="CI204" s="2607"/>
      <c r="CJ204" s="2607"/>
      <c r="CK204" s="2607"/>
      <c r="CL204" s="2607"/>
      <c r="CM204" s="2607"/>
      <c r="CN204" s="2607"/>
      <c r="CO204" s="2607"/>
      <c r="CP204" s="2607"/>
      <c r="CQ204" s="2607"/>
      <c r="CR204" s="2607"/>
      <c r="CS204" s="2607"/>
      <c r="CT204" s="2607"/>
      <c r="CU204" s="2607"/>
      <c r="CV204" s="2607"/>
      <c r="CW204" s="2607"/>
      <c r="CX204" s="2607"/>
      <c r="CY204" s="2607"/>
      <c r="CZ204" s="2607"/>
    </row>
    <row r="205" s="131" customFormat="true" ht="15" customHeight="true" x14ac:dyDescent="0.2">
      <c r="A205" s="1183"/>
      <c r="B205" s="1280"/>
      <c r="C205" s="1431"/>
      <c r="D205" s="1371"/>
      <c r="E205" s="1371"/>
      <c r="F205" s="1371"/>
      <c r="G205" s="1372"/>
      <c r="H205" s="1432"/>
      <c r="I205" s="1371"/>
      <c r="J205" s="1371"/>
      <c r="K205" s="1371"/>
      <c r="L205" s="1433"/>
      <c r="M205" s="1431"/>
      <c r="N205" s="1371"/>
      <c r="O205" s="1371"/>
      <c r="P205" s="1371"/>
      <c r="Q205" s="1372"/>
      <c r="R205" s="1432"/>
      <c r="S205" s="1371"/>
      <c r="T205" s="1371"/>
      <c r="U205" s="1371"/>
      <c r="V205" s="1371"/>
      <c r="W205" s="1371"/>
      <c r="X205" s="1371"/>
      <c r="Y205" s="1371"/>
      <c r="Z205" s="1433"/>
      <c r="AA205" s="1069"/>
      <c r="AB205" s="1069"/>
      <c r="AC205" s="1069"/>
      <c r="AD205" s="1069"/>
      <c r="AE205" s="1069"/>
      <c r="AF205" s="1069"/>
      <c r="AG205" s="1069"/>
      <c r="AH205" s="1069"/>
      <c r="AI205" s="1069"/>
      <c r="AJ205" s="1069"/>
      <c r="AK205" s="1069"/>
      <c r="AL205" s="1069"/>
      <c r="AM205" s="1069"/>
      <c r="AN205" s="1069"/>
      <c r="AO205" s="1069"/>
      <c r="AP205" s="1069"/>
      <c r="AQ205" s="1069"/>
      <c r="AR205" s="1069"/>
      <c r="AS205" s="1069"/>
      <c r="AT205" s="1069"/>
      <c r="AU205" s="1069"/>
      <c r="AV205" s="1069"/>
      <c r="AW205" s="1069"/>
      <c r="AX205" s="1069"/>
      <c r="AY205" s="1069"/>
      <c r="AZ205" s="240"/>
      <c r="BA205" s="87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607"/>
      <c r="CB205" s="2607"/>
      <c r="CC205" s="2607"/>
      <c r="CD205" s="2607"/>
      <c r="CE205" s="2607"/>
      <c r="CF205" s="2607"/>
      <c r="CG205" s="2607"/>
      <c r="CH205" s="2607"/>
      <c r="CI205" s="2607"/>
      <c r="CJ205" s="2607"/>
      <c r="CK205" s="2607"/>
      <c r="CL205" s="2607"/>
      <c r="CM205" s="2607"/>
      <c r="CN205" s="2607"/>
      <c r="CO205" s="2607"/>
      <c r="CP205" s="2607"/>
      <c r="CQ205" s="2607"/>
      <c r="CR205" s="2607"/>
      <c r="CS205" s="2607"/>
      <c r="CT205" s="2607"/>
      <c r="CU205" s="2607"/>
      <c r="CV205" s="2607"/>
      <c r="CW205" s="2607"/>
      <c r="CX205" s="2607"/>
      <c r="CY205" s="2607"/>
      <c r="CZ205" s="2607"/>
    </row>
    <row r="206" s="131" customFormat="true" ht="250.15" customHeight="true" x14ac:dyDescent="0.2">
      <c r="B206" s="133"/>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64" t="str">
        <f>A1026</f>
        <v>Guinea-Bissau</v>
      </c>
      <c r="B208" s="306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2014</v>
      </c>
      <c r="B209" s="139"/>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78" t="s">
        <v>112</v>
      </c>
      <c r="B210" s="141"/>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79" t="s">
        <v>98</v>
      </c>
      <c r="B212" s="248"/>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MICS14</v>
      </c>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114"/>
      <c r="B216" s="1112"/>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114"/>
      <c r="B217" s="1113"/>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114"/>
      <c r="B218" s="1112"/>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115"/>
      <c r="B219" s="1116"/>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853" customFormat="true" ht="15" customHeight="true" x14ac:dyDescent="0.2">
      <c r="A220" s="114" t="s">
        <v>86</v>
      </c>
      <c r="B220" s="230"/>
      <c r="C220" s="3093" t="s">
        <v>115</v>
      </c>
      <c r="D220" s="3094"/>
      <c r="E220" s="3094"/>
      <c r="F220" s="3094"/>
      <c r="G220" s="3095"/>
      <c r="H220" s="3336" t="s">
        <v>39</v>
      </c>
      <c r="I220" s="3337"/>
      <c r="J220" s="3337"/>
      <c r="K220" s="3337"/>
      <c r="L220" s="3338"/>
      <c r="M220" s="3339" t="s">
        <v>38</v>
      </c>
      <c r="N220" s="3340"/>
      <c r="O220" s="3340"/>
      <c r="P220" s="3340"/>
      <c r="Q220" s="3341"/>
      <c r="R220" s="2710" t="s">
        <v>143</v>
      </c>
      <c r="S220" s="2721"/>
      <c r="T220" s="2721"/>
      <c r="U220" s="2721"/>
      <c r="V220" s="2721"/>
      <c r="W220" s="2721"/>
      <c r="X220" s="2721"/>
      <c r="Y220" s="2721"/>
      <c r="Z220" s="2722"/>
      <c r="AA220" s="1069"/>
      <c r="AB220" s="1069"/>
      <c r="AC220" s="1069"/>
      <c r="AD220" s="1069"/>
      <c r="AE220" s="1069"/>
      <c r="AF220" s="1069"/>
      <c r="AG220" s="1069"/>
      <c r="AH220" s="1069"/>
      <c r="AI220" s="1069"/>
      <c r="AJ220" s="1069"/>
      <c r="AK220" s="1069"/>
      <c r="AL220" s="1069"/>
      <c r="AM220" s="1069"/>
      <c r="AN220" s="1069"/>
      <c r="AO220" s="1069"/>
      <c r="AP220" s="1069"/>
      <c r="AQ220" s="1069"/>
      <c r="AR220" s="1069"/>
      <c r="AS220" s="1069"/>
      <c r="AT220" s="1069"/>
      <c r="AU220" s="1069"/>
      <c r="AV220" s="1069"/>
      <c r="AW220" s="1069"/>
      <c r="AX220" s="1069"/>
      <c r="AY220" s="1069"/>
      <c r="AZ220" s="240"/>
      <c r="BA220" s="241" t="s">
        <v>131</v>
      </c>
      <c r="BB220" s="114" t="s">
        <v>86</v>
      </c>
      <c r="BC220" s="2981" t="s">
        <v>115</v>
      </c>
      <c r="BD220" s="2982"/>
      <c r="BE220" s="2982"/>
      <c r="BF220" s="2982"/>
      <c r="BG220" s="2983"/>
      <c r="BH220" s="2984" t="s">
        <v>39</v>
      </c>
      <c r="BI220" s="2982"/>
      <c r="BJ220" s="2982"/>
      <c r="BK220" s="2982"/>
      <c r="BL220" s="2983"/>
      <c r="BM220" s="2984" t="s">
        <v>38</v>
      </c>
      <c r="BN220" s="2982"/>
      <c r="BO220" s="2982"/>
      <c r="BP220" s="2982"/>
      <c r="BQ220" s="2985"/>
      <c r="BR220" s="2528" t="s">
        <v>143</v>
      </c>
      <c r="BS220" s="2529"/>
      <c r="BT220" s="2529"/>
      <c r="BU220" s="2529"/>
      <c r="BV220" s="2529"/>
      <c r="BW220" s="2529"/>
      <c r="BX220" s="2529"/>
      <c r="BY220" s="2530"/>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853" customFormat="true" ht="24" x14ac:dyDescent="0.2">
      <c r="A221" s="209" t="s">
        <v>87</v>
      </c>
      <c r="B221" s="281"/>
      <c r="C221" s="419" t="s">
        <v>0</v>
      </c>
      <c r="D221" s="420" t="s">
        <v>1</v>
      </c>
      <c r="E221" s="420" t="s">
        <v>2</v>
      </c>
      <c r="F221" s="420" t="s">
        <v>3</v>
      </c>
      <c r="G221" s="421" t="s">
        <v>4</v>
      </c>
      <c r="H221" s="2244" t="s">
        <v>0</v>
      </c>
      <c r="I221" s="2212" t="s">
        <v>1</v>
      </c>
      <c r="J221" s="2212" t="s">
        <v>2</v>
      </c>
      <c r="K221" s="2212" t="s">
        <v>3</v>
      </c>
      <c r="L221" s="2213" t="s">
        <v>4</v>
      </c>
      <c r="M221" s="2234" t="s">
        <v>0</v>
      </c>
      <c r="N221" s="2212" t="s">
        <v>1</v>
      </c>
      <c r="O221" s="2212" t="s">
        <v>2</v>
      </c>
      <c r="P221" s="2212" t="s">
        <v>3</v>
      </c>
      <c r="Q221" s="2256" t="s">
        <v>4</v>
      </c>
      <c r="R221" s="2244" t="s">
        <v>158</v>
      </c>
      <c r="S221" s="2212" t="s">
        <v>159</v>
      </c>
      <c r="T221" s="2212" t="s">
        <v>160</v>
      </c>
      <c r="U221" s="2212" t="s">
        <v>161</v>
      </c>
      <c r="V221" s="2212" t="s">
        <v>162</v>
      </c>
      <c r="W221" s="2212" t="s">
        <v>163</v>
      </c>
      <c r="X221" s="2212" t="s">
        <v>252</v>
      </c>
      <c r="Y221" s="2212" t="s">
        <v>165</v>
      </c>
      <c r="Z221" s="2214" t="s">
        <v>166</v>
      </c>
      <c r="AA221" s="1069"/>
      <c r="AB221" s="1069"/>
      <c r="AC221" s="1069"/>
      <c r="AD221" s="1069"/>
      <c r="AE221" s="1069"/>
      <c r="AF221" s="1069"/>
      <c r="AG221" s="1069"/>
      <c r="AH221" s="1069"/>
      <c r="AI221" s="1069"/>
      <c r="AJ221" s="1069"/>
      <c r="AK221" s="1069"/>
      <c r="AL221" s="1069"/>
      <c r="AM221" s="1069"/>
      <c r="AN221" s="1069"/>
      <c r="AO221" s="1069"/>
      <c r="AP221" s="1069"/>
      <c r="AQ221" s="1069"/>
      <c r="AR221" s="1069"/>
      <c r="AS221" s="1069"/>
      <c r="AT221" s="1069"/>
      <c r="AU221" s="1069"/>
      <c r="AV221" s="1069"/>
      <c r="AW221" s="1069"/>
      <c r="AX221" s="1069"/>
      <c r="AY221" s="1069"/>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163</v>
      </c>
      <c r="BX221" s="190" t="s">
        <v>252</v>
      </c>
      <c r="BY221" s="191" t="s">
        <v>165</v>
      </c>
      <c r="BZ221" s="191" t="s">
        <v>166</v>
      </c>
      <c r="CA221" s="2608"/>
      <c r="CB221" s="2608"/>
      <c r="CC221" s="2608"/>
      <c r="CD221" s="2608"/>
      <c r="CE221" s="2608"/>
      <c r="CF221" s="2608"/>
      <c r="CG221" s="2608"/>
      <c r="CH221" s="2608"/>
      <c r="CI221" s="2608"/>
      <c r="CJ221" s="2608"/>
      <c r="CK221" s="2608"/>
      <c r="CL221" s="2608"/>
      <c r="CM221" s="2608"/>
      <c r="CN221" s="2608"/>
      <c r="CO221" s="2608"/>
      <c r="CP221" s="2608"/>
      <c r="CQ221" s="2608"/>
      <c r="CR221" s="2608"/>
      <c r="CS221" s="2608"/>
      <c r="CT221" s="2608"/>
      <c r="CU221" s="2608"/>
      <c r="CV221" s="2608"/>
      <c r="CW221" s="2608"/>
      <c r="CX221" s="2608"/>
      <c r="CY221" s="2608"/>
      <c r="CZ221" s="2608"/>
    </row>
    <row r="222" s="853" customFormat="true" ht="15" customHeight="true" x14ac:dyDescent="0.2">
      <c r="A222" s="3331" t="s">
        <v>37</v>
      </c>
      <c r="B222" s="2479" t="s">
        <v>15</v>
      </c>
      <c r="C222" s="2400">
        <v>5.477777040008732</v>
      </c>
      <c r="D222" s="2401">
        <v>8.0788710198486964</v>
      </c>
      <c r="E222" s="2401">
        <v>5.9108974429112076</v>
      </c>
      <c r="F222" s="2401">
        <v>8.2073848997285559</v>
      </c>
      <c r="G222" s="2402">
        <v>16.842347838034616</v>
      </c>
      <c r="H222" s="2403">
        <v>5.1323276507054052</v>
      </c>
      <c r="I222" s="2401">
        <v>7.3648861195814073</v>
      </c>
      <c r="J222" s="2401">
        <v>7.7051528365383257</v>
      </c>
      <c r="K222" s="2401">
        <v>12.41091510374018</v>
      </c>
      <c r="L222" s="2404">
        <v>22.431614162021056</v>
      </c>
      <c r="M222" s="2405">
        <v>5.0496588430835221</v>
      </c>
      <c r="N222" s="2401">
        <v>6.6781785163081269</v>
      </c>
      <c r="O222" s="2401">
        <v>8.6993477743578609</v>
      </c>
      <c r="P222" s="2401">
        <v>5.736547303441264</v>
      </c>
      <c r="Q222" s="2402">
        <v>10.156674996985075</v>
      </c>
      <c r="R222" s="2403">
        <v>1.0861372122298016</v>
      </c>
      <c r="S222" s="2401">
        <v>0.91504285190234569</v>
      </c>
      <c r="T222" s="2401">
        <v>2.6649122443427471</v>
      </c>
      <c r="U222" s="2401">
        <v>40.951925544862966</v>
      </c>
      <c r="V222" s="2401">
        <v>3.1266346384317507</v>
      </c>
      <c r="W222" s="2401">
        <v>0</v>
      </c>
      <c r="X222" s="2401">
        <v>0.56995878201848504</v>
      </c>
      <c r="Y222" s="2401">
        <v>11.388090174576774</v>
      </c>
      <c r="Z222" s="2741">
        <v>7.4951590666098831</v>
      </c>
      <c r="AA222" s="1069"/>
      <c r="AB222" s="1069"/>
      <c r="AC222" s="1069"/>
      <c r="AD222" s="1069"/>
      <c r="AE222" s="1069"/>
      <c r="AF222" s="1069"/>
      <c r="AG222" s="1069"/>
      <c r="AH222" s="1069"/>
      <c r="AI222" s="1069"/>
      <c r="AJ222" s="1069"/>
      <c r="AK222" s="1069"/>
      <c r="AL222" s="1069"/>
      <c r="AM222" s="1069"/>
      <c r="AN222" s="1069"/>
      <c r="AO222" s="1069"/>
      <c r="AP222" s="1069"/>
      <c r="AQ222" s="1069"/>
      <c r="AR222" s="1069"/>
      <c r="AS222" s="1069"/>
      <c r="AT222" s="1069"/>
      <c r="AU222" s="1069"/>
      <c r="AV222" s="1069"/>
      <c r="AW222" s="1069"/>
      <c r="AX222" s="1069"/>
      <c r="AY222" s="1069"/>
      <c r="AZ222" s="240"/>
      <c r="BA222" s="2986" t="s">
        <v>37</v>
      </c>
      <c r="BB222" s="174" t="s">
        <v>15</v>
      </c>
      <c r="BC222" s="686">
        <v>500.88038813941972</v>
      </c>
      <c r="BD222" s="704">
        <v>727.43201416902264</v>
      </c>
      <c r="BE222" s="704">
        <v>533.62534103757548</v>
      </c>
      <c r="BF222" s="704">
        <v>742.8366207755073</v>
      </c>
      <c r="BG222" s="723">
        <v>1535.3054888554936</v>
      </c>
      <c r="BH222" s="742">
        <v>202.19606768954307</v>
      </c>
      <c r="BI222" s="704">
        <v>300.19589843817141</v>
      </c>
      <c r="BJ222" s="704">
        <v>306.37069558124534</v>
      </c>
      <c r="BK222" s="704">
        <v>498.04905626986266</v>
      </c>
      <c r="BL222" s="723">
        <v>895.85683455323135</v>
      </c>
      <c r="BM222" s="742">
        <v>260.803989885063</v>
      </c>
      <c r="BN222" s="704">
        <v>342.35810715956285</v>
      </c>
      <c r="BO222" s="704">
        <v>434.95437608674814</v>
      </c>
      <c r="BP222" s="704">
        <v>287.75277199447873</v>
      </c>
      <c r="BQ222" s="723">
        <v>511.54205531911191</v>
      </c>
      <c r="BR222" s="742">
        <v>57.761968906823292</v>
      </c>
      <c r="BS222" s="704">
        <v>31.294453275187426</v>
      </c>
      <c r="BT222" s="704">
        <v>27.983253842312699</v>
      </c>
      <c r="BU222" s="704">
        <v>1975.9784761365993</v>
      </c>
      <c r="BV222" s="704">
        <v>128.54028547897522</v>
      </c>
      <c r="BW222" s="704">
        <v>0</v>
      </c>
      <c r="BX222" s="704">
        <v>10.427279318356208</v>
      </c>
      <c r="BY222" s="762">
        <v>1606.0214921534284</v>
      </c>
      <c r="BZ222" s="762">
        <v>202.07264386533632</v>
      </c>
      <c r="CA222" s="2609"/>
      <c r="CB222" s="2609"/>
      <c r="CC222" s="2609"/>
      <c r="CD222" s="2609"/>
      <c r="CE222" s="2609"/>
      <c r="CF222" s="2609"/>
      <c r="CG222" s="2609"/>
      <c r="CH222" s="2609"/>
      <c r="CI222" s="2609"/>
      <c r="CJ222" s="2609"/>
      <c r="CK222" s="2609"/>
      <c r="CL222" s="2609"/>
      <c r="CM222" s="2609"/>
      <c r="CN222" s="2609"/>
      <c r="CO222" s="2609"/>
      <c r="CP222" s="2609"/>
      <c r="CQ222" s="2609"/>
      <c r="CR222" s="2609"/>
      <c r="CS222" s="2609"/>
      <c r="CT222" s="2609"/>
      <c r="CU222" s="2609"/>
      <c r="CV222" s="2609"/>
      <c r="CW222" s="2609"/>
      <c r="CX222" s="2609"/>
      <c r="CY222" s="2609"/>
      <c r="CZ222" s="2610"/>
    </row>
    <row r="223" s="853" customFormat="true" ht="15" customHeight="true" x14ac:dyDescent="0.2">
      <c r="A223" s="3332"/>
      <c r="B223" s="2480" t="s">
        <v>16</v>
      </c>
      <c r="C223" s="2406">
        <v>7.4721176550897574</v>
      </c>
      <c r="D223" s="2407">
        <v>6.9468845672193797</v>
      </c>
      <c r="E223" s="2407">
        <v>9.45836538659821</v>
      </c>
      <c r="F223" s="2407">
        <v>12.936952788100816</v>
      </c>
      <c r="G223" s="2408">
        <v>10.202306864068502</v>
      </c>
      <c r="H223" s="2409">
        <v>10.030491976329145</v>
      </c>
      <c r="I223" s="2407">
        <v>11.915717626612613</v>
      </c>
      <c r="J223" s="2407">
        <v>17.187350419887835</v>
      </c>
      <c r="K223" s="2407">
        <v>11.106744179838927</v>
      </c>
      <c r="L223" s="2410">
        <v>7.6033562356986506</v>
      </c>
      <c r="M223" s="2411">
        <v>6.581050953217793</v>
      </c>
      <c r="N223" s="2407">
        <v>9.0738673913881858</v>
      </c>
      <c r="O223" s="2407">
        <v>6.1331868466409354</v>
      </c>
      <c r="P223" s="2407">
        <v>6.0186132632462979</v>
      </c>
      <c r="Q223" s="2408">
        <v>10.648253689981914</v>
      </c>
      <c r="R223" s="2409">
        <v>3.4970622725315814</v>
      </c>
      <c r="S223" s="2407">
        <v>26.833422707007337</v>
      </c>
      <c r="T223" s="2407">
        <v>2.1060259897831433</v>
      </c>
      <c r="U223" s="2407">
        <v>17.723618213883064</v>
      </c>
      <c r="V223" s="2407">
        <v>0.74144065489922906</v>
      </c>
      <c r="W223" s="2407">
        <v>0</v>
      </c>
      <c r="X223" s="2407">
        <v>0.48646570005165601</v>
      </c>
      <c r="Y223" s="2407">
        <v>13.537413125429943</v>
      </c>
      <c r="Z223" s="2742">
        <v>12.390560048714558</v>
      </c>
      <c r="AA223" s="1069"/>
      <c r="AB223" s="1069"/>
      <c r="AC223" s="1069"/>
      <c r="AD223" s="1069"/>
      <c r="AE223" s="1069"/>
      <c r="AF223" s="1069"/>
      <c r="AG223" s="1069"/>
      <c r="AH223" s="1069"/>
      <c r="AI223" s="1069"/>
      <c r="AJ223" s="1069"/>
      <c r="AK223" s="1069"/>
      <c r="AL223" s="1069"/>
      <c r="AM223" s="1069"/>
      <c r="AN223" s="1069"/>
      <c r="AO223" s="1069"/>
      <c r="AP223" s="1069"/>
      <c r="AQ223" s="1069"/>
      <c r="AR223" s="1069"/>
      <c r="AS223" s="1069"/>
      <c r="AT223" s="1069"/>
      <c r="AU223" s="1069"/>
      <c r="AV223" s="1069"/>
      <c r="AW223" s="1069"/>
      <c r="AX223" s="1069"/>
      <c r="AY223" s="1069"/>
      <c r="AZ223" s="240"/>
      <c r="BA223" s="2987"/>
      <c r="BB223" s="175" t="s">
        <v>16</v>
      </c>
      <c r="BC223" s="687">
        <v>683.24014722928598</v>
      </c>
      <c r="BD223" s="705">
        <v>625.50648729464854</v>
      </c>
      <c r="BE223" s="705">
        <v>853.88445728059105</v>
      </c>
      <c r="BF223" s="705">
        <v>1170.901865777359</v>
      </c>
      <c r="BG223" s="724">
        <v>930.01628264793555</v>
      </c>
      <c r="BH223" s="743">
        <v>395.16690527864364</v>
      </c>
      <c r="BI223" s="705">
        <v>485.68973102598846</v>
      </c>
      <c r="BJ223" s="705">
        <v>683.39987733525004</v>
      </c>
      <c r="BK223" s="705">
        <v>445.71277869208222</v>
      </c>
      <c r="BL223" s="724">
        <v>303.65708861140013</v>
      </c>
      <c r="BM223" s="743">
        <v>339.89708999588919</v>
      </c>
      <c r="BN223" s="705">
        <v>465.17355850048489</v>
      </c>
      <c r="BO223" s="705">
        <v>306.6501682077045</v>
      </c>
      <c r="BP223" s="705">
        <v>301.90157222671809</v>
      </c>
      <c r="BQ223" s="724">
        <v>536.30047035565985</v>
      </c>
      <c r="BR223" s="743">
        <v>185.97760943711782</v>
      </c>
      <c r="BS223" s="705">
        <v>917.70269706168028</v>
      </c>
      <c r="BT223" s="705">
        <v>22.114596829864627</v>
      </c>
      <c r="BU223" s="705">
        <v>855.18538246826472</v>
      </c>
      <c r="BV223" s="705">
        <v>30.481653428578426</v>
      </c>
      <c r="BW223" s="705">
        <v>0</v>
      </c>
      <c r="BX223" s="705">
        <v>8.8997904642757018</v>
      </c>
      <c r="BY223" s="763">
        <v>1909.1327952545298</v>
      </c>
      <c r="BZ223" s="763">
        <v>334.05471528550839</v>
      </c>
      <c r="CA223" s="2611"/>
      <c r="CB223" s="2611"/>
      <c r="CC223" s="2611"/>
      <c r="CD223" s="2611"/>
      <c r="CE223" s="2611"/>
      <c r="CF223" s="2611"/>
      <c r="CG223" s="2611"/>
      <c r="CH223" s="2611"/>
      <c r="CI223" s="2611"/>
      <c r="CJ223" s="2611"/>
      <c r="CK223" s="2611"/>
      <c r="CL223" s="2611"/>
      <c r="CM223" s="2611"/>
      <c r="CN223" s="2611"/>
      <c r="CO223" s="2611"/>
      <c r="CP223" s="2611"/>
      <c r="CQ223" s="2611"/>
      <c r="CR223" s="2611"/>
      <c r="CS223" s="2611"/>
      <c r="CT223" s="2611"/>
      <c r="CU223" s="2611"/>
      <c r="CV223" s="2611"/>
      <c r="CW223" s="2611"/>
      <c r="CX223" s="2611"/>
      <c r="CY223" s="2611"/>
      <c r="CZ223" s="2612"/>
    </row>
    <row r="224" s="853" customFormat="true" ht="15" customHeight="true" x14ac:dyDescent="0.2">
      <c r="A224" s="3333"/>
      <c r="B224" s="2481" t="s">
        <v>20</v>
      </c>
      <c r="C224" s="2406">
        <v>87.050105304901493</v>
      </c>
      <c r="D224" s="2407">
        <v>84.97424441293191</v>
      </c>
      <c r="E224" s="2407">
        <v>84.630737170490676</v>
      </c>
      <c r="F224" s="2407">
        <v>78.855662312170537</v>
      </c>
      <c r="G224" s="2408">
        <v>72.95534529789667</v>
      </c>
      <c r="H224" s="2409">
        <v>84.83718037296542</v>
      </c>
      <c r="I224" s="2407">
        <v>80.719396253805996</v>
      </c>
      <c r="J224" s="2407">
        <v>75.107496743573847</v>
      </c>
      <c r="K224" s="2407">
        <v>76.482340716420921</v>
      </c>
      <c r="L224" s="2410">
        <v>69.965029602280282</v>
      </c>
      <c r="M224" s="2411">
        <v>88.369290203698696</v>
      </c>
      <c r="N224" s="2407">
        <v>84.247954092303758</v>
      </c>
      <c r="O224" s="2407">
        <v>85.1674653790012</v>
      </c>
      <c r="P224" s="2407">
        <v>88.244839433312507</v>
      </c>
      <c r="Q224" s="2408">
        <v>79.195071313033012</v>
      </c>
      <c r="R224" s="2409">
        <v>95.416800515238592</v>
      </c>
      <c r="S224" s="2407">
        <v>72.251534441090314</v>
      </c>
      <c r="T224" s="2407">
        <v>95.229061765873965</v>
      </c>
      <c r="U224" s="2407">
        <v>41.324456241253863</v>
      </c>
      <c r="V224" s="2407">
        <v>96.131924706669068</v>
      </c>
      <c r="W224" s="2407">
        <v>100</v>
      </c>
      <c r="X224" s="2407">
        <v>98.943575517929872</v>
      </c>
      <c r="Y224" s="2407">
        <v>75.074496699993361</v>
      </c>
      <c r="Z224" s="2742">
        <v>80.114280884675566</v>
      </c>
      <c r="AA224" s="1069"/>
      <c r="AB224" s="1069"/>
      <c r="AC224" s="1069"/>
      <c r="AD224" s="1069"/>
      <c r="AE224" s="1069"/>
      <c r="AF224" s="1069"/>
      <c r="AG224" s="1069"/>
      <c r="AH224" s="1069"/>
      <c r="AI224" s="1069"/>
      <c r="AJ224" s="1069"/>
      <c r="AK224" s="1069"/>
      <c r="AL224" s="1069"/>
      <c r="AM224" s="1069"/>
      <c r="AN224" s="1069"/>
      <c r="AO224" s="1069"/>
      <c r="AP224" s="1069"/>
      <c r="AQ224" s="1069"/>
      <c r="AR224" s="1069"/>
      <c r="AS224" s="1069"/>
      <c r="AT224" s="1069"/>
      <c r="AU224" s="1069"/>
      <c r="AV224" s="1069"/>
      <c r="AW224" s="1069"/>
      <c r="AX224" s="1069"/>
      <c r="AY224" s="1069"/>
      <c r="AZ224" s="240"/>
      <c r="BA224" s="2987"/>
      <c r="BB224" s="175" t="s">
        <v>20</v>
      </c>
      <c r="BC224" s="687">
        <v>7959.7417372480195</v>
      </c>
      <c r="BD224" s="705">
        <v>7651.1910654253179</v>
      </c>
      <c r="BE224" s="705">
        <v>7640.3129002052128</v>
      </c>
      <c r="BF224" s="705">
        <v>7137.0935366909143</v>
      </c>
      <c r="BG224" s="724">
        <v>6650.4232755638905</v>
      </c>
      <c r="BH224" s="743">
        <v>3342.2932892689387</v>
      </c>
      <c r="BI224" s="705">
        <v>3290.1570080455363</v>
      </c>
      <c r="BJ224" s="705">
        <v>2986.4087720072807</v>
      </c>
      <c r="BK224" s="705">
        <v>3069.230374772611</v>
      </c>
      <c r="BL224" s="724">
        <v>2794.210416432853</v>
      </c>
      <c r="BM224" s="743">
        <v>4564.0832746558744</v>
      </c>
      <c r="BN224" s="705">
        <v>4318.9875839156239</v>
      </c>
      <c r="BO224" s="705">
        <v>4258.2458740187076</v>
      </c>
      <c r="BP224" s="705">
        <v>4426.4774293608079</v>
      </c>
      <c r="BQ224" s="724">
        <v>3988.6684926551343</v>
      </c>
      <c r="BR224" s="743">
        <v>5074.3701647372282</v>
      </c>
      <c r="BS224" s="705">
        <v>2471.0015098490708</v>
      </c>
      <c r="BT224" s="705">
        <v>999.96501356349768</v>
      </c>
      <c r="BU224" s="705">
        <v>1993.9535195069577</v>
      </c>
      <c r="BV224" s="705">
        <v>3952.1167243373525</v>
      </c>
      <c r="BW224" s="705">
        <v>7989.8014985676664</v>
      </c>
      <c r="BX224" s="705">
        <v>1810.1524728306842</v>
      </c>
      <c r="BY224" s="763">
        <v>10587.486871324487</v>
      </c>
      <c r="BZ224" s="763">
        <v>2159.9147404164337</v>
      </c>
      <c r="CA224" s="2611"/>
      <c r="CB224" s="2611"/>
      <c r="CC224" s="2611"/>
      <c r="CD224" s="2611"/>
      <c r="CE224" s="2611"/>
      <c r="CF224" s="2611"/>
      <c r="CG224" s="2611"/>
      <c r="CH224" s="2611"/>
      <c r="CI224" s="2611"/>
      <c r="CJ224" s="2611"/>
      <c r="CK224" s="2611"/>
      <c r="CL224" s="2611"/>
      <c r="CM224" s="2611"/>
      <c r="CN224" s="2611"/>
      <c r="CO224" s="2611"/>
      <c r="CP224" s="2611"/>
      <c r="CQ224" s="2611"/>
      <c r="CR224" s="2611"/>
      <c r="CS224" s="2611"/>
      <c r="CT224" s="2611"/>
      <c r="CU224" s="2611"/>
      <c r="CV224" s="2611"/>
      <c r="CW224" s="2611"/>
      <c r="CX224" s="2611"/>
      <c r="CY224" s="2611"/>
      <c r="CZ224" s="2612"/>
    </row>
    <row r="225" s="853" customFormat="true" ht="15" customHeight="true" x14ac:dyDescent="0.2">
      <c r="A225" s="3334" t="s">
        <v>449</v>
      </c>
      <c r="B225" s="2482" t="s">
        <v>450</v>
      </c>
      <c r="C225" s="2406">
        <v>12.35412570634794</v>
      </c>
      <c r="D225" s="2407">
        <v>14.119556120924845</v>
      </c>
      <c r="E225" s="2407">
        <v>14.470101888991959</v>
      </c>
      <c r="F225" s="2407">
        <v>19.958632177073891</v>
      </c>
      <c r="G225" s="2408">
        <v>25.732559178765673</v>
      </c>
      <c r="H225" s="2409">
        <v>14.151722769307703</v>
      </c>
      <c r="I225" s="2407">
        <v>18.675523786472723</v>
      </c>
      <c r="J225" s="2407">
        <v>23.332608531022501</v>
      </c>
      <c r="K225" s="2407">
        <v>22.42118674678958</v>
      </c>
      <c r="L225" s="2410">
        <v>28.438753586187531</v>
      </c>
      <c r="M225" s="2411">
        <v>11.198382818245955</v>
      </c>
      <c r="N225" s="2407">
        <v>15.05236953270035</v>
      </c>
      <c r="O225" s="2407">
        <v>13.79873515083005</v>
      </c>
      <c r="P225" s="2407">
        <v>11.004949619250274</v>
      </c>
      <c r="Q225" s="2408">
        <v>19.531667587235578</v>
      </c>
      <c r="R225" s="2409">
        <v>4.5831994847613817</v>
      </c>
      <c r="S225" s="2407">
        <v>27.748465558909686</v>
      </c>
      <c r="T225" s="2407">
        <v>4.7709382341258895</v>
      </c>
      <c r="U225" s="2407">
        <v>58.675543758745974</v>
      </c>
      <c r="V225" s="2407">
        <v>2.8891168605188891</v>
      </c>
      <c r="W225" s="2407">
        <v>0</v>
      </c>
      <c r="X225" s="2407">
        <v>1.0490214901651345</v>
      </c>
      <c r="Y225" s="2407">
        <v>23.843682410418602</v>
      </c>
      <c r="Z225" s="2742">
        <v>16.58516311026651</v>
      </c>
      <c r="AA225" s="1069"/>
      <c r="AB225" s="1069"/>
      <c r="AC225" s="1069"/>
      <c r="AD225" s="1069"/>
      <c r="AE225" s="1069"/>
      <c r="AF225" s="1069"/>
      <c r="AG225" s="1069"/>
      <c r="AH225" s="1069"/>
      <c r="AI225" s="1069"/>
      <c r="AJ225" s="1069"/>
      <c r="AK225" s="1069"/>
      <c r="AL225" s="1069"/>
      <c r="AM225" s="1069"/>
      <c r="AN225" s="1069"/>
      <c r="AO225" s="1069"/>
      <c r="AP225" s="1069"/>
      <c r="AQ225" s="1069"/>
      <c r="AR225" s="1069"/>
      <c r="AS225" s="1069"/>
      <c r="AT225" s="1069"/>
      <c r="AU225" s="1069"/>
      <c r="AV225" s="1069"/>
      <c r="AW225" s="1069"/>
      <c r="AX225" s="1069"/>
      <c r="AY225" s="1069"/>
      <c r="AZ225" s="240"/>
      <c r="BA225" s="2987" t="s">
        <v>70</v>
      </c>
      <c r="BB225" s="175" t="s">
        <v>71</v>
      </c>
      <c r="BC225" s="1575" t="s">
        <v>36</v>
      </c>
      <c r="BD225" s="1595" t="s">
        <v>36</v>
      </c>
      <c r="BE225" s="1595" t="s">
        <v>36</v>
      </c>
      <c r="BF225" s="1595" t="s">
        <v>36</v>
      </c>
      <c r="BG225" s="1616" t="s">
        <v>36</v>
      </c>
      <c r="BH225" s="1637" t="s">
        <v>36</v>
      </c>
      <c r="BI225" s="1595" t="s">
        <v>36</v>
      </c>
      <c r="BJ225" s="1595" t="s">
        <v>36</v>
      </c>
      <c r="BK225" s="1595" t="s">
        <v>36</v>
      </c>
      <c r="BL225" s="1616" t="s">
        <v>36</v>
      </c>
      <c r="BM225" s="1637" t="s">
        <v>36</v>
      </c>
      <c r="BN225" s="1595" t="s">
        <v>36</v>
      </c>
      <c r="BO225" s="1595" t="s">
        <v>36</v>
      </c>
      <c r="BP225" s="1595" t="s">
        <v>36</v>
      </c>
      <c r="BQ225" s="1616" t="s">
        <v>36</v>
      </c>
      <c r="BR225" s="1637" t="s">
        <v>36</v>
      </c>
      <c r="BS225" s="1595" t="s">
        <v>36</v>
      </c>
      <c r="BT225" s="1595" t="s">
        <v>36</v>
      </c>
      <c r="BU225" s="1595" t="s">
        <v>36</v>
      </c>
      <c r="BV225" s="1595" t="s">
        <v>36</v>
      </c>
      <c r="BW225" s="1595" t="s">
        <v>36</v>
      </c>
      <c r="BX225" s="1595" t="s">
        <v>36</v>
      </c>
      <c r="BY225" s="1656" t="s">
        <v>36</v>
      </c>
      <c r="BZ225" s="1656" t="s">
        <v>36</v>
      </c>
      <c r="CA225" s="2612"/>
      <c r="CB225" s="2612"/>
      <c r="CC225" s="2612"/>
      <c r="CD225" s="2612"/>
      <c r="CE225" s="2612"/>
      <c r="CF225" s="2612"/>
      <c r="CG225" s="2612"/>
      <c r="CH225" s="2612"/>
      <c r="CI225" s="2612"/>
      <c r="CJ225" s="2612"/>
      <c r="CK225" s="2612"/>
      <c r="CL225" s="2612"/>
      <c r="CM225" s="2612"/>
      <c r="CN225" s="2612"/>
      <c r="CO225" s="2612"/>
      <c r="CP225" s="2612"/>
      <c r="CQ225" s="2612"/>
      <c r="CR225" s="2612"/>
      <c r="CS225" s="2612"/>
      <c r="CT225" s="2612"/>
      <c r="CU225" s="2612"/>
      <c r="CV225" s="2612"/>
      <c r="CW225" s="2612"/>
      <c r="CX225" s="2612"/>
      <c r="CY225" s="2612"/>
      <c r="CZ225" s="2612"/>
    </row>
    <row r="226" s="853" customFormat="true" ht="15" customHeight="true" x14ac:dyDescent="0.2">
      <c r="A226" s="3332"/>
      <c r="B226" s="2480" t="s">
        <v>451</v>
      </c>
      <c r="C226" s="2406">
        <v>82.713709538384563</v>
      </c>
      <c r="D226" s="2407">
        <v>79.568016724334413</v>
      </c>
      <c r="E226" s="2407">
        <v>78.982897179758666</v>
      </c>
      <c r="F226" s="2407">
        <v>74.266400987041294</v>
      </c>
      <c r="G226" s="2408">
        <v>69.381926149234346</v>
      </c>
      <c r="H226" s="2409">
        <v>78.907370205873406</v>
      </c>
      <c r="I226" s="2407">
        <v>76.994774382243662</v>
      </c>
      <c r="J226" s="2407">
        <v>70.376701690163685</v>
      </c>
      <c r="K226" s="2407">
        <v>72.839259066352668</v>
      </c>
      <c r="L226" s="2410">
        <v>66.246718746911995</v>
      </c>
      <c r="M226" s="2411">
        <v>84.690946176309751</v>
      </c>
      <c r="N226" s="2407">
        <v>80.208860220451157</v>
      </c>
      <c r="O226" s="2407">
        <v>78.889513641705094</v>
      </c>
      <c r="P226" s="2407">
        <v>82.535700667907747</v>
      </c>
      <c r="Q226" s="2408">
        <v>73.987574499224493</v>
      </c>
      <c r="R226" s="2409">
        <v>95.416800515238592</v>
      </c>
      <c r="S226" s="2407">
        <v>72.251534441090314</v>
      </c>
      <c r="T226" s="2407">
        <v>95.229061765873965</v>
      </c>
      <c r="U226" s="2407">
        <v>41.303211000565213</v>
      </c>
      <c r="V226" s="2407">
        <v>71.802212584388002</v>
      </c>
      <c r="W226" s="2407">
        <v>100</v>
      </c>
      <c r="X226" s="2407">
        <v>92.672451044443775</v>
      </c>
      <c r="Y226" s="2407">
        <v>71.537649825763509</v>
      </c>
      <c r="Z226" s="2742">
        <v>66.817217332116186</v>
      </c>
      <c r="AA226" s="1069"/>
      <c r="AB226" s="1069"/>
      <c r="AC226" s="1069"/>
      <c r="AD226" s="1069"/>
      <c r="AE226" s="1069"/>
      <c r="AF226" s="1069"/>
      <c r="AG226" s="1069"/>
      <c r="AH226" s="1069"/>
      <c r="AI226" s="1069"/>
      <c r="AJ226" s="1069"/>
      <c r="AK226" s="1069"/>
      <c r="AL226" s="1069"/>
      <c r="AM226" s="1069"/>
      <c r="AN226" s="1069"/>
      <c r="AO226" s="1069"/>
      <c r="AP226" s="1069"/>
      <c r="AQ226" s="1069"/>
      <c r="AR226" s="1069"/>
      <c r="AS226" s="1069"/>
      <c r="AT226" s="1069"/>
      <c r="AU226" s="1069"/>
      <c r="AV226" s="1069"/>
      <c r="AW226" s="1069"/>
      <c r="AX226" s="1069"/>
      <c r="AY226" s="1069"/>
      <c r="AZ226" s="240"/>
      <c r="BA226" s="2987"/>
      <c r="BB226" s="175" t="s">
        <v>72</v>
      </c>
      <c r="BC226" s="1575" t="s">
        <v>36</v>
      </c>
      <c r="BD226" s="1595" t="s">
        <v>36</v>
      </c>
      <c r="BE226" s="1595" t="s">
        <v>36</v>
      </c>
      <c r="BF226" s="1595" t="s">
        <v>36</v>
      </c>
      <c r="BG226" s="1616" t="s">
        <v>36</v>
      </c>
      <c r="BH226" s="1637" t="s">
        <v>36</v>
      </c>
      <c r="BI226" s="1595" t="s">
        <v>36</v>
      </c>
      <c r="BJ226" s="1595" t="s">
        <v>36</v>
      </c>
      <c r="BK226" s="1595" t="s">
        <v>36</v>
      </c>
      <c r="BL226" s="1616" t="s">
        <v>36</v>
      </c>
      <c r="BM226" s="1637" t="s">
        <v>36</v>
      </c>
      <c r="BN226" s="1595" t="s">
        <v>36</v>
      </c>
      <c r="BO226" s="1595" t="s">
        <v>36</v>
      </c>
      <c r="BP226" s="1595" t="s">
        <v>36</v>
      </c>
      <c r="BQ226" s="1616" t="s">
        <v>36</v>
      </c>
      <c r="BR226" s="1637" t="s">
        <v>36</v>
      </c>
      <c r="BS226" s="1595" t="s">
        <v>36</v>
      </c>
      <c r="BT226" s="1595" t="s">
        <v>36</v>
      </c>
      <c r="BU226" s="1595" t="s">
        <v>36</v>
      </c>
      <c r="BV226" s="1595" t="s">
        <v>36</v>
      </c>
      <c r="BW226" s="1595" t="s">
        <v>36</v>
      </c>
      <c r="BX226" s="1595" t="s">
        <v>36</v>
      </c>
      <c r="BY226" s="1656" t="s">
        <v>36</v>
      </c>
      <c r="BZ226" s="1656" t="s">
        <v>36</v>
      </c>
      <c r="CA226" s="2612"/>
      <c r="CB226" s="2612"/>
      <c r="CC226" s="2612"/>
      <c r="CD226" s="2612"/>
      <c r="CE226" s="2612"/>
      <c r="CF226" s="2612"/>
      <c r="CG226" s="2612"/>
      <c r="CH226" s="2612"/>
      <c r="CI226" s="2612"/>
      <c r="CJ226" s="2612"/>
      <c r="CK226" s="2612"/>
      <c r="CL226" s="2612"/>
      <c r="CM226" s="2612"/>
      <c r="CN226" s="2612"/>
      <c r="CO226" s="2612"/>
      <c r="CP226" s="2612"/>
      <c r="CQ226" s="2612"/>
      <c r="CR226" s="2612"/>
      <c r="CS226" s="2612"/>
      <c r="CT226" s="2612"/>
      <c r="CU226" s="2612"/>
      <c r="CV226" s="2612"/>
      <c r="CW226" s="2612"/>
      <c r="CX226" s="2612"/>
      <c r="CY226" s="2612"/>
      <c r="CZ226" s="2612"/>
    </row>
    <row r="227" s="853" customFormat="true" ht="15" customHeight="true" x14ac:dyDescent="0.2">
      <c r="A227" s="3332"/>
      <c r="B227" s="2480" t="s">
        <v>452</v>
      </c>
      <c r="C227" s="2406">
        <v>4.6005701419027556</v>
      </c>
      <c r="D227" s="2407">
        <v>6.0309743552806498</v>
      </c>
      <c r="E227" s="2407">
        <v>5.8503843059477774</v>
      </c>
      <c r="F227" s="2407">
        <v>5.6076739232082566</v>
      </c>
      <c r="G227" s="2408">
        <v>4.8515891135982381</v>
      </c>
      <c r="H227" s="2409">
        <v>6.6682640999310951</v>
      </c>
      <c r="I227" s="2407">
        <v>3.1382832596242491</v>
      </c>
      <c r="J227" s="2407">
        <v>6.2665241391541073</v>
      </c>
      <c r="K227" s="2407">
        <v>4.6623370275422031</v>
      </c>
      <c r="L227" s="2410">
        <v>5.3145276669005055</v>
      </c>
      <c r="M227" s="2411">
        <v>3.7171160284030265</v>
      </c>
      <c r="N227" s="2407">
        <v>4.441812695924785</v>
      </c>
      <c r="O227" s="2407">
        <v>6.9698099251706598</v>
      </c>
      <c r="P227" s="2407">
        <v>6.3819710771393225</v>
      </c>
      <c r="Q227" s="2408">
        <v>6.119997424115363</v>
      </c>
      <c r="R227" s="2409">
        <v>0</v>
      </c>
      <c r="S227" s="2407">
        <v>0</v>
      </c>
      <c r="T227" s="2407">
        <v>0</v>
      </c>
      <c r="U227" s="2407">
        <v>0</v>
      </c>
      <c r="V227" s="2407">
        <v>25.308670555093283</v>
      </c>
      <c r="W227" s="2407">
        <v>0</v>
      </c>
      <c r="X227" s="2407">
        <v>0.700759214752389</v>
      </c>
      <c r="Y227" s="2407">
        <v>4.3402168316008813</v>
      </c>
      <c r="Z227" s="2742">
        <v>16.597619557617207</v>
      </c>
      <c r="AA227" s="1069"/>
      <c r="AB227" s="1069"/>
      <c r="AC227" s="1069"/>
      <c r="AD227" s="1069"/>
      <c r="AE227" s="1069"/>
      <c r="AF227" s="1069"/>
      <c r="AG227" s="1069"/>
      <c r="AH227" s="1069"/>
      <c r="AI227" s="1069"/>
      <c r="AJ227" s="1069"/>
      <c r="AK227" s="1069"/>
      <c r="AL227" s="1069"/>
      <c r="AM227" s="1069"/>
      <c r="AN227" s="1069"/>
      <c r="AO227" s="1069"/>
      <c r="AP227" s="1069"/>
      <c r="AQ227" s="1069"/>
      <c r="AR227" s="1069"/>
      <c r="AS227" s="1069"/>
      <c r="AT227" s="1069"/>
      <c r="AU227" s="1069"/>
      <c r="AV227" s="1069"/>
      <c r="AW227" s="1069"/>
      <c r="AX227" s="1069"/>
      <c r="AY227" s="1069"/>
      <c r="AZ227" s="240"/>
      <c r="BA227" s="2987" t="s">
        <v>95</v>
      </c>
      <c r="BB227" s="175" t="s">
        <v>62</v>
      </c>
      <c r="BC227" s="1575" t="s">
        <v>36</v>
      </c>
      <c r="BD227" s="1595" t="s">
        <v>36</v>
      </c>
      <c r="BE227" s="1595" t="s">
        <v>36</v>
      </c>
      <c r="BF227" s="1595" t="s">
        <v>36</v>
      </c>
      <c r="BG227" s="1616" t="s">
        <v>36</v>
      </c>
      <c r="BH227" s="1637" t="s">
        <v>36</v>
      </c>
      <c r="BI227" s="1595" t="s">
        <v>36</v>
      </c>
      <c r="BJ227" s="1595" t="s">
        <v>36</v>
      </c>
      <c r="BK227" s="1595" t="s">
        <v>36</v>
      </c>
      <c r="BL227" s="1616" t="s">
        <v>36</v>
      </c>
      <c r="BM227" s="1637" t="s">
        <v>36</v>
      </c>
      <c r="BN227" s="1595" t="s">
        <v>36</v>
      </c>
      <c r="BO227" s="1595" t="s">
        <v>36</v>
      </c>
      <c r="BP227" s="1595" t="s">
        <v>36</v>
      </c>
      <c r="BQ227" s="1616" t="s">
        <v>36</v>
      </c>
      <c r="BR227" s="1637" t="s">
        <v>36</v>
      </c>
      <c r="BS227" s="1595" t="s">
        <v>36</v>
      </c>
      <c r="BT227" s="1595" t="s">
        <v>36</v>
      </c>
      <c r="BU227" s="1595" t="s">
        <v>36</v>
      </c>
      <c r="BV227" s="1595" t="s">
        <v>36</v>
      </c>
      <c r="BW227" s="1595" t="s">
        <v>36</v>
      </c>
      <c r="BX227" s="1595" t="s">
        <v>36</v>
      </c>
      <c r="BY227" s="1656" t="s">
        <v>36</v>
      </c>
      <c r="BZ227" s="1656" t="s">
        <v>36</v>
      </c>
      <c r="CA227" s="2612"/>
      <c r="CB227" s="2612"/>
      <c r="CC227" s="2612"/>
      <c r="CD227" s="2612"/>
      <c r="CE227" s="2612"/>
      <c r="CF227" s="2612"/>
      <c r="CG227" s="2612"/>
      <c r="CH227" s="2612"/>
      <c r="CI227" s="2612"/>
      <c r="CJ227" s="2612"/>
      <c r="CK227" s="2612"/>
      <c r="CL227" s="2612"/>
      <c r="CM227" s="2612"/>
      <c r="CN227" s="2612"/>
      <c r="CO227" s="2612"/>
      <c r="CP227" s="2612"/>
      <c r="CQ227" s="2612"/>
      <c r="CR227" s="2612"/>
      <c r="CS227" s="2612"/>
      <c r="CT227" s="2612"/>
      <c r="CU227" s="2612"/>
      <c r="CV227" s="2612"/>
      <c r="CW227" s="2612"/>
      <c r="CX227" s="2612"/>
      <c r="CY227" s="2612"/>
      <c r="CZ227" s="2612"/>
    </row>
    <row r="228" s="853" customFormat="true" ht="15" customHeight="true" x14ac:dyDescent="0.2">
      <c r="A228" s="3335"/>
      <c r="B228" s="2483" t="s">
        <v>453</v>
      </c>
      <c r="C228" s="2412">
        <v>0.3315946133647879</v>
      </c>
      <c r="D228" s="2413">
        <v>0.28145279946000407</v>
      </c>
      <c r="E228" s="2413">
        <v>0.69661662530178803</v>
      </c>
      <c r="F228" s="2413">
        <v>0.16729291267652527</v>
      </c>
      <c r="G228" s="2414">
        <v>3.3925558401609011E-2</v>
      </c>
      <c r="H228" s="2415">
        <v>0.27264292488777048</v>
      </c>
      <c r="I228" s="2413">
        <v>1.191418571659365</v>
      </c>
      <c r="J228" s="2413">
        <v>2.4165639659746423E-2</v>
      </c>
      <c r="K228" s="2413">
        <v>7.7217159315602177E-2</v>
      </c>
      <c r="L228" s="2416">
        <v>0</v>
      </c>
      <c r="M228" s="2417">
        <v>0.39355497704126036</v>
      </c>
      <c r="N228" s="2413">
        <v>0.29695755092379661</v>
      </c>
      <c r="O228" s="2413">
        <v>0.34194128229426179</v>
      </c>
      <c r="P228" s="2413">
        <v>7.7378635702678333E-2</v>
      </c>
      <c r="Q228" s="2414">
        <v>0.36076048942459649</v>
      </c>
      <c r="R228" s="2415">
        <v>0</v>
      </c>
      <c r="S228" s="2413">
        <v>0</v>
      </c>
      <c r="T228" s="2413">
        <v>0</v>
      </c>
      <c r="U228" s="2413">
        <v>2.124524068864669E-2</v>
      </c>
      <c r="V228" s="2413">
        <v>0</v>
      </c>
      <c r="W228" s="2413">
        <v>0</v>
      </c>
      <c r="X228" s="2413">
        <v>5.5777682506387354</v>
      </c>
      <c r="Y228" s="2413">
        <v>0.27845093221709977</v>
      </c>
      <c r="Z228" s="2743">
        <v>0</v>
      </c>
      <c r="AA228" s="1069"/>
      <c r="AB228" s="1069"/>
      <c r="AC228" s="1069"/>
      <c r="AD228" s="1069"/>
      <c r="AE228" s="1069"/>
      <c r="AF228" s="1069"/>
      <c r="AG228" s="1069"/>
      <c r="AH228" s="1069"/>
      <c r="AI228" s="1069"/>
      <c r="AJ228" s="1069"/>
      <c r="AK228" s="1069"/>
      <c r="AL228" s="1069"/>
      <c r="AM228" s="1069"/>
      <c r="AN228" s="1069"/>
      <c r="AO228" s="1069"/>
      <c r="AP228" s="1069"/>
      <c r="AQ228" s="1069"/>
      <c r="AR228" s="1069"/>
      <c r="AS228" s="1069"/>
      <c r="AT228" s="1069"/>
      <c r="AU228" s="1069"/>
      <c r="AV228" s="1069"/>
      <c r="AW228" s="1069"/>
      <c r="AX228" s="1069"/>
      <c r="AY228" s="1069"/>
      <c r="AZ228" s="240"/>
      <c r="BA228" s="2987"/>
      <c r="BB228" s="175" t="s">
        <v>92</v>
      </c>
      <c r="BC228" s="1575" t="s">
        <v>36</v>
      </c>
      <c r="BD228" s="1595" t="s">
        <v>36</v>
      </c>
      <c r="BE228" s="1595" t="s">
        <v>36</v>
      </c>
      <c r="BF228" s="1595" t="s">
        <v>36</v>
      </c>
      <c r="BG228" s="1616" t="s">
        <v>36</v>
      </c>
      <c r="BH228" s="1637" t="s">
        <v>36</v>
      </c>
      <c r="BI228" s="1595" t="s">
        <v>36</v>
      </c>
      <c r="BJ228" s="1595" t="s">
        <v>36</v>
      </c>
      <c r="BK228" s="1595" t="s">
        <v>36</v>
      </c>
      <c r="BL228" s="1616" t="s">
        <v>36</v>
      </c>
      <c r="BM228" s="1637" t="s">
        <v>36</v>
      </c>
      <c r="BN228" s="1595" t="s">
        <v>36</v>
      </c>
      <c r="BO228" s="1595" t="s">
        <v>36</v>
      </c>
      <c r="BP228" s="1595" t="s">
        <v>36</v>
      </c>
      <c r="BQ228" s="1616" t="s">
        <v>36</v>
      </c>
      <c r="BR228" s="1637" t="s">
        <v>36</v>
      </c>
      <c r="BS228" s="1595" t="s">
        <v>36</v>
      </c>
      <c r="BT228" s="1595" t="s">
        <v>36</v>
      </c>
      <c r="BU228" s="1595" t="s">
        <v>36</v>
      </c>
      <c r="BV228" s="1595" t="s">
        <v>36</v>
      </c>
      <c r="BW228" s="1595" t="s">
        <v>36</v>
      </c>
      <c r="BX228" s="1595" t="s">
        <v>36</v>
      </c>
      <c r="BY228" s="1656" t="s">
        <v>36</v>
      </c>
      <c r="BZ228" s="1656" t="s">
        <v>36</v>
      </c>
      <c r="CA228" s="2612"/>
      <c r="CB228" s="2612"/>
      <c r="CC228" s="2612"/>
      <c r="CD228" s="2612"/>
      <c r="CE228" s="2612"/>
      <c r="CF228" s="2612"/>
      <c r="CG228" s="2612"/>
      <c r="CH228" s="2612"/>
      <c r="CI228" s="2612"/>
      <c r="CJ228" s="2612"/>
      <c r="CK228" s="2612"/>
      <c r="CL228" s="2612"/>
      <c r="CM228" s="2612"/>
      <c r="CN228" s="2612"/>
      <c r="CO228" s="2612"/>
      <c r="CP228" s="2612"/>
      <c r="CQ228" s="2612"/>
      <c r="CR228" s="2612"/>
      <c r="CS228" s="2612"/>
      <c r="CT228" s="2612"/>
      <c r="CU228" s="2612"/>
      <c r="CV228" s="2612"/>
      <c r="CW228" s="2612"/>
      <c r="CX228" s="2612"/>
      <c r="CY228" s="2612"/>
      <c r="CZ228" s="2612"/>
    </row>
    <row r="229" s="853" customFormat="true" ht="15" customHeight="true" x14ac:dyDescent="0.2">
      <c r="A229" s="2264"/>
      <c r="B229" s="2273"/>
      <c r="C229" s="2418"/>
      <c r="D229" s="2419"/>
      <c r="E229" s="2419"/>
      <c r="F229" s="2419"/>
      <c r="G229" s="2420"/>
      <c r="H229" s="2421"/>
      <c r="I229" s="2419"/>
      <c r="J229" s="2419"/>
      <c r="K229" s="2419"/>
      <c r="L229" s="2422"/>
      <c r="M229" s="2423"/>
      <c r="N229" s="2419"/>
      <c r="O229" s="2419"/>
      <c r="P229" s="2419"/>
      <c r="Q229" s="2420"/>
      <c r="R229" s="2421"/>
      <c r="S229" s="2419"/>
      <c r="T229" s="2419"/>
      <c r="U229" s="2419"/>
      <c r="V229" s="2419"/>
      <c r="W229" s="2419"/>
      <c r="X229" s="2419"/>
      <c r="Y229" s="2419"/>
      <c r="Z229" s="2744"/>
      <c r="AA229" s="1069"/>
      <c r="AB229" s="1069"/>
      <c r="AC229" s="1069"/>
      <c r="AD229" s="1069"/>
      <c r="AE229" s="1069"/>
      <c r="AF229" s="1069"/>
      <c r="AG229" s="1069"/>
      <c r="AH229" s="1069"/>
      <c r="AI229" s="1069"/>
      <c r="AJ229" s="1069"/>
      <c r="AK229" s="1069"/>
      <c r="AL229" s="1069"/>
      <c r="AM229" s="1069"/>
      <c r="AN229" s="1069"/>
      <c r="AO229" s="1069"/>
      <c r="AP229" s="1069"/>
      <c r="AQ229" s="1069"/>
      <c r="AR229" s="1069"/>
      <c r="AS229" s="1069"/>
      <c r="AT229" s="1069"/>
      <c r="AU229" s="1069"/>
      <c r="AV229" s="1069"/>
      <c r="AW229" s="1069"/>
      <c r="AX229" s="1069"/>
      <c r="AY229" s="1069"/>
      <c r="AZ229" s="240"/>
      <c r="BA229" s="2987"/>
      <c r="BB229" s="175" t="s">
        <v>93</v>
      </c>
      <c r="BC229" s="1575" t="s">
        <v>36</v>
      </c>
      <c r="BD229" s="1595" t="s">
        <v>36</v>
      </c>
      <c r="BE229" s="1595" t="s">
        <v>36</v>
      </c>
      <c r="BF229" s="1595" t="s">
        <v>36</v>
      </c>
      <c r="BG229" s="1616" t="s">
        <v>36</v>
      </c>
      <c r="BH229" s="1637" t="s">
        <v>36</v>
      </c>
      <c r="BI229" s="1595" t="s">
        <v>36</v>
      </c>
      <c r="BJ229" s="1595" t="s">
        <v>36</v>
      </c>
      <c r="BK229" s="1595" t="s">
        <v>36</v>
      </c>
      <c r="BL229" s="1616" t="s">
        <v>36</v>
      </c>
      <c r="BM229" s="1637" t="s">
        <v>36</v>
      </c>
      <c r="BN229" s="1595" t="s">
        <v>36</v>
      </c>
      <c r="BO229" s="1595" t="s">
        <v>36</v>
      </c>
      <c r="BP229" s="1595" t="s">
        <v>36</v>
      </c>
      <c r="BQ229" s="1616" t="s">
        <v>36</v>
      </c>
      <c r="BR229" s="1637" t="s">
        <v>36</v>
      </c>
      <c r="BS229" s="1595" t="s">
        <v>36</v>
      </c>
      <c r="BT229" s="1595" t="s">
        <v>36</v>
      </c>
      <c r="BU229" s="1595" t="s">
        <v>36</v>
      </c>
      <c r="BV229" s="1595" t="s">
        <v>36</v>
      </c>
      <c r="BW229" s="1595" t="s">
        <v>36</v>
      </c>
      <c r="BX229" s="1595" t="s">
        <v>36</v>
      </c>
      <c r="BY229" s="1656" t="s">
        <v>36</v>
      </c>
      <c r="BZ229" s="1656" t="s">
        <v>36</v>
      </c>
      <c r="CA229" s="2612"/>
      <c r="CB229" s="2612"/>
      <c r="CC229" s="2612"/>
      <c r="CD229" s="2612"/>
      <c r="CE229" s="2612"/>
      <c r="CF229" s="2612"/>
      <c r="CG229" s="2612"/>
      <c r="CH229" s="2612"/>
      <c r="CI229" s="2612"/>
      <c r="CJ229" s="2612"/>
      <c r="CK229" s="2612"/>
      <c r="CL229" s="2612"/>
      <c r="CM229" s="2612"/>
      <c r="CN229" s="2612"/>
      <c r="CO229" s="2612"/>
      <c r="CP229" s="2612"/>
      <c r="CQ229" s="2612"/>
      <c r="CR229" s="2612"/>
      <c r="CS229" s="2612"/>
      <c r="CT229" s="2612"/>
      <c r="CU229" s="2612"/>
      <c r="CV229" s="2612"/>
      <c r="CW229" s="2612"/>
      <c r="CX229" s="2612"/>
      <c r="CY229" s="2612"/>
      <c r="CZ229" s="2612"/>
    </row>
    <row r="230" s="853" customFormat="true" ht="15" customHeight="true" x14ac:dyDescent="0.2">
      <c r="A230" s="2265"/>
      <c r="B230" s="2484"/>
      <c r="C230" s="2219"/>
      <c r="D230" s="2220"/>
      <c r="E230" s="2220"/>
      <c r="F230" s="2220"/>
      <c r="G230" s="2254"/>
      <c r="H230" s="2245"/>
      <c r="I230" s="2220"/>
      <c r="J230" s="2220"/>
      <c r="K230" s="2220"/>
      <c r="L230" s="2225"/>
      <c r="M230" s="2235"/>
      <c r="N230" s="2220"/>
      <c r="O230" s="2220"/>
      <c r="P230" s="2220"/>
      <c r="Q230" s="2254"/>
      <c r="R230" s="2245"/>
      <c r="S230" s="2220"/>
      <c r="T230" s="2220"/>
      <c r="U230" s="2220"/>
      <c r="V230" s="2220"/>
      <c r="W230" s="2220"/>
      <c r="X230" s="2220"/>
      <c r="Y230" s="2220"/>
      <c r="Z230" s="2745"/>
      <c r="AA230" s="1069"/>
      <c r="AB230" s="1069"/>
      <c r="AC230" s="1069"/>
      <c r="AD230" s="1069"/>
      <c r="AE230" s="1069"/>
      <c r="AF230" s="1069"/>
      <c r="AG230" s="1069"/>
      <c r="AH230" s="1069"/>
      <c r="AI230" s="1069"/>
      <c r="AJ230" s="1069"/>
      <c r="AK230" s="1069"/>
      <c r="AL230" s="1069"/>
      <c r="AM230" s="1069"/>
      <c r="AN230" s="1069"/>
      <c r="AO230" s="1069"/>
      <c r="AP230" s="1069"/>
      <c r="AQ230" s="1069"/>
      <c r="AR230" s="1069"/>
      <c r="AS230" s="1069"/>
      <c r="AT230" s="1069"/>
      <c r="AU230" s="1069"/>
      <c r="AV230" s="1069"/>
      <c r="AW230" s="1069"/>
      <c r="AX230" s="1069"/>
      <c r="AY230" s="1069"/>
      <c r="AZ230" s="240"/>
      <c r="BA230" s="2987"/>
      <c r="BB230" s="175" t="s">
        <v>94</v>
      </c>
      <c r="BC230" s="1575" t="s">
        <v>36</v>
      </c>
      <c r="BD230" s="1595" t="s">
        <v>36</v>
      </c>
      <c r="BE230" s="1595" t="s">
        <v>36</v>
      </c>
      <c r="BF230" s="1595" t="s">
        <v>36</v>
      </c>
      <c r="BG230" s="1616" t="s">
        <v>36</v>
      </c>
      <c r="BH230" s="1637" t="s">
        <v>36</v>
      </c>
      <c r="BI230" s="1595" t="s">
        <v>36</v>
      </c>
      <c r="BJ230" s="1595" t="s">
        <v>36</v>
      </c>
      <c r="BK230" s="1595" t="s">
        <v>36</v>
      </c>
      <c r="BL230" s="1616" t="s">
        <v>36</v>
      </c>
      <c r="BM230" s="1637" t="s">
        <v>36</v>
      </c>
      <c r="BN230" s="1595" t="s">
        <v>36</v>
      </c>
      <c r="BO230" s="1595" t="s">
        <v>36</v>
      </c>
      <c r="BP230" s="1595" t="s">
        <v>36</v>
      </c>
      <c r="BQ230" s="1616" t="s">
        <v>36</v>
      </c>
      <c r="BR230" s="1637" t="s">
        <v>36</v>
      </c>
      <c r="BS230" s="1595" t="s">
        <v>36</v>
      </c>
      <c r="BT230" s="1595" t="s">
        <v>36</v>
      </c>
      <c r="BU230" s="1595" t="s">
        <v>36</v>
      </c>
      <c r="BV230" s="1595" t="s">
        <v>36</v>
      </c>
      <c r="BW230" s="1595" t="s">
        <v>36</v>
      </c>
      <c r="BX230" s="1595" t="s">
        <v>36</v>
      </c>
      <c r="BY230" s="1656" t="s">
        <v>36</v>
      </c>
      <c r="BZ230" s="1656" t="s">
        <v>36</v>
      </c>
      <c r="CA230" s="2612"/>
      <c r="CB230" s="2612"/>
      <c r="CC230" s="2612"/>
      <c r="CD230" s="2612"/>
      <c r="CE230" s="2612"/>
      <c r="CF230" s="2612"/>
      <c r="CG230" s="2612"/>
      <c r="CH230" s="2612"/>
      <c r="CI230" s="2612"/>
      <c r="CJ230" s="2612"/>
      <c r="CK230" s="2612"/>
      <c r="CL230" s="2612"/>
      <c r="CM230" s="2612"/>
      <c r="CN230" s="2612"/>
      <c r="CO230" s="2612"/>
      <c r="CP230" s="2612"/>
      <c r="CQ230" s="2612"/>
      <c r="CR230" s="2612"/>
      <c r="CS230" s="2612"/>
      <c r="CT230" s="2612"/>
      <c r="CU230" s="2612"/>
      <c r="CV230" s="2612"/>
      <c r="CW230" s="2612"/>
      <c r="CX230" s="2612"/>
      <c r="CY230" s="2612"/>
      <c r="CZ230" s="2612"/>
    </row>
    <row r="231" s="853" customFormat="true" ht="15" customHeight="true" x14ac:dyDescent="0.2">
      <c r="A231" s="2266"/>
      <c r="B231" s="2485"/>
      <c r="C231" s="2221"/>
      <c r="D231" s="2222"/>
      <c r="E231" s="2222"/>
      <c r="F231" s="2222"/>
      <c r="G231" s="2255"/>
      <c r="H231" s="2246"/>
      <c r="I231" s="2222"/>
      <c r="J231" s="2222"/>
      <c r="K231" s="2222"/>
      <c r="L231" s="2226"/>
      <c r="M231" s="2236"/>
      <c r="N231" s="2222"/>
      <c r="O231" s="2222"/>
      <c r="P231" s="2222"/>
      <c r="Q231" s="2255"/>
      <c r="R231" s="2246"/>
      <c r="S231" s="2222"/>
      <c r="T231" s="2222"/>
      <c r="U231" s="2222"/>
      <c r="V231" s="2222"/>
      <c r="W231" s="2222"/>
      <c r="X231" s="2222"/>
      <c r="Y231" s="2222"/>
      <c r="Z231" s="2746"/>
      <c r="AA231" s="1069"/>
      <c r="AB231" s="1069"/>
      <c r="AC231" s="1069"/>
      <c r="AD231" s="1069"/>
      <c r="AE231" s="1069"/>
      <c r="AF231" s="1069"/>
      <c r="AG231" s="1069"/>
      <c r="AH231" s="1069"/>
      <c r="AI231" s="1069"/>
      <c r="AJ231" s="1069"/>
      <c r="AK231" s="1069"/>
      <c r="AL231" s="1069"/>
      <c r="AM231" s="1069"/>
      <c r="AN231" s="1069"/>
      <c r="AO231" s="1069"/>
      <c r="AP231" s="1069"/>
      <c r="AQ231" s="1069"/>
      <c r="AR231" s="1069"/>
      <c r="AS231" s="1069"/>
      <c r="AT231" s="1069"/>
      <c r="AU231" s="1069"/>
      <c r="AV231" s="1069"/>
      <c r="AW231" s="1069"/>
      <c r="AX231" s="1069"/>
      <c r="AY231" s="1069"/>
      <c r="AZ231" s="240"/>
      <c r="BA231" s="3270" t="s">
        <v>449</v>
      </c>
      <c r="BB231" s="175" t="s">
        <v>450</v>
      </c>
      <c r="BC231" s="517">
        <v>1184.1205353687051</v>
      </c>
      <c r="BD231" s="447">
        <v>1352.9385014636714</v>
      </c>
      <c r="BE231" s="447">
        <v>1387.5097983181677</v>
      </c>
      <c r="BF231" s="447">
        <v>1913.7384865528675</v>
      </c>
      <c r="BG231" s="518">
        <v>2465.3217715034302</v>
      </c>
      <c r="BH231" s="526">
        <v>597.36297296818702</v>
      </c>
      <c r="BI231" s="447">
        <v>785.88562946415982</v>
      </c>
      <c r="BJ231" s="447">
        <v>989.77057291649533</v>
      </c>
      <c r="BK231" s="447">
        <v>943.76183496194449</v>
      </c>
      <c r="BL231" s="518">
        <v>1199.5139231646315</v>
      </c>
      <c r="BM231" s="526">
        <v>600.70107988095242</v>
      </c>
      <c r="BN231" s="447">
        <v>807.53166566004711</v>
      </c>
      <c r="BO231" s="447">
        <v>741.60454429445235</v>
      </c>
      <c r="BP231" s="447">
        <v>589.65434422119699</v>
      </c>
      <c r="BQ231" s="518">
        <v>1047.8425256747721</v>
      </c>
      <c r="BR231" s="526">
        <v>243.73957834394108</v>
      </c>
      <c r="BS231" s="447">
        <v>948.99715033686778</v>
      </c>
      <c r="BT231" s="447">
        <v>50.097850672177323</v>
      </c>
      <c r="BU231" s="447">
        <v>2831.1638586048616</v>
      </c>
      <c r="BV231" s="447">
        <v>159.02193890755362</v>
      </c>
      <c r="BW231" s="447">
        <v>0</v>
      </c>
      <c r="BX231" s="447">
        <v>19.327069782631909</v>
      </c>
      <c r="BY231" s="448">
        <v>3515.1542874079591</v>
      </c>
      <c r="BZ231" s="448">
        <v>536.12735915084477</v>
      </c>
      <c r="CA231" s="2613"/>
      <c r="CB231" s="2613"/>
      <c r="CC231" s="2613"/>
      <c r="CD231" s="2613"/>
      <c r="CE231" s="2613"/>
      <c r="CF231" s="2613"/>
      <c r="CG231" s="2613"/>
      <c r="CH231" s="2613"/>
      <c r="CI231" s="2613"/>
      <c r="CJ231" s="2613"/>
      <c r="CK231" s="2613"/>
      <c r="CL231" s="2613"/>
      <c r="CM231" s="2613"/>
      <c r="CN231" s="2613"/>
      <c r="CO231" s="2613"/>
      <c r="CP231" s="2613"/>
      <c r="CQ231" s="2613"/>
      <c r="CR231" s="2613"/>
      <c r="CS231" s="2613"/>
      <c r="CT231" s="2613"/>
      <c r="CU231" s="2613"/>
      <c r="CV231" s="2613"/>
      <c r="CW231" s="2613"/>
      <c r="CX231" s="2613"/>
      <c r="CY231" s="2613"/>
      <c r="CZ231" s="2613"/>
    </row>
    <row r="232" s="853" customFormat="true" ht="15" customHeight="true" x14ac:dyDescent="0.2">
      <c r="A232" s="2267"/>
      <c r="B232" s="2486"/>
      <c r="C232" s="2424"/>
      <c r="D232" s="2425"/>
      <c r="E232" s="2425"/>
      <c r="F232" s="2425"/>
      <c r="G232" s="2426"/>
      <c r="H232" s="2427"/>
      <c r="I232" s="2425"/>
      <c r="J232" s="2425"/>
      <c r="K232" s="2425"/>
      <c r="L232" s="2428"/>
      <c r="M232" s="2429"/>
      <c r="N232" s="2425"/>
      <c r="O232" s="2425"/>
      <c r="P232" s="2425"/>
      <c r="Q232" s="2426"/>
      <c r="R232" s="2427"/>
      <c r="S232" s="2425"/>
      <c r="T232" s="2425"/>
      <c r="U232" s="2425"/>
      <c r="V232" s="2425"/>
      <c r="W232" s="2425"/>
      <c r="X232" s="2425"/>
      <c r="Y232" s="2425"/>
      <c r="Z232" s="2747"/>
      <c r="AA232" s="1069"/>
      <c r="AB232" s="1069"/>
      <c r="AC232" s="1069"/>
      <c r="AD232" s="1069"/>
      <c r="AE232" s="1069"/>
      <c r="AF232" s="1069"/>
      <c r="AG232" s="1069"/>
      <c r="AH232" s="1069"/>
      <c r="AI232" s="1069"/>
      <c r="AJ232" s="1069"/>
      <c r="AK232" s="1069"/>
      <c r="AL232" s="1069"/>
      <c r="AM232" s="1069"/>
      <c r="AN232" s="1069"/>
      <c r="AO232" s="1069"/>
      <c r="AP232" s="1069"/>
      <c r="AQ232" s="1069"/>
      <c r="AR232" s="1069"/>
      <c r="AS232" s="1069"/>
      <c r="AT232" s="1069"/>
      <c r="AU232" s="1069"/>
      <c r="AV232" s="1069"/>
      <c r="AW232" s="1069"/>
      <c r="AX232" s="1069"/>
      <c r="AY232" s="1069"/>
      <c r="AZ232" s="240"/>
      <c r="BA232" s="3270"/>
      <c r="BB232" s="175" t="s">
        <v>451</v>
      </c>
      <c r="BC232" s="517">
        <v>7927.9589951555445</v>
      </c>
      <c r="BD232" s="447">
        <v>7624.222205676967</v>
      </c>
      <c r="BE232" s="447">
        <v>7573.515693060951</v>
      </c>
      <c r="BF232" s="447">
        <v>7121.0526135116015</v>
      </c>
      <c r="BG232" s="518">
        <v>6647.1730190636781</v>
      </c>
      <c r="BH232" s="526">
        <v>3330.7846700835116</v>
      </c>
      <c r="BI232" s="447">
        <v>3240.0208648856847</v>
      </c>
      <c r="BJ232" s="447">
        <v>2985.3836642067913</v>
      </c>
      <c r="BK232" s="447">
        <v>3065.9801182723982</v>
      </c>
      <c r="BL232" s="518">
        <v>2794.210416432853</v>
      </c>
      <c r="BM232" s="526">
        <v>4542.9722889414006</v>
      </c>
      <c r="BN232" s="447">
        <v>4303.0563629070739</v>
      </c>
      <c r="BO232" s="447">
        <v>4239.8684498519697</v>
      </c>
      <c r="BP232" s="447">
        <v>4422.3314177686971</v>
      </c>
      <c r="BQ232" s="518">
        <v>3969.3142731183771</v>
      </c>
      <c r="BR232" s="526">
        <v>5074.3701647372282</v>
      </c>
      <c r="BS232" s="447">
        <v>2471.0015098490708</v>
      </c>
      <c r="BT232" s="447">
        <v>999.96501356349768</v>
      </c>
      <c r="BU232" s="447">
        <v>1992.9284117064681</v>
      </c>
      <c r="BV232" s="447">
        <v>3952.1167243373525</v>
      </c>
      <c r="BW232" s="447">
        <v>7989.8014985676664</v>
      </c>
      <c r="BX232" s="447">
        <v>1707.3882137357889</v>
      </c>
      <c r="BY232" s="448">
        <v>10546.43624955526</v>
      </c>
      <c r="BZ232" s="448">
        <v>2159.9147404164337</v>
      </c>
      <c r="CA232" s="2613"/>
      <c r="CB232" s="2613"/>
      <c r="CC232" s="2613"/>
      <c r="CD232" s="2613"/>
      <c r="CE232" s="2613"/>
      <c r="CF232" s="2613"/>
      <c r="CG232" s="2613"/>
      <c r="CH232" s="2613"/>
      <c r="CI232" s="2613"/>
      <c r="CJ232" s="2613"/>
      <c r="CK232" s="2613"/>
      <c r="CL232" s="2613"/>
      <c r="CM232" s="2613"/>
      <c r="CN232" s="2613"/>
      <c r="CO232" s="2613"/>
      <c r="CP232" s="2613"/>
      <c r="CQ232" s="2613"/>
      <c r="CR232" s="2613"/>
      <c r="CS232" s="2613"/>
      <c r="CT232" s="2613"/>
      <c r="CU232" s="2613"/>
      <c r="CV232" s="2613"/>
      <c r="CW232" s="2613"/>
      <c r="CX232" s="2613"/>
      <c r="CY232" s="2613"/>
      <c r="CZ232" s="2613"/>
    </row>
    <row r="233" s="853" customFormat="true" ht="15" customHeight="true" x14ac:dyDescent="0.2">
      <c r="A233" s="2268"/>
      <c r="B233" s="2487"/>
      <c r="C233" s="2430"/>
      <c r="D233" s="2431"/>
      <c r="E233" s="2431"/>
      <c r="F233" s="2431"/>
      <c r="G233" s="2432"/>
      <c r="H233" s="2433"/>
      <c r="I233" s="2431"/>
      <c r="J233" s="2431"/>
      <c r="K233" s="2431"/>
      <c r="L233" s="2434"/>
      <c r="M233" s="2435"/>
      <c r="N233" s="2431"/>
      <c r="O233" s="2431"/>
      <c r="P233" s="2431"/>
      <c r="Q233" s="2432"/>
      <c r="R233" s="2433"/>
      <c r="S233" s="2431"/>
      <c r="T233" s="2431"/>
      <c r="U233" s="2431"/>
      <c r="V233" s="2431"/>
      <c r="W233" s="2431"/>
      <c r="X233" s="2431"/>
      <c r="Y233" s="2431"/>
      <c r="Z233" s="2748"/>
      <c r="AA233" s="1069"/>
      <c r="AB233" s="1069"/>
      <c r="AC233" s="1069"/>
      <c r="AD233" s="1069"/>
      <c r="AE233" s="1069"/>
      <c r="AF233" s="1069"/>
      <c r="AG233" s="1069"/>
      <c r="AH233" s="1069"/>
      <c r="AI233" s="1069"/>
      <c r="AJ233" s="1069"/>
      <c r="AK233" s="1069"/>
      <c r="AL233" s="1069"/>
      <c r="AM233" s="1069"/>
      <c r="AN233" s="1069"/>
      <c r="AO233" s="1069"/>
      <c r="AP233" s="1069"/>
      <c r="AQ233" s="1069"/>
      <c r="AR233" s="1069"/>
      <c r="AS233" s="1069"/>
      <c r="AT233" s="1069"/>
      <c r="AU233" s="1069"/>
      <c r="AV233" s="1069"/>
      <c r="AW233" s="1069"/>
      <c r="AX233" s="1069"/>
      <c r="AY233" s="1069"/>
      <c r="AZ233" s="240"/>
      <c r="BA233" s="3270"/>
      <c r="BB233" s="175" t="s">
        <v>452</v>
      </c>
      <c r="BC233" s="517">
        <v>440.95630147522354</v>
      </c>
      <c r="BD233" s="447">
        <v>577.88908778137829</v>
      </c>
      <c r="BE233" s="447">
        <v>560.9819205630256</v>
      </c>
      <c r="BF233" s="447">
        <v>537.69323026102779</v>
      </c>
      <c r="BG233" s="518">
        <v>464.80912314437319</v>
      </c>
      <c r="BH233" s="526">
        <v>281.47626491885666</v>
      </c>
      <c r="BI233" s="447">
        <v>132.06225127206773</v>
      </c>
      <c r="BJ233" s="447">
        <v>265.8263082397757</v>
      </c>
      <c r="BK233" s="447">
        <v>196.24901206240963</v>
      </c>
      <c r="BL233" s="518">
        <v>224.16066555698188</v>
      </c>
      <c r="BM233" s="526">
        <v>199.39268451033706</v>
      </c>
      <c r="BN233" s="447">
        <v>238.2950004713714</v>
      </c>
      <c r="BO233" s="447">
        <v>374.58815296300628</v>
      </c>
      <c r="BP233" s="447">
        <v>341.9513128662195</v>
      </c>
      <c r="BQ233" s="518">
        <v>328.32801036400286</v>
      </c>
      <c r="BR233" s="526">
        <v>0</v>
      </c>
      <c r="BS233" s="447">
        <v>0</v>
      </c>
      <c r="BT233" s="447">
        <v>0</v>
      </c>
      <c r="BU233" s="447">
        <v>0</v>
      </c>
      <c r="BV233" s="447">
        <v>1393.0325622483183</v>
      </c>
      <c r="BW233" s="447">
        <v>0</v>
      </c>
      <c r="BX233" s="447">
        <v>12.910719533695881</v>
      </c>
      <c r="BY233" s="448">
        <v>639.85635864767335</v>
      </c>
      <c r="BZ233" s="448">
        <v>536.53002279534019</v>
      </c>
      <c r="CA233" s="2613"/>
      <c r="CB233" s="2613"/>
      <c r="CC233" s="2613"/>
      <c r="CD233" s="2613"/>
      <c r="CE233" s="2613"/>
      <c r="CF233" s="2613"/>
      <c r="CG233" s="2613"/>
      <c r="CH233" s="2613"/>
      <c r="CI233" s="2613"/>
      <c r="CJ233" s="2613"/>
      <c r="CK233" s="2613"/>
      <c r="CL233" s="2613"/>
      <c r="CM233" s="2613"/>
      <c r="CN233" s="2613"/>
      <c r="CO233" s="2613"/>
      <c r="CP233" s="2613"/>
      <c r="CQ233" s="2613"/>
      <c r="CR233" s="2613"/>
      <c r="CS233" s="2613"/>
      <c r="CT233" s="2613"/>
      <c r="CU233" s="2613"/>
      <c r="CV233" s="2613"/>
      <c r="CW233" s="2613"/>
      <c r="CX233" s="2613"/>
      <c r="CY233" s="2613"/>
      <c r="CZ233" s="2613"/>
    </row>
    <row r="234" s="853" customFormat="true" ht="15" customHeight="true" x14ac:dyDescent="0.2">
      <c r="A234" s="2268"/>
      <c r="B234" s="2487"/>
      <c r="C234" s="2430"/>
      <c r="D234" s="2431"/>
      <c r="E234" s="2431"/>
      <c r="F234" s="2431"/>
      <c r="G234" s="2432"/>
      <c r="H234" s="2433"/>
      <c r="I234" s="2431"/>
      <c r="J234" s="2431"/>
      <c r="K234" s="2431"/>
      <c r="L234" s="2434"/>
      <c r="M234" s="2435"/>
      <c r="N234" s="2431"/>
      <c r="O234" s="2431"/>
      <c r="P234" s="2431"/>
      <c r="Q234" s="2432"/>
      <c r="R234" s="2433"/>
      <c r="S234" s="2431"/>
      <c r="T234" s="2431"/>
      <c r="U234" s="2431"/>
      <c r="V234" s="2431"/>
      <c r="W234" s="2431"/>
      <c r="X234" s="2431"/>
      <c r="Y234" s="2431"/>
      <c r="Z234" s="2748"/>
      <c r="AA234" s="1069"/>
      <c r="AB234" s="1069"/>
      <c r="AC234" s="1069"/>
      <c r="AD234" s="1069"/>
      <c r="AE234" s="1069"/>
      <c r="AF234" s="1069"/>
      <c r="AG234" s="1069"/>
      <c r="AH234" s="1069"/>
      <c r="AI234" s="1069"/>
      <c r="AJ234" s="1069"/>
      <c r="AK234" s="1069"/>
      <c r="AL234" s="1069"/>
      <c r="AM234" s="1069"/>
      <c r="AN234" s="1069"/>
      <c r="AO234" s="1069"/>
      <c r="AP234" s="1069"/>
      <c r="AQ234" s="1069"/>
      <c r="AR234" s="1069"/>
      <c r="AS234" s="1069"/>
      <c r="AT234" s="1069"/>
      <c r="AU234" s="1069"/>
      <c r="AV234" s="1069"/>
      <c r="AW234" s="1069"/>
      <c r="AX234" s="1069"/>
      <c r="AY234" s="1069"/>
      <c r="AZ234" s="240"/>
      <c r="BA234" s="3270"/>
      <c r="BB234" s="175" t="s">
        <v>453</v>
      </c>
      <c r="BC234" s="517">
        <v>31.78274209247656</v>
      </c>
      <c r="BD234" s="447">
        <v>26.96885974834959</v>
      </c>
      <c r="BE234" s="447">
        <v>66.797207144261563</v>
      </c>
      <c r="BF234" s="447">
        <v>16.040923179312379</v>
      </c>
      <c r="BG234" s="518">
        <v>3.2502565002129606</v>
      </c>
      <c r="BH234" s="526">
        <v>11.508619185427136</v>
      </c>
      <c r="BI234" s="447">
        <v>50.136143159851606</v>
      </c>
      <c r="BJ234" s="447">
        <v>1.0251078004895762</v>
      </c>
      <c r="BK234" s="447">
        <v>3.2502565002129606</v>
      </c>
      <c r="BL234" s="518">
        <v>0</v>
      </c>
      <c r="BM234" s="526">
        <v>21.11098571447463</v>
      </c>
      <c r="BN234" s="447">
        <v>15.931221008550533</v>
      </c>
      <c r="BO234" s="447">
        <v>18.377424166739118</v>
      </c>
      <c r="BP234" s="447">
        <v>4.1460115921095939</v>
      </c>
      <c r="BQ234" s="518">
        <v>19.354219536757913</v>
      </c>
      <c r="BR234" s="526">
        <v>0</v>
      </c>
      <c r="BS234" s="447">
        <v>0</v>
      </c>
      <c r="BT234" s="447">
        <v>0</v>
      </c>
      <c r="BU234" s="447">
        <v>1.0251078004895762</v>
      </c>
      <c r="BV234" s="447">
        <v>0</v>
      </c>
      <c r="BW234" s="447">
        <v>0</v>
      </c>
      <c r="BX234" s="447">
        <v>102.76425909489578</v>
      </c>
      <c r="BY234" s="448">
        <v>41.050621769227689</v>
      </c>
      <c r="BZ234" s="448">
        <v>0</v>
      </c>
      <c r="CA234" s="2613"/>
      <c r="CB234" s="2613"/>
      <c r="CC234" s="2613"/>
      <c r="CD234" s="2613"/>
      <c r="CE234" s="2613"/>
      <c r="CF234" s="2613"/>
      <c r="CG234" s="2613"/>
      <c r="CH234" s="2613"/>
      <c r="CI234" s="2613"/>
      <c r="CJ234" s="2613"/>
      <c r="CK234" s="2613"/>
      <c r="CL234" s="2613"/>
      <c r="CM234" s="2613"/>
      <c r="CN234" s="2613"/>
      <c r="CO234" s="2613"/>
      <c r="CP234" s="2613"/>
      <c r="CQ234" s="2613"/>
      <c r="CR234" s="2613"/>
      <c r="CS234" s="2613"/>
      <c r="CT234" s="2613"/>
      <c r="CU234" s="2613"/>
      <c r="CV234" s="2613"/>
      <c r="CW234" s="2613"/>
      <c r="CX234" s="2613"/>
      <c r="CY234" s="2613"/>
      <c r="CZ234" s="2613"/>
    </row>
    <row r="235" s="853" customFormat="true" ht="15" customHeight="true" x14ac:dyDescent="0.2">
      <c r="A235" s="2268"/>
      <c r="B235" s="2487"/>
      <c r="C235" s="2430"/>
      <c r="D235" s="2431"/>
      <c r="E235" s="2431"/>
      <c r="F235" s="2431"/>
      <c r="G235" s="2432"/>
      <c r="H235" s="2433"/>
      <c r="I235" s="2431"/>
      <c r="J235" s="2431"/>
      <c r="K235" s="2431"/>
      <c r="L235" s="2434"/>
      <c r="M235" s="2435"/>
      <c r="N235" s="2431"/>
      <c r="O235" s="2431"/>
      <c r="P235" s="2431"/>
      <c r="Q235" s="2432"/>
      <c r="R235" s="2433"/>
      <c r="S235" s="2431"/>
      <c r="T235" s="2431"/>
      <c r="U235" s="2431"/>
      <c r="V235" s="2431"/>
      <c r="W235" s="2431"/>
      <c r="X235" s="2431"/>
      <c r="Y235" s="2431"/>
      <c r="Z235" s="2748"/>
      <c r="AA235" s="1069"/>
      <c r="AB235" s="1069"/>
      <c r="AC235" s="1069"/>
      <c r="AD235" s="1069"/>
      <c r="AE235" s="1069"/>
      <c r="AF235" s="1069"/>
      <c r="AG235" s="1069"/>
      <c r="AH235" s="1069"/>
      <c r="AI235" s="1069"/>
      <c r="AJ235" s="1069"/>
      <c r="AK235" s="1069"/>
      <c r="AL235" s="1069"/>
      <c r="AM235" s="1069"/>
      <c r="AN235" s="1069"/>
      <c r="AO235" s="1069"/>
      <c r="AP235" s="1069"/>
      <c r="AQ235" s="1069"/>
      <c r="AR235" s="1069"/>
      <c r="AS235" s="1069"/>
      <c r="AT235" s="1069"/>
      <c r="AU235" s="1069"/>
      <c r="AV235" s="1069"/>
      <c r="AW235" s="1069"/>
      <c r="AX235" s="1069"/>
      <c r="AY235" s="1069"/>
      <c r="AZ235" s="240"/>
      <c r="BA235" s="3271"/>
      <c r="BB235" s="175" t="s">
        <v>193</v>
      </c>
      <c r="BC235" s="517">
        <v>9584.8185740919453</v>
      </c>
      <c r="BD235" s="447">
        <v>9582.0186546703753</v>
      </c>
      <c r="BE235" s="447">
        <v>9588.8046190863879</v>
      </c>
      <c r="BF235" s="447">
        <v>9588.525253504813</v>
      </c>
      <c r="BG235" s="518">
        <v>9580.554170211708</v>
      </c>
      <c r="BH235" s="526">
        <v>4221.1325271559836</v>
      </c>
      <c r="BI235" s="447">
        <v>4208.1048887817642</v>
      </c>
      <c r="BJ235" s="447">
        <v>4242.0056531635501</v>
      </c>
      <c r="BK235" s="447">
        <v>4209.2412217969631</v>
      </c>
      <c r="BL235" s="518">
        <v>4217.885005154465</v>
      </c>
      <c r="BM235" s="526">
        <v>5364.1770390471656</v>
      </c>
      <c r="BN235" s="447">
        <v>5364.8142500470385</v>
      </c>
      <c r="BO235" s="447">
        <v>5374.4385712761641</v>
      </c>
      <c r="BP235" s="447">
        <v>5358.0830864482223</v>
      </c>
      <c r="BQ235" s="518">
        <v>5364.8390286939084</v>
      </c>
      <c r="BR235" s="526">
        <v>5318.1097430811706</v>
      </c>
      <c r="BS235" s="447">
        <v>3419.9986601859387</v>
      </c>
      <c r="BT235" s="447">
        <v>1050.0628642356764</v>
      </c>
      <c r="BU235" s="447">
        <v>4825.1173781118268</v>
      </c>
      <c r="BV235" s="447">
        <v>5504.1712254932145</v>
      </c>
      <c r="BW235" s="447">
        <v>7989.8014985676664</v>
      </c>
      <c r="BX235" s="447">
        <v>1842.3902621470118</v>
      </c>
      <c r="BY235" s="448">
        <v>14742.497517380105</v>
      </c>
      <c r="BZ235" s="448">
        <v>3232.5721223626219</v>
      </c>
      <c r="CA235" s="2613"/>
      <c r="CB235" s="2613"/>
      <c r="CC235" s="2613"/>
      <c r="CD235" s="2613"/>
      <c r="CE235" s="2613"/>
      <c r="CF235" s="2613"/>
      <c r="CG235" s="2613"/>
      <c r="CH235" s="2613"/>
      <c r="CI235" s="2613"/>
      <c r="CJ235" s="2613"/>
      <c r="CK235" s="2613"/>
      <c r="CL235" s="2613"/>
      <c r="CM235" s="2613"/>
      <c r="CN235" s="2613"/>
      <c r="CO235" s="2613"/>
      <c r="CP235" s="2613"/>
      <c r="CQ235" s="2613"/>
      <c r="CR235" s="2613"/>
      <c r="CS235" s="2613"/>
      <c r="CT235" s="2613"/>
      <c r="CU235" s="2613"/>
      <c r="CV235" s="2613"/>
      <c r="CW235" s="2613"/>
      <c r="CX235" s="2613"/>
      <c r="CY235" s="2613"/>
      <c r="CZ235" s="2613"/>
    </row>
    <row r="236" s="853" customFormat="true" ht="15" customHeight="true" x14ac:dyDescent="0.2">
      <c r="A236" s="2268"/>
      <c r="B236" s="2487"/>
      <c r="C236" s="2430"/>
      <c r="D236" s="2431"/>
      <c r="E236" s="2431"/>
      <c r="F236" s="2431"/>
      <c r="G236" s="2432"/>
      <c r="H236" s="2433"/>
      <c r="I236" s="2431"/>
      <c r="J236" s="2431"/>
      <c r="K236" s="2431"/>
      <c r="L236" s="2434"/>
      <c r="M236" s="2435"/>
      <c r="N236" s="2431"/>
      <c r="O236" s="2431"/>
      <c r="P236" s="2431"/>
      <c r="Q236" s="2432"/>
      <c r="R236" s="2433"/>
      <c r="S236" s="2431"/>
      <c r="T236" s="2431"/>
      <c r="U236" s="2431"/>
      <c r="V236" s="2431"/>
      <c r="W236" s="2431"/>
      <c r="X236" s="2431"/>
      <c r="Y236" s="2431"/>
      <c r="Z236" s="2748"/>
      <c r="AA236" s="1069"/>
      <c r="AB236" s="1069"/>
      <c r="AC236" s="1069"/>
      <c r="AD236" s="1069"/>
      <c r="AE236" s="1069"/>
      <c r="AF236" s="1069"/>
      <c r="AG236" s="1069"/>
      <c r="AH236" s="1069"/>
      <c r="AI236" s="1069"/>
      <c r="AJ236" s="1069"/>
      <c r="AK236" s="1069"/>
      <c r="AL236" s="1069"/>
      <c r="AM236" s="1069"/>
      <c r="AN236" s="1069"/>
      <c r="AO236" s="1069"/>
      <c r="AP236" s="1069"/>
      <c r="AQ236" s="1069"/>
      <c r="AR236" s="1069"/>
      <c r="AS236" s="1069"/>
      <c r="AT236" s="1069"/>
      <c r="AU236" s="1069"/>
      <c r="AV236" s="1069"/>
      <c r="AW236" s="1069"/>
      <c r="AX236" s="1069"/>
      <c r="AY236" s="1069"/>
      <c r="AZ236" s="240"/>
      <c r="BA236" s="88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2613"/>
      <c r="CB236" s="2613"/>
      <c r="CC236" s="2613"/>
      <c r="CD236" s="2613"/>
      <c r="CE236" s="2613"/>
      <c r="CF236" s="2613"/>
      <c r="CG236" s="2613"/>
      <c r="CH236" s="2613"/>
      <c r="CI236" s="2613"/>
      <c r="CJ236" s="2613"/>
      <c r="CK236" s="2613"/>
      <c r="CL236" s="2613"/>
      <c r="CM236" s="2613"/>
      <c r="CN236" s="2613"/>
      <c r="CO236" s="2613"/>
      <c r="CP236" s="2613"/>
      <c r="CQ236" s="2613"/>
      <c r="CR236" s="2613"/>
      <c r="CS236" s="2613"/>
      <c r="CT236" s="2613"/>
      <c r="CU236" s="2613"/>
      <c r="CV236" s="2613"/>
      <c r="CW236" s="2613"/>
      <c r="CX236" s="2613"/>
      <c r="CY236" s="2613"/>
      <c r="CZ236" s="2613"/>
    </row>
    <row r="237" s="853" customFormat="true" ht="15" customHeight="true" x14ac:dyDescent="0.2">
      <c r="A237" s="2268"/>
      <c r="B237" s="2487"/>
      <c r="C237" s="2430"/>
      <c r="D237" s="2431"/>
      <c r="E237" s="2431"/>
      <c r="F237" s="2431"/>
      <c r="G237" s="2432"/>
      <c r="H237" s="2433"/>
      <c r="I237" s="2431"/>
      <c r="J237" s="2431"/>
      <c r="K237" s="2431"/>
      <c r="L237" s="2434"/>
      <c r="M237" s="2435"/>
      <c r="N237" s="2431"/>
      <c r="O237" s="2431"/>
      <c r="P237" s="2431"/>
      <c r="Q237" s="2432"/>
      <c r="R237" s="2433"/>
      <c r="S237" s="2431"/>
      <c r="T237" s="2431"/>
      <c r="U237" s="2431"/>
      <c r="V237" s="2431"/>
      <c r="W237" s="2431"/>
      <c r="X237" s="2431"/>
      <c r="Y237" s="2431"/>
      <c r="Z237" s="2748"/>
      <c r="AA237" s="1069"/>
      <c r="AB237" s="1069"/>
      <c r="AC237" s="1069"/>
      <c r="AD237" s="1069"/>
      <c r="AE237" s="1069"/>
      <c r="AF237" s="1069"/>
      <c r="AG237" s="1069"/>
      <c r="AH237" s="1069"/>
      <c r="AI237" s="1069"/>
      <c r="AJ237" s="1069"/>
      <c r="AK237" s="1069"/>
      <c r="AL237" s="1069"/>
      <c r="AM237" s="1069"/>
      <c r="AN237" s="1069"/>
      <c r="AO237" s="1069"/>
      <c r="AP237" s="1069"/>
      <c r="AQ237" s="1069"/>
      <c r="AR237" s="1069"/>
      <c r="AS237" s="1069"/>
      <c r="AT237" s="1069"/>
      <c r="AU237" s="1069"/>
      <c r="AV237" s="1069"/>
      <c r="AW237" s="1069"/>
      <c r="AX237" s="1069"/>
      <c r="AY237" s="1069"/>
      <c r="AZ237" s="240"/>
      <c r="BA237" s="88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613"/>
      <c r="CB237" s="2613"/>
      <c r="CC237" s="2613"/>
      <c r="CD237" s="2613"/>
      <c r="CE237" s="2613"/>
      <c r="CF237" s="2613"/>
      <c r="CG237" s="2613"/>
      <c r="CH237" s="2613"/>
      <c r="CI237" s="2613"/>
      <c r="CJ237" s="2613"/>
      <c r="CK237" s="2613"/>
      <c r="CL237" s="2613"/>
      <c r="CM237" s="2613"/>
      <c r="CN237" s="2613"/>
      <c r="CO237" s="2613"/>
      <c r="CP237" s="2613"/>
      <c r="CQ237" s="2613"/>
      <c r="CR237" s="2613"/>
      <c r="CS237" s="2613"/>
      <c r="CT237" s="2613"/>
      <c r="CU237" s="2613"/>
      <c r="CV237" s="2613"/>
      <c r="CW237" s="2613"/>
      <c r="CX237" s="2613"/>
      <c r="CY237" s="2613"/>
      <c r="CZ237" s="2613"/>
    </row>
    <row r="238" s="853" customFormat="true" ht="15" customHeight="true" x14ac:dyDescent="0.2">
      <c r="A238" s="2268"/>
      <c r="B238" s="2487"/>
      <c r="C238" s="2430"/>
      <c r="D238" s="2431"/>
      <c r="E238" s="2431"/>
      <c r="F238" s="2431"/>
      <c r="G238" s="2432"/>
      <c r="H238" s="2433"/>
      <c r="I238" s="2431"/>
      <c r="J238" s="2431"/>
      <c r="K238" s="2431"/>
      <c r="L238" s="2434"/>
      <c r="M238" s="2435"/>
      <c r="N238" s="2431"/>
      <c r="O238" s="2431"/>
      <c r="P238" s="2431"/>
      <c r="Q238" s="2432"/>
      <c r="R238" s="2433"/>
      <c r="S238" s="2431"/>
      <c r="T238" s="2431"/>
      <c r="U238" s="2431"/>
      <c r="V238" s="2431"/>
      <c r="W238" s="2431"/>
      <c r="X238" s="2431"/>
      <c r="Y238" s="2431"/>
      <c r="Z238" s="2748"/>
      <c r="AA238" s="1069"/>
      <c r="AB238" s="1069"/>
      <c r="AC238" s="1069"/>
      <c r="AD238" s="1069"/>
      <c r="AE238" s="1069"/>
      <c r="AF238" s="1069"/>
      <c r="AG238" s="1069"/>
      <c r="AH238" s="1069"/>
      <c r="AI238" s="1069"/>
      <c r="AJ238" s="1069"/>
      <c r="AK238" s="1069"/>
      <c r="AL238" s="1069"/>
      <c r="AM238" s="1069"/>
      <c r="AN238" s="1069"/>
      <c r="AO238" s="1069"/>
      <c r="AP238" s="1069"/>
      <c r="AQ238" s="1069"/>
      <c r="AR238" s="1069"/>
      <c r="AS238" s="1069"/>
      <c r="AT238" s="1069"/>
      <c r="AU238" s="1069"/>
      <c r="AV238" s="1069"/>
      <c r="AW238" s="1069"/>
      <c r="AX238" s="1069"/>
      <c r="AY238" s="1069"/>
      <c r="AZ238" s="240"/>
      <c r="BA238" s="88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613"/>
      <c r="CB238" s="2613"/>
      <c r="CC238" s="2613"/>
      <c r="CD238" s="2613"/>
      <c r="CE238" s="2613"/>
      <c r="CF238" s="2613"/>
      <c r="CG238" s="2613"/>
      <c r="CH238" s="2613"/>
      <c r="CI238" s="2613"/>
      <c r="CJ238" s="2613"/>
      <c r="CK238" s="2613"/>
      <c r="CL238" s="2613"/>
      <c r="CM238" s="2613"/>
      <c r="CN238" s="2613"/>
      <c r="CO238" s="2613"/>
      <c r="CP238" s="2613"/>
      <c r="CQ238" s="2613"/>
      <c r="CR238" s="2613"/>
      <c r="CS238" s="2613"/>
      <c r="CT238" s="2613"/>
      <c r="CU238" s="2613"/>
      <c r="CV238" s="2613"/>
      <c r="CW238" s="2613"/>
      <c r="CX238" s="2613"/>
      <c r="CY238" s="2613"/>
      <c r="CZ238" s="2613"/>
    </row>
    <row r="239" s="853" customFormat="true" ht="15" customHeight="true" x14ac:dyDescent="0.2">
      <c r="A239" s="2269"/>
      <c r="B239" s="2488"/>
      <c r="C239" s="2436"/>
      <c r="D239" s="2437"/>
      <c r="E239" s="2437"/>
      <c r="F239" s="2437"/>
      <c r="G239" s="2438"/>
      <c r="H239" s="2439"/>
      <c r="I239" s="2437"/>
      <c r="J239" s="2437"/>
      <c r="K239" s="2437"/>
      <c r="L239" s="2440"/>
      <c r="M239" s="2441"/>
      <c r="N239" s="2437"/>
      <c r="O239" s="2437"/>
      <c r="P239" s="2437"/>
      <c r="Q239" s="2438"/>
      <c r="R239" s="2439"/>
      <c r="S239" s="2437"/>
      <c r="T239" s="2437"/>
      <c r="U239" s="2437"/>
      <c r="V239" s="2437"/>
      <c r="W239" s="2437"/>
      <c r="X239" s="2437"/>
      <c r="Y239" s="2437"/>
      <c r="Z239" s="2749"/>
      <c r="AA239" s="1069"/>
      <c r="AB239" s="1069"/>
      <c r="AC239" s="1069"/>
      <c r="AD239" s="1069"/>
      <c r="AE239" s="1069"/>
      <c r="AF239" s="1069"/>
      <c r="AG239" s="1069"/>
      <c r="AH239" s="1069"/>
      <c r="AI239" s="1069"/>
      <c r="AJ239" s="1069"/>
      <c r="AK239" s="1069"/>
      <c r="AL239" s="1069"/>
      <c r="AM239" s="1069"/>
      <c r="AN239" s="1069"/>
      <c r="AO239" s="1069"/>
      <c r="AP239" s="1069"/>
      <c r="AQ239" s="1069"/>
      <c r="AR239" s="1069"/>
      <c r="AS239" s="1069"/>
      <c r="AT239" s="1069"/>
      <c r="AU239" s="1069"/>
      <c r="AV239" s="1069"/>
      <c r="AW239" s="1069"/>
      <c r="AX239" s="1069"/>
      <c r="AY239" s="1069"/>
      <c r="AZ239" s="240"/>
      <c r="BA239" s="88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613"/>
      <c r="CB239" s="2613"/>
      <c r="CC239" s="2613"/>
      <c r="CD239" s="2613"/>
      <c r="CE239" s="2613"/>
      <c r="CF239" s="2613"/>
      <c r="CG239" s="2613"/>
      <c r="CH239" s="2613"/>
      <c r="CI239" s="2613"/>
      <c r="CJ239" s="2613"/>
      <c r="CK239" s="2613"/>
      <c r="CL239" s="2613"/>
      <c r="CM239" s="2613"/>
      <c r="CN239" s="2613"/>
      <c r="CO239" s="2613"/>
      <c r="CP239" s="2613"/>
      <c r="CQ239" s="2613"/>
      <c r="CR239" s="2613"/>
      <c r="CS239" s="2613"/>
      <c r="CT239" s="2613"/>
      <c r="CU239" s="2613"/>
      <c r="CV239" s="2613"/>
      <c r="CW239" s="2613"/>
      <c r="CX239" s="2613"/>
      <c r="CY239" s="2613"/>
      <c r="CZ239" s="2613"/>
    </row>
    <row r="240" s="853" customFormat="true" ht="15" customHeight="true" x14ac:dyDescent="0.2">
      <c r="A240" s="2270"/>
      <c r="B240" s="2274"/>
      <c r="C240" s="2442"/>
      <c r="D240" s="2443"/>
      <c r="E240" s="2443"/>
      <c r="F240" s="2443"/>
      <c r="G240" s="2444"/>
      <c r="H240" s="2445"/>
      <c r="I240" s="2443"/>
      <c r="J240" s="2443"/>
      <c r="K240" s="2443"/>
      <c r="L240" s="2446"/>
      <c r="M240" s="2447"/>
      <c r="N240" s="2443"/>
      <c r="O240" s="2443"/>
      <c r="P240" s="2443"/>
      <c r="Q240" s="2444"/>
      <c r="R240" s="2445"/>
      <c r="S240" s="2443"/>
      <c r="T240" s="2443"/>
      <c r="U240" s="2443"/>
      <c r="V240" s="2443"/>
      <c r="W240" s="2443"/>
      <c r="X240" s="2443"/>
      <c r="Y240" s="2443"/>
      <c r="Z240" s="2750"/>
      <c r="AA240" s="1069"/>
      <c r="AB240" s="1069"/>
      <c r="AC240" s="1069"/>
      <c r="AD240" s="1069"/>
      <c r="AE240" s="1069"/>
      <c r="AF240" s="1069"/>
      <c r="AG240" s="1069"/>
      <c r="AH240" s="1069"/>
      <c r="AI240" s="1069"/>
      <c r="AJ240" s="1069"/>
      <c r="AK240" s="1069"/>
      <c r="AL240" s="1069"/>
      <c r="AM240" s="1069"/>
      <c r="AN240" s="1069"/>
      <c r="AO240" s="1069"/>
      <c r="AP240" s="1069"/>
      <c r="AQ240" s="1069"/>
      <c r="AR240" s="1069"/>
      <c r="AS240" s="1069"/>
      <c r="AT240" s="1069"/>
      <c r="AU240" s="1069"/>
      <c r="AV240" s="1069"/>
      <c r="AW240" s="1069"/>
      <c r="AX240" s="1069"/>
      <c r="AY240" s="1069"/>
      <c r="AZ240" s="240"/>
      <c r="BA240" s="88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613"/>
      <c r="CB240" s="2613"/>
      <c r="CC240" s="2613"/>
      <c r="CD240" s="2613"/>
      <c r="CE240" s="2613"/>
      <c r="CF240" s="2613"/>
      <c r="CG240" s="2613"/>
      <c r="CH240" s="2613"/>
      <c r="CI240" s="2613"/>
      <c r="CJ240" s="2613"/>
      <c r="CK240" s="2613"/>
      <c r="CL240" s="2613"/>
      <c r="CM240" s="2613"/>
      <c r="CN240" s="2613"/>
      <c r="CO240" s="2613"/>
      <c r="CP240" s="2613"/>
      <c r="CQ240" s="2613"/>
      <c r="CR240" s="2613"/>
      <c r="CS240" s="2613"/>
      <c r="CT240" s="2613"/>
      <c r="CU240" s="2613"/>
      <c r="CV240" s="2613"/>
      <c r="CW240" s="2613"/>
      <c r="CX240" s="2613"/>
      <c r="CY240" s="2613"/>
      <c r="CZ240" s="2613"/>
    </row>
    <row r="241" s="853" customFormat="true" ht="15" customHeight="true" x14ac:dyDescent="0.2">
      <c r="A241" s="2264"/>
      <c r="B241" s="2275"/>
      <c r="C241" s="2448"/>
      <c r="D241" s="2449"/>
      <c r="E241" s="2449"/>
      <c r="F241" s="2449"/>
      <c r="G241" s="2450"/>
      <c r="H241" s="2451"/>
      <c r="I241" s="2449"/>
      <c r="J241" s="2449"/>
      <c r="K241" s="2449"/>
      <c r="L241" s="2452"/>
      <c r="M241" s="2453"/>
      <c r="N241" s="2449"/>
      <c r="O241" s="2449"/>
      <c r="P241" s="2449"/>
      <c r="Q241" s="2450"/>
      <c r="R241" s="2451"/>
      <c r="S241" s="2449"/>
      <c r="T241" s="2449"/>
      <c r="U241" s="2449"/>
      <c r="V241" s="2449"/>
      <c r="W241" s="2449"/>
      <c r="X241" s="2449"/>
      <c r="Y241" s="2449"/>
      <c r="Z241" s="2751"/>
      <c r="AA241" s="1069"/>
      <c r="AB241" s="1069"/>
      <c r="AC241" s="1069"/>
      <c r="AD241" s="1069"/>
      <c r="AE241" s="1069"/>
      <c r="AF241" s="1069"/>
      <c r="AG241" s="1069"/>
      <c r="AH241" s="1069"/>
      <c r="AI241" s="1069"/>
      <c r="AJ241" s="1069"/>
      <c r="AK241" s="1069"/>
      <c r="AL241" s="1069"/>
      <c r="AM241" s="1069"/>
      <c r="AN241" s="1069"/>
      <c r="AO241" s="1069"/>
      <c r="AP241" s="1069"/>
      <c r="AQ241" s="1069"/>
      <c r="AR241" s="1069"/>
      <c r="AS241" s="1069"/>
      <c r="AT241" s="1069"/>
      <c r="AU241" s="1069"/>
      <c r="AV241" s="1069"/>
      <c r="AW241" s="1069"/>
      <c r="AX241" s="1069"/>
      <c r="AY241" s="1069"/>
      <c r="AZ241" s="240"/>
      <c r="BA241" s="88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613"/>
      <c r="CB241" s="2613"/>
      <c r="CC241" s="2613"/>
      <c r="CD241" s="2613"/>
      <c r="CE241" s="2613"/>
      <c r="CF241" s="2613"/>
      <c r="CG241" s="2613"/>
      <c r="CH241" s="2613"/>
      <c r="CI241" s="2613"/>
      <c r="CJ241" s="2613"/>
      <c r="CK241" s="2613"/>
      <c r="CL241" s="2613"/>
      <c r="CM241" s="2613"/>
      <c r="CN241" s="2613"/>
      <c r="CO241" s="2613"/>
      <c r="CP241" s="2613"/>
      <c r="CQ241" s="2613"/>
      <c r="CR241" s="2613"/>
      <c r="CS241" s="2613"/>
      <c r="CT241" s="2613"/>
      <c r="CU241" s="2613"/>
      <c r="CV241" s="2613"/>
      <c r="CW241" s="2613"/>
      <c r="CX241" s="2613"/>
      <c r="CY241" s="2613"/>
      <c r="CZ241" s="2613"/>
    </row>
    <row r="242" s="853" customFormat="true" ht="15" customHeight="true" x14ac:dyDescent="0.2">
      <c r="A242" s="1180"/>
      <c r="B242" s="1270"/>
      <c r="C242" s="1358"/>
      <c r="D242" s="1350"/>
      <c r="E242" s="1350"/>
      <c r="F242" s="1350"/>
      <c r="G242" s="1351"/>
      <c r="H242" s="1359"/>
      <c r="I242" s="1350"/>
      <c r="J242" s="1350"/>
      <c r="K242" s="1350"/>
      <c r="L242" s="1360"/>
      <c r="M242" s="1358"/>
      <c r="N242" s="1350"/>
      <c r="O242" s="1350"/>
      <c r="P242" s="1350"/>
      <c r="Q242" s="1351"/>
      <c r="R242" s="1359"/>
      <c r="S242" s="1350"/>
      <c r="T242" s="1350"/>
      <c r="U242" s="1350"/>
      <c r="V242" s="1350"/>
      <c r="W242" s="1350"/>
      <c r="X242" s="1350"/>
      <c r="Y242" s="1350"/>
      <c r="Z242" s="1360"/>
      <c r="AA242" s="1069"/>
      <c r="AB242" s="1069"/>
      <c r="AC242" s="1069"/>
      <c r="AD242" s="1069"/>
      <c r="AE242" s="1069"/>
      <c r="AF242" s="1069"/>
      <c r="AG242" s="1069"/>
      <c r="AH242" s="1069"/>
      <c r="AI242" s="1069"/>
      <c r="AJ242" s="1069"/>
      <c r="AK242" s="1069"/>
      <c r="AL242" s="1069"/>
      <c r="AM242" s="1069"/>
      <c r="AN242" s="1069"/>
      <c r="AO242" s="1069"/>
      <c r="AP242" s="1069"/>
      <c r="AQ242" s="1069"/>
      <c r="AR242" s="1069"/>
      <c r="AS242" s="1069"/>
      <c r="AT242" s="1069"/>
      <c r="AU242" s="1069"/>
      <c r="AV242" s="1069"/>
      <c r="AW242" s="1069"/>
      <c r="AX242" s="1069"/>
      <c r="AY242" s="1069"/>
      <c r="AZ242" s="240"/>
      <c r="BA242" s="88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613"/>
      <c r="CB242" s="2613"/>
      <c r="CC242" s="2613"/>
      <c r="CD242" s="2613"/>
      <c r="CE242" s="2613"/>
      <c r="CF242" s="2613"/>
      <c r="CG242" s="2613"/>
      <c r="CH242" s="2613"/>
      <c r="CI242" s="2613"/>
      <c r="CJ242" s="2613"/>
      <c r="CK242" s="2613"/>
      <c r="CL242" s="2613"/>
      <c r="CM242" s="2613"/>
      <c r="CN242" s="2613"/>
      <c r="CO242" s="2613"/>
      <c r="CP242" s="2613"/>
      <c r="CQ242" s="2613"/>
      <c r="CR242" s="2613"/>
      <c r="CS242" s="2613"/>
      <c r="CT242" s="2613"/>
      <c r="CU242" s="2613"/>
      <c r="CV242" s="2613"/>
      <c r="CW242" s="2613"/>
      <c r="CX242" s="2613"/>
      <c r="CY242" s="2613"/>
      <c r="CZ242" s="2613"/>
    </row>
    <row r="243" s="853" customFormat="true" ht="15" customHeight="true" x14ac:dyDescent="0.2">
      <c r="A243" s="1180"/>
      <c r="B243" s="1270"/>
      <c r="C243" s="1358"/>
      <c r="D243" s="1350"/>
      <c r="E243" s="1350"/>
      <c r="F243" s="1350"/>
      <c r="G243" s="1351"/>
      <c r="H243" s="1359"/>
      <c r="I243" s="1350"/>
      <c r="J243" s="1350"/>
      <c r="K243" s="1350"/>
      <c r="L243" s="1360"/>
      <c r="M243" s="1358"/>
      <c r="N243" s="1350"/>
      <c r="O243" s="1350"/>
      <c r="P243" s="1350"/>
      <c r="Q243" s="1351"/>
      <c r="R243" s="1359"/>
      <c r="S243" s="1350"/>
      <c r="T243" s="1350"/>
      <c r="U243" s="1350"/>
      <c r="V243" s="1350"/>
      <c r="W243" s="1350"/>
      <c r="X243" s="1350"/>
      <c r="Y243" s="1350"/>
      <c r="Z243" s="1360"/>
      <c r="AA243" s="1069"/>
      <c r="AB243" s="1069"/>
      <c r="AC243" s="1069"/>
      <c r="AD243" s="1069"/>
      <c r="AE243" s="1069"/>
      <c r="AF243" s="1069"/>
      <c r="AG243" s="1069"/>
      <c r="AH243" s="1069"/>
      <c r="AI243" s="1069"/>
      <c r="AJ243" s="1069"/>
      <c r="AK243" s="1069"/>
      <c r="AL243" s="1069"/>
      <c r="AM243" s="1069"/>
      <c r="AN243" s="1069"/>
      <c r="AO243" s="1069"/>
      <c r="AP243" s="1069"/>
      <c r="AQ243" s="1069"/>
      <c r="AR243" s="1069"/>
      <c r="AS243" s="1069"/>
      <c r="AT243" s="1069"/>
      <c r="AU243" s="1069"/>
      <c r="AV243" s="1069"/>
      <c r="AW243" s="1069"/>
      <c r="AX243" s="1069"/>
      <c r="AY243" s="1069"/>
      <c r="AZ243" s="240"/>
      <c r="BA243" s="88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613"/>
      <c r="CB243" s="2613"/>
      <c r="CC243" s="2613"/>
      <c r="CD243" s="2613"/>
      <c r="CE243" s="2613"/>
      <c r="CF243" s="2613"/>
      <c r="CG243" s="2613"/>
      <c r="CH243" s="2613"/>
      <c r="CI243" s="2613"/>
      <c r="CJ243" s="2613"/>
      <c r="CK243" s="2613"/>
      <c r="CL243" s="2613"/>
      <c r="CM243" s="2613"/>
      <c r="CN243" s="2613"/>
      <c r="CO243" s="2613"/>
      <c r="CP243" s="2613"/>
      <c r="CQ243" s="2613"/>
      <c r="CR243" s="2613"/>
      <c r="CS243" s="2613"/>
      <c r="CT243" s="2613"/>
      <c r="CU243" s="2613"/>
      <c r="CV243" s="2613"/>
      <c r="CW243" s="2613"/>
      <c r="CX243" s="2613"/>
      <c r="CY243" s="2613"/>
      <c r="CZ243" s="2613"/>
    </row>
    <row r="244" s="853" customFormat="true" ht="15" customHeight="true" x14ac:dyDescent="0.2">
      <c r="A244" s="1180"/>
      <c r="B244" s="1270"/>
      <c r="C244" s="1358"/>
      <c r="D244" s="1350"/>
      <c r="E244" s="1350"/>
      <c r="F244" s="1350"/>
      <c r="G244" s="1351"/>
      <c r="H244" s="1359"/>
      <c r="I244" s="1350"/>
      <c r="J244" s="1350"/>
      <c r="K244" s="1350"/>
      <c r="L244" s="1360"/>
      <c r="M244" s="1358"/>
      <c r="N244" s="1350"/>
      <c r="O244" s="1350"/>
      <c r="P244" s="1350"/>
      <c r="Q244" s="1351"/>
      <c r="R244" s="1359"/>
      <c r="S244" s="1350"/>
      <c r="T244" s="1350"/>
      <c r="U244" s="1350"/>
      <c r="V244" s="1350"/>
      <c r="W244" s="1350"/>
      <c r="X244" s="1350"/>
      <c r="Y244" s="1350"/>
      <c r="Z244" s="1360"/>
      <c r="AA244" s="1069"/>
      <c r="AB244" s="1069"/>
      <c r="AC244" s="1069"/>
      <c r="AD244" s="1069"/>
      <c r="AE244" s="1069"/>
      <c r="AF244" s="1069"/>
      <c r="AG244" s="1069"/>
      <c r="AH244" s="1069"/>
      <c r="AI244" s="1069"/>
      <c r="AJ244" s="1069"/>
      <c r="AK244" s="1069"/>
      <c r="AL244" s="1069"/>
      <c r="AM244" s="1069"/>
      <c r="AN244" s="1069"/>
      <c r="AO244" s="1069"/>
      <c r="AP244" s="1069"/>
      <c r="AQ244" s="1069"/>
      <c r="AR244" s="1069"/>
      <c r="AS244" s="1069"/>
      <c r="AT244" s="1069"/>
      <c r="AU244" s="1069"/>
      <c r="AV244" s="1069"/>
      <c r="AW244" s="1069"/>
      <c r="AX244" s="1069"/>
      <c r="AY244" s="1069"/>
      <c r="AZ244" s="240"/>
      <c r="BA244" s="88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613"/>
      <c r="CB244" s="2613"/>
      <c r="CC244" s="2613"/>
      <c r="CD244" s="2613"/>
      <c r="CE244" s="2613"/>
      <c r="CF244" s="2613"/>
      <c r="CG244" s="2613"/>
      <c r="CH244" s="2613"/>
      <c r="CI244" s="2613"/>
      <c r="CJ244" s="2613"/>
      <c r="CK244" s="2613"/>
      <c r="CL244" s="2613"/>
      <c r="CM244" s="2613"/>
      <c r="CN244" s="2613"/>
      <c r="CO244" s="2613"/>
      <c r="CP244" s="2613"/>
      <c r="CQ244" s="2613"/>
      <c r="CR244" s="2613"/>
      <c r="CS244" s="2613"/>
      <c r="CT244" s="2613"/>
      <c r="CU244" s="2613"/>
      <c r="CV244" s="2613"/>
      <c r="CW244" s="2613"/>
      <c r="CX244" s="2613"/>
      <c r="CY244" s="2613"/>
      <c r="CZ244" s="2613"/>
    </row>
    <row r="245" s="853" customFormat="true" ht="15" customHeight="true" x14ac:dyDescent="0.2">
      <c r="A245" s="1180"/>
      <c r="B245" s="1270"/>
      <c r="C245" s="1358"/>
      <c r="D245" s="1350"/>
      <c r="E245" s="1350"/>
      <c r="F245" s="1350"/>
      <c r="G245" s="1351"/>
      <c r="H245" s="1359"/>
      <c r="I245" s="1350"/>
      <c r="J245" s="1350"/>
      <c r="K245" s="1350"/>
      <c r="L245" s="1360"/>
      <c r="M245" s="1358"/>
      <c r="N245" s="1350"/>
      <c r="O245" s="1350"/>
      <c r="P245" s="1350"/>
      <c r="Q245" s="1351"/>
      <c r="R245" s="1359"/>
      <c r="S245" s="1350"/>
      <c r="T245" s="1350"/>
      <c r="U245" s="1350"/>
      <c r="V245" s="1350"/>
      <c r="W245" s="1350"/>
      <c r="X245" s="1350"/>
      <c r="Y245" s="1350"/>
      <c r="Z245" s="1360"/>
      <c r="AA245" s="1069"/>
      <c r="AB245" s="1069"/>
      <c r="AC245" s="1069"/>
      <c r="AD245" s="1069"/>
      <c r="AE245" s="1069"/>
      <c r="AF245" s="1069"/>
      <c r="AG245" s="1069"/>
      <c r="AH245" s="1069"/>
      <c r="AI245" s="1069"/>
      <c r="AJ245" s="1069"/>
      <c r="AK245" s="1069"/>
      <c r="AL245" s="1069"/>
      <c r="AM245" s="1069"/>
      <c r="AN245" s="1069"/>
      <c r="AO245" s="1069"/>
      <c r="AP245" s="1069"/>
      <c r="AQ245" s="1069"/>
      <c r="AR245" s="1069"/>
      <c r="AS245" s="1069"/>
      <c r="AT245" s="1069"/>
      <c r="AU245" s="1069"/>
      <c r="AV245" s="1069"/>
      <c r="AW245" s="1069"/>
      <c r="AX245" s="1069"/>
      <c r="AY245" s="1069"/>
      <c r="AZ245" s="240"/>
      <c r="BA245" s="88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613"/>
      <c r="CB245" s="2613"/>
      <c r="CC245" s="2613"/>
      <c r="CD245" s="2613"/>
      <c r="CE245" s="2613"/>
      <c r="CF245" s="2613"/>
      <c r="CG245" s="2613"/>
      <c r="CH245" s="2613"/>
      <c r="CI245" s="2613"/>
      <c r="CJ245" s="2613"/>
      <c r="CK245" s="2613"/>
      <c r="CL245" s="2613"/>
      <c r="CM245" s="2613"/>
      <c r="CN245" s="2613"/>
      <c r="CO245" s="2613"/>
      <c r="CP245" s="2613"/>
      <c r="CQ245" s="2613"/>
      <c r="CR245" s="2613"/>
      <c r="CS245" s="2613"/>
      <c r="CT245" s="2613"/>
      <c r="CU245" s="2613"/>
      <c r="CV245" s="2613"/>
      <c r="CW245" s="2613"/>
      <c r="CX245" s="2613"/>
      <c r="CY245" s="2613"/>
      <c r="CZ245" s="2613"/>
    </row>
    <row r="246" s="853" customFormat="true" ht="15" customHeight="true" x14ac:dyDescent="0.2">
      <c r="A246" s="1180"/>
      <c r="B246" s="1270"/>
      <c r="C246" s="1358"/>
      <c r="D246" s="1350"/>
      <c r="E246" s="1350"/>
      <c r="F246" s="1350"/>
      <c r="G246" s="1351"/>
      <c r="H246" s="1359"/>
      <c r="I246" s="1350"/>
      <c r="J246" s="1350"/>
      <c r="K246" s="1350"/>
      <c r="L246" s="1360"/>
      <c r="M246" s="1358"/>
      <c r="N246" s="1350"/>
      <c r="O246" s="1350"/>
      <c r="P246" s="1350"/>
      <c r="Q246" s="1351"/>
      <c r="R246" s="1359"/>
      <c r="S246" s="1350"/>
      <c r="T246" s="1350"/>
      <c r="U246" s="1350"/>
      <c r="V246" s="1350"/>
      <c r="W246" s="1350"/>
      <c r="X246" s="1350"/>
      <c r="Y246" s="1350"/>
      <c r="Z246" s="1360"/>
      <c r="AA246" s="1069"/>
      <c r="AB246" s="1069"/>
      <c r="AC246" s="1069"/>
      <c r="AD246" s="1069"/>
      <c r="AE246" s="1069"/>
      <c r="AF246" s="1069"/>
      <c r="AG246" s="1069"/>
      <c r="AH246" s="1069"/>
      <c r="AI246" s="1069"/>
      <c r="AJ246" s="1069"/>
      <c r="AK246" s="1069"/>
      <c r="AL246" s="1069"/>
      <c r="AM246" s="1069"/>
      <c r="AN246" s="1069"/>
      <c r="AO246" s="1069"/>
      <c r="AP246" s="1069"/>
      <c r="AQ246" s="1069"/>
      <c r="AR246" s="1069"/>
      <c r="AS246" s="1069"/>
      <c r="AT246" s="1069"/>
      <c r="AU246" s="1069"/>
      <c r="AV246" s="1069"/>
      <c r="AW246" s="1069"/>
      <c r="AX246" s="1069"/>
      <c r="AY246" s="1069"/>
      <c r="AZ246" s="240"/>
      <c r="BA246" s="88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613"/>
      <c r="CB246" s="2613"/>
      <c r="CC246" s="2613"/>
      <c r="CD246" s="2613"/>
      <c r="CE246" s="2613"/>
      <c r="CF246" s="2613"/>
      <c r="CG246" s="2613"/>
      <c r="CH246" s="2613"/>
      <c r="CI246" s="2613"/>
      <c r="CJ246" s="2613"/>
      <c r="CK246" s="2613"/>
      <c r="CL246" s="2613"/>
      <c r="CM246" s="2613"/>
      <c r="CN246" s="2613"/>
      <c r="CO246" s="2613"/>
      <c r="CP246" s="2613"/>
      <c r="CQ246" s="2613"/>
      <c r="CR246" s="2613"/>
      <c r="CS246" s="2613"/>
      <c r="CT246" s="2613"/>
      <c r="CU246" s="2613"/>
      <c r="CV246" s="2613"/>
      <c r="CW246" s="2613"/>
      <c r="CX246" s="2613"/>
      <c r="CY246" s="2613"/>
      <c r="CZ246" s="2613"/>
    </row>
    <row r="247" s="853" customFormat="true" ht="15" customHeight="true" x14ac:dyDescent="0.2">
      <c r="A247" s="1180"/>
      <c r="B247" s="1270"/>
      <c r="C247" s="1358"/>
      <c r="D247" s="1350"/>
      <c r="E247" s="1350"/>
      <c r="F247" s="1350"/>
      <c r="G247" s="1351"/>
      <c r="H247" s="1359"/>
      <c r="I247" s="1350"/>
      <c r="J247" s="1350"/>
      <c r="K247" s="1350"/>
      <c r="L247" s="1360"/>
      <c r="M247" s="1358"/>
      <c r="N247" s="1350"/>
      <c r="O247" s="1350"/>
      <c r="P247" s="1350"/>
      <c r="Q247" s="1351"/>
      <c r="R247" s="1359"/>
      <c r="S247" s="1350"/>
      <c r="T247" s="1350"/>
      <c r="U247" s="1350"/>
      <c r="V247" s="1350"/>
      <c r="W247" s="1350"/>
      <c r="X247" s="1350"/>
      <c r="Y247" s="1350"/>
      <c r="Z247" s="1360"/>
      <c r="AA247" s="1069"/>
      <c r="AB247" s="1069"/>
      <c r="AC247" s="1069"/>
      <c r="AD247" s="1069"/>
      <c r="AE247" s="1069"/>
      <c r="AF247" s="1069"/>
      <c r="AG247" s="1069"/>
      <c r="AH247" s="1069"/>
      <c r="AI247" s="1069"/>
      <c r="AJ247" s="1069"/>
      <c r="AK247" s="1069"/>
      <c r="AL247" s="1069"/>
      <c r="AM247" s="1069"/>
      <c r="AN247" s="1069"/>
      <c r="AO247" s="1069"/>
      <c r="AP247" s="1069"/>
      <c r="AQ247" s="1069"/>
      <c r="AR247" s="1069"/>
      <c r="AS247" s="1069"/>
      <c r="AT247" s="1069"/>
      <c r="AU247" s="1069"/>
      <c r="AV247" s="1069"/>
      <c r="AW247" s="1069"/>
      <c r="AX247" s="1069"/>
      <c r="AY247" s="1069"/>
      <c r="AZ247" s="240"/>
      <c r="BA247" s="88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613"/>
      <c r="CB247" s="2613"/>
      <c r="CC247" s="2613"/>
      <c r="CD247" s="2613"/>
      <c r="CE247" s="2613"/>
      <c r="CF247" s="2613"/>
      <c r="CG247" s="2613"/>
      <c r="CH247" s="2613"/>
      <c r="CI247" s="2613"/>
      <c r="CJ247" s="2613"/>
      <c r="CK247" s="2613"/>
      <c r="CL247" s="2613"/>
      <c r="CM247" s="2613"/>
      <c r="CN247" s="2613"/>
      <c r="CO247" s="2613"/>
      <c r="CP247" s="2613"/>
      <c r="CQ247" s="2613"/>
      <c r="CR247" s="2613"/>
      <c r="CS247" s="2613"/>
      <c r="CT247" s="2613"/>
      <c r="CU247" s="2613"/>
      <c r="CV247" s="2613"/>
      <c r="CW247" s="2613"/>
      <c r="CX247" s="2613"/>
      <c r="CY247" s="2613"/>
      <c r="CZ247" s="2613"/>
    </row>
    <row r="248" s="853" customFormat="true" ht="15" customHeight="true" x14ac:dyDescent="0.2">
      <c r="A248" s="1456"/>
      <c r="B248" s="1282"/>
      <c r="C248" s="1431"/>
      <c r="D248" s="1371"/>
      <c r="E248" s="1371"/>
      <c r="F248" s="1371"/>
      <c r="G248" s="1372"/>
      <c r="H248" s="1432"/>
      <c r="I248" s="1371"/>
      <c r="J248" s="1371"/>
      <c r="K248" s="1371"/>
      <c r="L248" s="1433"/>
      <c r="M248" s="1431"/>
      <c r="N248" s="1371"/>
      <c r="O248" s="1371"/>
      <c r="P248" s="1371"/>
      <c r="Q248" s="1372"/>
      <c r="R248" s="1432"/>
      <c r="S248" s="1371"/>
      <c r="T248" s="1371"/>
      <c r="U248" s="1371"/>
      <c r="V248" s="1371"/>
      <c r="W248" s="1371"/>
      <c r="X248" s="1371"/>
      <c r="Y248" s="1371"/>
      <c r="Z248" s="1433"/>
      <c r="AA248" s="1069"/>
      <c r="AB248" s="1069"/>
      <c r="AC248" s="1069"/>
      <c r="AD248" s="1069"/>
      <c r="AE248" s="1069"/>
      <c r="AF248" s="1069"/>
      <c r="AG248" s="1069"/>
      <c r="AH248" s="1069"/>
      <c r="AI248" s="1069"/>
      <c r="AJ248" s="1069"/>
      <c r="AK248" s="1069"/>
      <c r="AL248" s="1069"/>
      <c r="AM248" s="1069"/>
      <c r="AN248" s="1069"/>
      <c r="AO248" s="1069"/>
      <c r="AP248" s="1069"/>
      <c r="AQ248" s="1069"/>
      <c r="AR248" s="1069"/>
      <c r="AS248" s="1069"/>
      <c r="AT248" s="1069"/>
      <c r="AU248" s="1069"/>
      <c r="AV248" s="1069"/>
      <c r="AW248" s="1069"/>
      <c r="AX248" s="1069"/>
      <c r="AY248" s="1069"/>
      <c r="AZ248" s="240"/>
      <c r="BA248" s="88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613"/>
      <c r="CB248" s="2613"/>
      <c r="CC248" s="2613"/>
      <c r="CD248" s="2613"/>
      <c r="CE248" s="2613"/>
      <c r="CF248" s="2613"/>
      <c r="CG248" s="2613"/>
      <c r="CH248" s="2613"/>
      <c r="CI248" s="2613"/>
      <c r="CJ248" s="2613"/>
      <c r="CK248" s="2613"/>
      <c r="CL248" s="2613"/>
      <c r="CM248" s="2613"/>
      <c r="CN248" s="2613"/>
      <c r="CO248" s="2613"/>
      <c r="CP248" s="2613"/>
      <c r="CQ248" s="2613"/>
      <c r="CR248" s="2613"/>
      <c r="CS248" s="2613"/>
      <c r="CT248" s="2613"/>
      <c r="CU248" s="2613"/>
      <c r="CV248" s="2613"/>
      <c r="CW248" s="2613"/>
      <c r="CX248" s="2613"/>
      <c r="CY248" s="2613"/>
      <c r="CZ248" s="2613"/>
    </row>
    <row r="249" s="853" customFormat="true" ht="250.15" customHeight="true" x14ac:dyDescent="0.2">
      <c r="B249" s="852"/>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98"/>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75"/>
      <c r="BB250" s="268"/>
      <c r="BC250" s="875"/>
      <c r="BD250" s="875"/>
      <c r="BE250" s="875"/>
      <c r="BF250" s="875"/>
      <c r="BG250" s="875"/>
      <c r="BH250" s="875"/>
      <c r="BI250" s="875"/>
      <c r="BJ250" s="875"/>
      <c r="BK250" s="875"/>
      <c r="BL250" s="875"/>
      <c r="BM250" s="875"/>
      <c r="BN250" s="875"/>
      <c r="BO250" s="875"/>
      <c r="BP250" s="875"/>
      <c r="BQ250" s="875"/>
      <c r="BR250" s="875"/>
      <c r="BS250" s="875"/>
      <c r="BT250" s="875"/>
      <c r="BU250" s="875"/>
      <c r="BV250" s="875"/>
      <c r="BW250" s="875"/>
      <c r="BX250" s="875"/>
      <c r="BY250" s="87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98"/>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75"/>
      <c r="BB251" s="268"/>
      <c r="BC251" s="875"/>
      <c r="BD251" s="875"/>
      <c r="BE251" s="875"/>
      <c r="BF251" s="875"/>
      <c r="BG251" s="875"/>
      <c r="BH251" s="875"/>
      <c r="BI251" s="875"/>
      <c r="BJ251" s="875"/>
      <c r="BK251" s="875"/>
      <c r="BL251" s="875"/>
      <c r="BM251" s="875"/>
      <c r="BN251" s="875"/>
      <c r="BO251" s="875"/>
      <c r="BP251" s="875"/>
      <c r="BQ251" s="875"/>
      <c r="BR251" s="875"/>
      <c r="BS251" s="875"/>
      <c r="BT251" s="875"/>
      <c r="BU251" s="875"/>
      <c r="BV251" s="875"/>
      <c r="BW251" s="875"/>
      <c r="BX251" s="875"/>
      <c r="BY251" s="87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98"/>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75"/>
      <c r="BB252" s="268"/>
      <c r="BC252" s="875"/>
      <c r="BD252" s="875"/>
      <c r="BE252" s="875"/>
      <c r="BF252" s="875"/>
      <c r="BG252" s="875"/>
      <c r="BH252" s="875"/>
      <c r="BI252" s="875"/>
      <c r="BJ252" s="875"/>
      <c r="BK252" s="875"/>
      <c r="BL252" s="875"/>
      <c r="BM252" s="875"/>
      <c r="BN252" s="875"/>
      <c r="BO252" s="875"/>
      <c r="BP252" s="875"/>
      <c r="BQ252" s="875"/>
      <c r="BR252" s="875"/>
      <c r="BS252" s="875"/>
      <c r="BT252" s="875"/>
      <c r="BU252" s="875"/>
      <c r="BV252" s="875"/>
      <c r="BW252" s="875"/>
      <c r="BX252" s="875"/>
      <c r="BY252" s="87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98"/>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75"/>
      <c r="BB253" s="268"/>
      <c r="BC253" s="875"/>
      <c r="BD253" s="875"/>
      <c r="BE253" s="875"/>
      <c r="BF253" s="875"/>
      <c r="BG253" s="875"/>
      <c r="BH253" s="875"/>
      <c r="BI253" s="875"/>
      <c r="BJ253" s="875"/>
      <c r="BK253" s="875"/>
      <c r="BL253" s="875"/>
      <c r="BM253" s="875"/>
      <c r="BN253" s="875"/>
      <c r="BO253" s="875"/>
      <c r="BP253" s="875"/>
      <c r="BQ253" s="875"/>
      <c r="BR253" s="875"/>
      <c r="BS253" s="875"/>
      <c r="BT253" s="875"/>
      <c r="BU253" s="875"/>
      <c r="BV253" s="875"/>
      <c r="BW253" s="875"/>
      <c r="BX253" s="875"/>
      <c r="BY253" s="87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98"/>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75"/>
      <c r="BB254" s="268"/>
      <c r="BC254" s="875"/>
      <c r="BD254" s="875"/>
      <c r="BE254" s="875"/>
      <c r="BF254" s="875"/>
      <c r="BG254" s="875"/>
      <c r="BH254" s="875"/>
      <c r="BI254" s="875"/>
      <c r="BJ254" s="875"/>
      <c r="BK254" s="875"/>
      <c r="BL254" s="875"/>
      <c r="BM254" s="875"/>
      <c r="BN254" s="875"/>
      <c r="BO254" s="875"/>
      <c r="BP254" s="875"/>
      <c r="BQ254" s="875"/>
      <c r="BR254" s="875"/>
      <c r="BS254" s="875"/>
      <c r="BT254" s="875"/>
      <c r="BU254" s="875"/>
      <c r="BV254" s="875"/>
      <c r="BW254" s="875"/>
      <c r="BX254" s="875"/>
      <c r="BY254" s="87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98"/>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75"/>
      <c r="BB255" s="268"/>
      <c r="BC255" s="875"/>
      <c r="BD255" s="875"/>
      <c r="BE255" s="875"/>
      <c r="BF255" s="875"/>
      <c r="BG255" s="875"/>
      <c r="BH255" s="875"/>
      <c r="BI255" s="875"/>
      <c r="BJ255" s="875"/>
      <c r="BK255" s="875"/>
      <c r="BL255" s="875"/>
      <c r="BM255" s="875"/>
      <c r="BN255" s="875"/>
      <c r="BO255" s="875"/>
      <c r="BP255" s="875"/>
      <c r="BQ255" s="875"/>
      <c r="BR255" s="875"/>
      <c r="BS255" s="875"/>
      <c r="BT255" s="875"/>
      <c r="BU255" s="875"/>
      <c r="BV255" s="875"/>
      <c r="BW255" s="875"/>
      <c r="BX255" s="875"/>
      <c r="BY255" s="87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98"/>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75"/>
      <c r="BB256" s="268"/>
      <c r="BC256" s="875"/>
      <c r="BD256" s="875"/>
      <c r="BE256" s="875"/>
      <c r="BF256" s="875"/>
      <c r="BG256" s="875"/>
      <c r="BH256" s="875"/>
      <c r="BI256" s="875"/>
      <c r="BJ256" s="875"/>
      <c r="BK256" s="875"/>
      <c r="BL256" s="875"/>
      <c r="BM256" s="875"/>
      <c r="BN256" s="875"/>
      <c r="BO256" s="875"/>
      <c r="BP256" s="875"/>
      <c r="BQ256" s="875"/>
      <c r="BR256" s="875"/>
      <c r="BS256" s="875"/>
      <c r="BT256" s="875"/>
      <c r="BU256" s="875"/>
      <c r="BV256" s="875"/>
      <c r="BW256" s="875"/>
      <c r="BX256" s="875"/>
      <c r="BY256" s="87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98"/>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75"/>
      <c r="BB257" s="268"/>
      <c r="BC257" s="875"/>
      <c r="BD257" s="875"/>
      <c r="BE257" s="875"/>
      <c r="BF257" s="875"/>
      <c r="BG257" s="875"/>
      <c r="BH257" s="875"/>
      <c r="BI257" s="875"/>
      <c r="BJ257" s="875"/>
      <c r="BK257" s="875"/>
      <c r="BL257" s="875"/>
      <c r="BM257" s="875"/>
      <c r="BN257" s="875"/>
      <c r="BO257" s="875"/>
      <c r="BP257" s="875"/>
      <c r="BQ257" s="875"/>
      <c r="BR257" s="875"/>
      <c r="BS257" s="875"/>
      <c r="BT257" s="875"/>
      <c r="BU257" s="875"/>
      <c r="BV257" s="875"/>
      <c r="BW257" s="875"/>
      <c r="BX257" s="875"/>
      <c r="BY257" s="87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98"/>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75"/>
      <c r="BB258" s="268"/>
      <c r="BC258" s="875"/>
      <c r="BD258" s="875"/>
      <c r="BE258" s="875"/>
      <c r="BF258" s="875"/>
      <c r="BG258" s="875"/>
      <c r="BH258" s="875"/>
      <c r="BI258" s="875"/>
      <c r="BJ258" s="875"/>
      <c r="BK258" s="875"/>
      <c r="BL258" s="875"/>
      <c r="BM258" s="875"/>
      <c r="BN258" s="875"/>
      <c r="BO258" s="875"/>
      <c r="BP258" s="875"/>
      <c r="BQ258" s="875"/>
      <c r="BR258" s="875"/>
      <c r="BS258" s="875"/>
      <c r="BT258" s="875"/>
      <c r="BU258" s="875"/>
      <c r="BV258" s="875"/>
      <c r="BW258" s="875"/>
      <c r="BX258" s="875"/>
      <c r="BY258" s="87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853" customFormat="true" ht="15" customHeight="true" x14ac:dyDescent="0.2">
      <c r="B259" s="852"/>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988" t="s">
        <v>115</v>
      </c>
      <c r="BD259" s="2989"/>
      <c r="BE259" s="2989"/>
      <c r="BF259" s="2989"/>
      <c r="BG259" s="2990"/>
      <c r="BH259" s="2991" t="s">
        <v>39</v>
      </c>
      <c r="BI259" s="2989"/>
      <c r="BJ259" s="2989"/>
      <c r="BK259" s="2989"/>
      <c r="BL259" s="2990"/>
      <c r="BM259" s="2991" t="s">
        <v>38</v>
      </c>
      <c r="BN259" s="2989"/>
      <c r="BO259" s="2989"/>
      <c r="BP259" s="2989"/>
      <c r="BQ259" s="2992"/>
      <c r="BR259" s="2531" t="s">
        <v>143</v>
      </c>
      <c r="BS259" s="2532"/>
      <c r="BT259" s="2532"/>
      <c r="BU259" s="2532"/>
      <c r="BV259" s="2532"/>
      <c r="BW259" s="2532"/>
      <c r="BX259" s="2532"/>
      <c r="BY259" s="2533"/>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853" customFormat="true" ht="24" x14ac:dyDescent="0.2">
      <c r="B260" s="852"/>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163</v>
      </c>
      <c r="BX260" s="195" t="s">
        <v>252</v>
      </c>
      <c r="BY260" s="196" t="s">
        <v>165</v>
      </c>
      <c r="BZ260" s="196" t="s">
        <v>166</v>
      </c>
      <c r="CA260" s="2614"/>
      <c r="CB260" s="2614"/>
      <c r="CC260" s="2614"/>
      <c r="CD260" s="2614"/>
      <c r="CE260" s="2614"/>
      <c r="CF260" s="2614"/>
      <c r="CG260" s="2614"/>
      <c r="CH260" s="2614"/>
      <c r="CI260" s="2614"/>
      <c r="CJ260" s="2614"/>
      <c r="CK260" s="2614"/>
      <c r="CL260" s="2614"/>
      <c r="CM260" s="2614"/>
      <c r="CN260" s="2614"/>
      <c r="CO260" s="2614"/>
      <c r="CP260" s="2614"/>
      <c r="CQ260" s="2614"/>
      <c r="CR260" s="2614"/>
      <c r="CS260" s="2614"/>
      <c r="CT260" s="2614"/>
      <c r="CU260" s="2614"/>
      <c r="CV260" s="2614"/>
      <c r="CW260" s="2614"/>
      <c r="CX260" s="2614"/>
      <c r="CY260" s="2614"/>
      <c r="CZ260" s="2614"/>
    </row>
    <row r="261" s="853" customFormat="true" ht="15" customHeight="true" x14ac:dyDescent="0.2">
      <c r="B261" s="852"/>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993" t="s">
        <v>73</v>
      </c>
      <c r="BB261" s="430" t="s">
        <v>50</v>
      </c>
      <c r="BC261" s="1576" t="s">
        <v>36</v>
      </c>
      <c r="BD261" s="1596" t="s">
        <v>36</v>
      </c>
      <c r="BE261" s="1596" t="s">
        <v>36</v>
      </c>
      <c r="BF261" s="1596" t="s">
        <v>36</v>
      </c>
      <c r="BG261" s="1617" t="s">
        <v>36</v>
      </c>
      <c r="BH261" s="1638" t="s">
        <v>36</v>
      </c>
      <c r="BI261" s="1596" t="s">
        <v>36</v>
      </c>
      <c r="BJ261" s="1596" t="s">
        <v>36</v>
      </c>
      <c r="BK261" s="1596" t="s">
        <v>36</v>
      </c>
      <c r="BL261" s="1617" t="s">
        <v>36</v>
      </c>
      <c r="BM261" s="1638" t="s">
        <v>36</v>
      </c>
      <c r="BN261" s="1596" t="s">
        <v>36</v>
      </c>
      <c r="BO261" s="1596" t="s">
        <v>36</v>
      </c>
      <c r="BP261" s="1596" t="s">
        <v>36</v>
      </c>
      <c r="BQ261" s="1617" t="s">
        <v>36</v>
      </c>
      <c r="BR261" s="1638" t="s">
        <v>36</v>
      </c>
      <c r="BS261" s="1596" t="s">
        <v>36</v>
      </c>
      <c r="BT261" s="1596" t="s">
        <v>36</v>
      </c>
      <c r="BU261" s="1596" t="s">
        <v>36</v>
      </c>
      <c r="BV261" s="1596" t="s">
        <v>36</v>
      </c>
      <c r="BW261" s="1596" t="s">
        <v>36</v>
      </c>
      <c r="BX261" s="1596" t="s">
        <v>36</v>
      </c>
      <c r="BY261" s="1657" t="s">
        <v>36</v>
      </c>
      <c r="BZ261" s="1657" t="s">
        <v>36</v>
      </c>
      <c r="CA261" s="2615"/>
      <c r="CB261" s="2615"/>
      <c r="CC261" s="2615"/>
      <c r="CD261" s="2615"/>
      <c r="CE261" s="2615"/>
      <c r="CF261" s="2615"/>
      <c r="CG261" s="2615"/>
      <c r="CH261" s="2615"/>
      <c r="CI261" s="2615"/>
      <c r="CJ261" s="2615"/>
      <c r="CK261" s="2615"/>
      <c r="CL261" s="2615"/>
      <c r="CM261" s="2615"/>
      <c r="CN261" s="2615"/>
      <c r="CO261" s="2615"/>
      <c r="CP261" s="2615"/>
      <c r="CQ261" s="2615"/>
      <c r="CR261" s="2615"/>
      <c r="CS261" s="2615"/>
      <c r="CT261" s="2615"/>
      <c r="CU261" s="2615"/>
      <c r="CV261" s="2615"/>
      <c r="CW261" s="2615"/>
      <c r="CX261" s="2615"/>
      <c r="CY261" s="2615"/>
      <c r="CZ261" s="2615"/>
    </row>
    <row r="262" s="853" customFormat="true" ht="15" customHeight="true" x14ac:dyDescent="0.2">
      <c r="B262" s="852"/>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961"/>
      <c r="BB262" s="431" t="s">
        <v>49</v>
      </c>
      <c r="BC262" s="1577" t="s">
        <v>36</v>
      </c>
      <c r="BD262" s="1597" t="s">
        <v>36</v>
      </c>
      <c r="BE262" s="1597" t="s">
        <v>36</v>
      </c>
      <c r="BF262" s="1597" t="s">
        <v>36</v>
      </c>
      <c r="BG262" s="1618" t="s">
        <v>36</v>
      </c>
      <c r="BH262" s="1639" t="s">
        <v>36</v>
      </c>
      <c r="BI262" s="1597" t="s">
        <v>36</v>
      </c>
      <c r="BJ262" s="1597" t="s">
        <v>36</v>
      </c>
      <c r="BK262" s="1597" t="s">
        <v>36</v>
      </c>
      <c r="BL262" s="1618" t="s">
        <v>36</v>
      </c>
      <c r="BM262" s="1639" t="s">
        <v>36</v>
      </c>
      <c r="BN262" s="1597" t="s">
        <v>36</v>
      </c>
      <c r="BO262" s="1597" t="s">
        <v>36</v>
      </c>
      <c r="BP262" s="1597" t="s">
        <v>36</v>
      </c>
      <c r="BQ262" s="1618" t="s">
        <v>36</v>
      </c>
      <c r="BR262" s="1639" t="s">
        <v>36</v>
      </c>
      <c r="BS262" s="1597" t="s">
        <v>36</v>
      </c>
      <c r="BT262" s="1597" t="s">
        <v>36</v>
      </c>
      <c r="BU262" s="1597" t="s">
        <v>36</v>
      </c>
      <c r="BV262" s="1597" t="s">
        <v>36</v>
      </c>
      <c r="BW262" s="1597" t="s">
        <v>36</v>
      </c>
      <c r="BX262" s="1597" t="s">
        <v>36</v>
      </c>
      <c r="BY262" s="1658" t="s">
        <v>36</v>
      </c>
      <c r="BZ262" s="1658" t="s">
        <v>36</v>
      </c>
      <c r="CA262" s="2616"/>
      <c r="CB262" s="2616"/>
      <c r="CC262" s="2616"/>
      <c r="CD262" s="2616"/>
      <c r="CE262" s="2616"/>
      <c r="CF262" s="2616"/>
      <c r="CG262" s="2616"/>
      <c r="CH262" s="2616"/>
      <c r="CI262" s="2616"/>
      <c r="CJ262" s="2616"/>
      <c r="CK262" s="2616"/>
      <c r="CL262" s="2616"/>
      <c r="CM262" s="2616"/>
      <c r="CN262" s="2616"/>
      <c r="CO262" s="2616"/>
      <c r="CP262" s="2616"/>
      <c r="CQ262" s="2616"/>
      <c r="CR262" s="2616"/>
      <c r="CS262" s="2616"/>
      <c r="CT262" s="2616"/>
      <c r="CU262" s="2616"/>
      <c r="CV262" s="2616"/>
      <c r="CW262" s="2616"/>
      <c r="CX262" s="2616"/>
      <c r="CY262" s="2616"/>
      <c r="CZ262" s="2616"/>
    </row>
    <row r="263" s="853" customFormat="true" ht="15" customHeight="true" x14ac:dyDescent="0.2">
      <c r="B263" s="852"/>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961"/>
      <c r="BB263" s="431" t="s">
        <v>113</v>
      </c>
      <c r="BC263" s="1577" t="s">
        <v>36</v>
      </c>
      <c r="BD263" s="1597" t="s">
        <v>36</v>
      </c>
      <c r="BE263" s="1597" t="s">
        <v>36</v>
      </c>
      <c r="BF263" s="1597" t="s">
        <v>36</v>
      </c>
      <c r="BG263" s="1618" t="s">
        <v>36</v>
      </c>
      <c r="BH263" s="1639" t="s">
        <v>36</v>
      </c>
      <c r="BI263" s="1597" t="s">
        <v>36</v>
      </c>
      <c r="BJ263" s="1597" t="s">
        <v>36</v>
      </c>
      <c r="BK263" s="1597" t="s">
        <v>36</v>
      </c>
      <c r="BL263" s="1618" t="s">
        <v>36</v>
      </c>
      <c r="BM263" s="1639" t="s">
        <v>36</v>
      </c>
      <c r="BN263" s="1597" t="s">
        <v>36</v>
      </c>
      <c r="BO263" s="1597" t="s">
        <v>36</v>
      </c>
      <c r="BP263" s="1597" t="s">
        <v>36</v>
      </c>
      <c r="BQ263" s="1618" t="s">
        <v>36</v>
      </c>
      <c r="BR263" s="1639" t="s">
        <v>36</v>
      </c>
      <c r="BS263" s="1597" t="s">
        <v>36</v>
      </c>
      <c r="BT263" s="1597" t="s">
        <v>36</v>
      </c>
      <c r="BU263" s="1597" t="s">
        <v>36</v>
      </c>
      <c r="BV263" s="1597" t="s">
        <v>36</v>
      </c>
      <c r="BW263" s="1597" t="s">
        <v>36</v>
      </c>
      <c r="BX263" s="1597" t="s">
        <v>36</v>
      </c>
      <c r="BY263" s="1658" t="s">
        <v>36</v>
      </c>
      <c r="BZ263" s="1658" t="s">
        <v>36</v>
      </c>
      <c r="CA263" s="2616"/>
      <c r="CB263" s="2616"/>
      <c r="CC263" s="2616"/>
      <c r="CD263" s="2616"/>
      <c r="CE263" s="2616"/>
      <c r="CF263" s="2616"/>
      <c r="CG263" s="2616"/>
      <c r="CH263" s="2616"/>
      <c r="CI263" s="2616"/>
      <c r="CJ263" s="2616"/>
      <c r="CK263" s="2616"/>
      <c r="CL263" s="2616"/>
      <c r="CM263" s="2616"/>
      <c r="CN263" s="2616"/>
      <c r="CO263" s="2616"/>
      <c r="CP263" s="2616"/>
      <c r="CQ263" s="2616"/>
      <c r="CR263" s="2616"/>
      <c r="CS263" s="2616"/>
      <c r="CT263" s="2616"/>
      <c r="CU263" s="2616"/>
      <c r="CV263" s="2616"/>
      <c r="CW263" s="2616"/>
      <c r="CX263" s="2616"/>
      <c r="CY263" s="2616"/>
      <c r="CZ263" s="2616"/>
    </row>
    <row r="264" s="853" customFormat="true" ht="15" customHeight="true" x14ac:dyDescent="0.2">
      <c r="B264" s="852"/>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961" t="s">
        <v>74</v>
      </c>
      <c r="BB264" s="431" t="s">
        <v>89</v>
      </c>
      <c r="BC264" s="1577" t="s">
        <v>36</v>
      </c>
      <c r="BD264" s="1597" t="s">
        <v>36</v>
      </c>
      <c r="BE264" s="1597" t="s">
        <v>36</v>
      </c>
      <c r="BF264" s="1597" t="s">
        <v>36</v>
      </c>
      <c r="BG264" s="1618" t="s">
        <v>36</v>
      </c>
      <c r="BH264" s="1639" t="s">
        <v>36</v>
      </c>
      <c r="BI264" s="1597" t="s">
        <v>36</v>
      </c>
      <c r="BJ264" s="1597" t="s">
        <v>36</v>
      </c>
      <c r="BK264" s="1597" t="s">
        <v>36</v>
      </c>
      <c r="BL264" s="1618" t="s">
        <v>36</v>
      </c>
      <c r="BM264" s="1639" t="s">
        <v>36</v>
      </c>
      <c r="BN264" s="1597" t="s">
        <v>36</v>
      </c>
      <c r="BO264" s="1597" t="s">
        <v>36</v>
      </c>
      <c r="BP264" s="1597" t="s">
        <v>36</v>
      </c>
      <c r="BQ264" s="1618" t="s">
        <v>36</v>
      </c>
      <c r="BR264" s="1639" t="s">
        <v>36</v>
      </c>
      <c r="BS264" s="1597" t="s">
        <v>36</v>
      </c>
      <c r="BT264" s="1597" t="s">
        <v>36</v>
      </c>
      <c r="BU264" s="1597" t="s">
        <v>36</v>
      </c>
      <c r="BV264" s="1597" t="s">
        <v>36</v>
      </c>
      <c r="BW264" s="1597" t="s">
        <v>36</v>
      </c>
      <c r="BX264" s="1597" t="s">
        <v>36</v>
      </c>
      <c r="BY264" s="1658" t="s">
        <v>36</v>
      </c>
      <c r="BZ264" s="1658" t="s">
        <v>36</v>
      </c>
      <c r="CA264" s="2616"/>
      <c r="CB264" s="2616"/>
      <c r="CC264" s="2616"/>
      <c r="CD264" s="2616"/>
      <c r="CE264" s="2616"/>
      <c r="CF264" s="2616"/>
      <c r="CG264" s="2616"/>
      <c r="CH264" s="2616"/>
      <c r="CI264" s="2616"/>
      <c r="CJ264" s="2616"/>
      <c r="CK264" s="2616"/>
      <c r="CL264" s="2616"/>
      <c r="CM264" s="2616"/>
      <c r="CN264" s="2616"/>
      <c r="CO264" s="2616"/>
      <c r="CP264" s="2616"/>
      <c r="CQ264" s="2616"/>
      <c r="CR264" s="2616"/>
      <c r="CS264" s="2616"/>
      <c r="CT264" s="2616"/>
      <c r="CU264" s="2616"/>
      <c r="CV264" s="2616"/>
      <c r="CW264" s="2616"/>
      <c r="CX264" s="2616"/>
      <c r="CY264" s="2616"/>
      <c r="CZ264" s="2616"/>
    </row>
    <row r="265" s="853" customFormat="true" ht="15" customHeight="true" x14ac:dyDescent="0.2">
      <c r="B265" s="852"/>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961"/>
      <c r="BB265" s="431" t="s">
        <v>90</v>
      </c>
      <c r="BC265" s="1577" t="s">
        <v>36</v>
      </c>
      <c r="BD265" s="1597" t="s">
        <v>36</v>
      </c>
      <c r="BE265" s="1597" t="s">
        <v>36</v>
      </c>
      <c r="BF265" s="1597" t="s">
        <v>36</v>
      </c>
      <c r="BG265" s="1618" t="s">
        <v>36</v>
      </c>
      <c r="BH265" s="1639" t="s">
        <v>36</v>
      </c>
      <c r="BI265" s="1597" t="s">
        <v>36</v>
      </c>
      <c r="BJ265" s="1597" t="s">
        <v>36</v>
      </c>
      <c r="BK265" s="1597" t="s">
        <v>36</v>
      </c>
      <c r="BL265" s="1618" t="s">
        <v>36</v>
      </c>
      <c r="BM265" s="1639" t="s">
        <v>36</v>
      </c>
      <c r="BN265" s="1597" t="s">
        <v>36</v>
      </c>
      <c r="BO265" s="1597" t="s">
        <v>36</v>
      </c>
      <c r="BP265" s="1597" t="s">
        <v>36</v>
      </c>
      <c r="BQ265" s="1618" t="s">
        <v>36</v>
      </c>
      <c r="BR265" s="1639" t="s">
        <v>36</v>
      </c>
      <c r="BS265" s="1597" t="s">
        <v>36</v>
      </c>
      <c r="BT265" s="1597" t="s">
        <v>36</v>
      </c>
      <c r="BU265" s="1597" t="s">
        <v>36</v>
      </c>
      <c r="BV265" s="1597" t="s">
        <v>36</v>
      </c>
      <c r="BW265" s="1597" t="s">
        <v>36</v>
      </c>
      <c r="BX265" s="1597" t="s">
        <v>36</v>
      </c>
      <c r="BY265" s="1658" t="s">
        <v>36</v>
      </c>
      <c r="BZ265" s="1658" t="s">
        <v>36</v>
      </c>
      <c r="CA265" s="2616"/>
      <c r="CB265" s="2616"/>
      <c r="CC265" s="2616"/>
      <c r="CD265" s="2616"/>
      <c r="CE265" s="2616"/>
      <c r="CF265" s="2616"/>
      <c r="CG265" s="2616"/>
      <c r="CH265" s="2616"/>
      <c r="CI265" s="2616"/>
      <c r="CJ265" s="2616"/>
      <c r="CK265" s="2616"/>
      <c r="CL265" s="2616"/>
      <c r="CM265" s="2616"/>
      <c r="CN265" s="2616"/>
      <c r="CO265" s="2616"/>
      <c r="CP265" s="2616"/>
      <c r="CQ265" s="2616"/>
      <c r="CR265" s="2616"/>
      <c r="CS265" s="2616"/>
      <c r="CT265" s="2616"/>
      <c r="CU265" s="2616"/>
      <c r="CV265" s="2616"/>
      <c r="CW265" s="2616"/>
      <c r="CX265" s="2616"/>
      <c r="CY265" s="2616"/>
      <c r="CZ265" s="2616"/>
    </row>
    <row r="266" s="853" customFormat="true" ht="15" customHeight="true" x14ac:dyDescent="0.2">
      <c r="B266" s="852"/>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961"/>
      <c r="BB266" s="431" t="s">
        <v>91</v>
      </c>
      <c r="BC266" s="1577" t="s">
        <v>36</v>
      </c>
      <c r="BD266" s="1597" t="s">
        <v>36</v>
      </c>
      <c r="BE266" s="1597" t="s">
        <v>36</v>
      </c>
      <c r="BF266" s="1597" t="s">
        <v>36</v>
      </c>
      <c r="BG266" s="1618" t="s">
        <v>36</v>
      </c>
      <c r="BH266" s="1639" t="s">
        <v>36</v>
      </c>
      <c r="BI266" s="1597" t="s">
        <v>36</v>
      </c>
      <c r="BJ266" s="1597" t="s">
        <v>36</v>
      </c>
      <c r="BK266" s="1597" t="s">
        <v>36</v>
      </c>
      <c r="BL266" s="1618" t="s">
        <v>36</v>
      </c>
      <c r="BM266" s="1639" t="s">
        <v>36</v>
      </c>
      <c r="BN266" s="1597" t="s">
        <v>36</v>
      </c>
      <c r="BO266" s="1597" t="s">
        <v>36</v>
      </c>
      <c r="BP266" s="1597" t="s">
        <v>36</v>
      </c>
      <c r="BQ266" s="1618" t="s">
        <v>36</v>
      </c>
      <c r="BR266" s="1639" t="s">
        <v>36</v>
      </c>
      <c r="BS266" s="1597" t="s">
        <v>36</v>
      </c>
      <c r="BT266" s="1597" t="s">
        <v>36</v>
      </c>
      <c r="BU266" s="1597" t="s">
        <v>36</v>
      </c>
      <c r="BV266" s="1597" t="s">
        <v>36</v>
      </c>
      <c r="BW266" s="1597" t="s">
        <v>36</v>
      </c>
      <c r="BX266" s="1597" t="s">
        <v>36</v>
      </c>
      <c r="BY266" s="1658" t="s">
        <v>36</v>
      </c>
      <c r="BZ266" s="1658" t="s">
        <v>36</v>
      </c>
      <c r="CA266" s="2616"/>
      <c r="CB266" s="2616"/>
      <c r="CC266" s="2616"/>
      <c r="CD266" s="2616"/>
      <c r="CE266" s="2616"/>
      <c r="CF266" s="2616"/>
      <c r="CG266" s="2616"/>
      <c r="CH266" s="2616"/>
      <c r="CI266" s="2616"/>
      <c r="CJ266" s="2616"/>
      <c r="CK266" s="2616"/>
      <c r="CL266" s="2616"/>
      <c r="CM266" s="2616"/>
      <c r="CN266" s="2616"/>
      <c r="CO266" s="2616"/>
      <c r="CP266" s="2616"/>
      <c r="CQ266" s="2616"/>
      <c r="CR266" s="2616"/>
      <c r="CS266" s="2616"/>
      <c r="CT266" s="2616"/>
      <c r="CU266" s="2616"/>
      <c r="CV266" s="2616"/>
      <c r="CW266" s="2616"/>
      <c r="CX266" s="2616"/>
      <c r="CY266" s="2616"/>
      <c r="CZ266" s="2616"/>
    </row>
    <row r="267" s="853" customFormat="true" ht="15" customHeight="true" x14ac:dyDescent="0.2">
      <c r="B267" s="852"/>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961"/>
      <c r="BB267" s="431" t="s">
        <v>113</v>
      </c>
      <c r="BC267" s="1577" t="s">
        <v>36</v>
      </c>
      <c r="BD267" s="1597" t="s">
        <v>36</v>
      </c>
      <c r="BE267" s="1597" t="s">
        <v>36</v>
      </c>
      <c r="BF267" s="1597" t="s">
        <v>36</v>
      </c>
      <c r="BG267" s="1618" t="s">
        <v>36</v>
      </c>
      <c r="BH267" s="1639" t="s">
        <v>36</v>
      </c>
      <c r="BI267" s="1597" t="s">
        <v>36</v>
      </c>
      <c r="BJ267" s="1597" t="s">
        <v>36</v>
      </c>
      <c r="BK267" s="1597" t="s">
        <v>36</v>
      </c>
      <c r="BL267" s="1618" t="s">
        <v>36</v>
      </c>
      <c r="BM267" s="1639" t="s">
        <v>36</v>
      </c>
      <c r="BN267" s="1597" t="s">
        <v>36</v>
      </c>
      <c r="BO267" s="1597" t="s">
        <v>36</v>
      </c>
      <c r="BP267" s="1597" t="s">
        <v>36</v>
      </c>
      <c r="BQ267" s="1618" t="s">
        <v>36</v>
      </c>
      <c r="BR267" s="1639" t="s">
        <v>36</v>
      </c>
      <c r="BS267" s="1597" t="s">
        <v>36</v>
      </c>
      <c r="BT267" s="1597" t="s">
        <v>36</v>
      </c>
      <c r="BU267" s="1597" t="s">
        <v>36</v>
      </c>
      <c r="BV267" s="1597" t="s">
        <v>36</v>
      </c>
      <c r="BW267" s="1597" t="s">
        <v>36</v>
      </c>
      <c r="BX267" s="1597" t="s">
        <v>36</v>
      </c>
      <c r="BY267" s="1658" t="s">
        <v>36</v>
      </c>
      <c r="BZ267" s="1658" t="s">
        <v>36</v>
      </c>
      <c r="CA267" s="2616"/>
      <c r="CB267" s="2616"/>
      <c r="CC267" s="2616"/>
      <c r="CD267" s="2616"/>
      <c r="CE267" s="2616"/>
      <c r="CF267" s="2616"/>
      <c r="CG267" s="2616"/>
      <c r="CH267" s="2616"/>
      <c r="CI267" s="2616"/>
      <c r="CJ267" s="2616"/>
      <c r="CK267" s="2616"/>
      <c r="CL267" s="2616"/>
      <c r="CM267" s="2616"/>
      <c r="CN267" s="2616"/>
      <c r="CO267" s="2616"/>
      <c r="CP267" s="2616"/>
      <c r="CQ267" s="2616"/>
      <c r="CR267" s="2616"/>
      <c r="CS267" s="2616"/>
      <c r="CT267" s="2616"/>
      <c r="CU267" s="2616"/>
      <c r="CV267" s="2616"/>
      <c r="CW267" s="2616"/>
      <c r="CX267" s="2616"/>
      <c r="CY267" s="2616"/>
      <c r="CZ267" s="2616"/>
    </row>
    <row r="268" s="853" customFormat="true" ht="15" customHeight="true" x14ac:dyDescent="0.2">
      <c r="B268" s="852"/>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961" t="s">
        <v>116</v>
      </c>
      <c r="BB268" s="431" t="s">
        <v>89</v>
      </c>
      <c r="BC268" s="1577" t="s">
        <v>36</v>
      </c>
      <c r="BD268" s="1597" t="s">
        <v>36</v>
      </c>
      <c r="BE268" s="1597" t="s">
        <v>36</v>
      </c>
      <c r="BF268" s="1597" t="s">
        <v>36</v>
      </c>
      <c r="BG268" s="1618" t="s">
        <v>36</v>
      </c>
      <c r="BH268" s="1639" t="s">
        <v>36</v>
      </c>
      <c r="BI268" s="1597" t="s">
        <v>36</v>
      </c>
      <c r="BJ268" s="1597" t="s">
        <v>36</v>
      </c>
      <c r="BK268" s="1597" t="s">
        <v>36</v>
      </c>
      <c r="BL268" s="1618" t="s">
        <v>36</v>
      </c>
      <c r="BM268" s="1639" t="s">
        <v>36</v>
      </c>
      <c r="BN268" s="1597" t="s">
        <v>36</v>
      </c>
      <c r="BO268" s="1597" t="s">
        <v>36</v>
      </c>
      <c r="BP268" s="1597" t="s">
        <v>36</v>
      </c>
      <c r="BQ268" s="1618" t="s">
        <v>36</v>
      </c>
      <c r="BR268" s="1639" t="s">
        <v>36</v>
      </c>
      <c r="BS268" s="1597" t="s">
        <v>36</v>
      </c>
      <c r="BT268" s="1597" t="s">
        <v>36</v>
      </c>
      <c r="BU268" s="1597" t="s">
        <v>36</v>
      </c>
      <c r="BV268" s="1597" t="s">
        <v>36</v>
      </c>
      <c r="BW268" s="1597" t="s">
        <v>36</v>
      </c>
      <c r="BX268" s="1597" t="s">
        <v>36</v>
      </c>
      <c r="BY268" s="1658" t="s">
        <v>36</v>
      </c>
      <c r="BZ268" s="1658" t="s">
        <v>36</v>
      </c>
      <c r="CA268" s="2616"/>
      <c r="CB268" s="2616"/>
      <c r="CC268" s="2616"/>
      <c r="CD268" s="2616"/>
      <c r="CE268" s="2616"/>
      <c r="CF268" s="2616"/>
      <c r="CG268" s="2616"/>
      <c r="CH268" s="2616"/>
      <c r="CI268" s="2616"/>
      <c r="CJ268" s="2616"/>
      <c r="CK268" s="2616"/>
      <c r="CL268" s="2616"/>
      <c r="CM268" s="2616"/>
      <c r="CN268" s="2616"/>
      <c r="CO268" s="2616"/>
      <c r="CP268" s="2616"/>
      <c r="CQ268" s="2616"/>
      <c r="CR268" s="2616"/>
      <c r="CS268" s="2616"/>
      <c r="CT268" s="2616"/>
      <c r="CU268" s="2616"/>
      <c r="CV268" s="2616"/>
      <c r="CW268" s="2616"/>
      <c r="CX268" s="2616"/>
      <c r="CY268" s="2616"/>
      <c r="CZ268" s="2616"/>
    </row>
    <row r="269" s="853" customFormat="true" ht="15" customHeight="true" x14ac:dyDescent="0.2">
      <c r="B269" s="852"/>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961"/>
      <c r="BB269" s="431" t="s">
        <v>90</v>
      </c>
      <c r="BC269" s="1577" t="s">
        <v>36</v>
      </c>
      <c r="BD269" s="1597" t="s">
        <v>36</v>
      </c>
      <c r="BE269" s="1597" t="s">
        <v>36</v>
      </c>
      <c r="BF269" s="1597" t="s">
        <v>36</v>
      </c>
      <c r="BG269" s="1618" t="s">
        <v>36</v>
      </c>
      <c r="BH269" s="1639" t="s">
        <v>36</v>
      </c>
      <c r="BI269" s="1597" t="s">
        <v>36</v>
      </c>
      <c r="BJ269" s="1597" t="s">
        <v>36</v>
      </c>
      <c r="BK269" s="1597" t="s">
        <v>36</v>
      </c>
      <c r="BL269" s="1618" t="s">
        <v>36</v>
      </c>
      <c r="BM269" s="1639" t="s">
        <v>36</v>
      </c>
      <c r="BN269" s="1597" t="s">
        <v>36</v>
      </c>
      <c r="BO269" s="1597" t="s">
        <v>36</v>
      </c>
      <c r="BP269" s="1597" t="s">
        <v>36</v>
      </c>
      <c r="BQ269" s="1618" t="s">
        <v>36</v>
      </c>
      <c r="BR269" s="1639" t="s">
        <v>36</v>
      </c>
      <c r="BS269" s="1597" t="s">
        <v>36</v>
      </c>
      <c r="BT269" s="1597" t="s">
        <v>36</v>
      </c>
      <c r="BU269" s="1597" t="s">
        <v>36</v>
      </c>
      <c r="BV269" s="1597" t="s">
        <v>36</v>
      </c>
      <c r="BW269" s="1597" t="s">
        <v>36</v>
      </c>
      <c r="BX269" s="1597" t="s">
        <v>36</v>
      </c>
      <c r="BY269" s="1658" t="s">
        <v>36</v>
      </c>
      <c r="BZ269" s="1658" t="s">
        <v>36</v>
      </c>
      <c r="CA269" s="2616"/>
      <c r="CB269" s="2616"/>
      <c r="CC269" s="2616"/>
      <c r="CD269" s="2616"/>
      <c r="CE269" s="2616"/>
      <c r="CF269" s="2616"/>
      <c r="CG269" s="2616"/>
      <c r="CH269" s="2616"/>
      <c r="CI269" s="2616"/>
      <c r="CJ269" s="2616"/>
      <c r="CK269" s="2616"/>
      <c r="CL269" s="2616"/>
      <c r="CM269" s="2616"/>
      <c r="CN269" s="2616"/>
      <c r="CO269" s="2616"/>
      <c r="CP269" s="2616"/>
      <c r="CQ269" s="2616"/>
      <c r="CR269" s="2616"/>
      <c r="CS269" s="2616"/>
      <c r="CT269" s="2616"/>
      <c r="CU269" s="2616"/>
      <c r="CV269" s="2616"/>
      <c r="CW269" s="2616"/>
      <c r="CX269" s="2616"/>
      <c r="CY269" s="2616"/>
      <c r="CZ269" s="2616"/>
    </row>
    <row r="270" s="853" customFormat="true" ht="15" customHeight="true" x14ac:dyDescent="0.2">
      <c r="B270" s="852"/>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961"/>
      <c r="BB270" s="431" t="s">
        <v>91</v>
      </c>
      <c r="BC270" s="1577" t="s">
        <v>36</v>
      </c>
      <c r="BD270" s="1597" t="s">
        <v>36</v>
      </c>
      <c r="BE270" s="1597" t="s">
        <v>36</v>
      </c>
      <c r="BF270" s="1597" t="s">
        <v>36</v>
      </c>
      <c r="BG270" s="1618" t="s">
        <v>36</v>
      </c>
      <c r="BH270" s="1639" t="s">
        <v>36</v>
      </c>
      <c r="BI270" s="1597" t="s">
        <v>36</v>
      </c>
      <c r="BJ270" s="1597" t="s">
        <v>36</v>
      </c>
      <c r="BK270" s="1597" t="s">
        <v>36</v>
      </c>
      <c r="BL270" s="1618" t="s">
        <v>36</v>
      </c>
      <c r="BM270" s="1639" t="s">
        <v>36</v>
      </c>
      <c r="BN270" s="1597" t="s">
        <v>36</v>
      </c>
      <c r="BO270" s="1597" t="s">
        <v>36</v>
      </c>
      <c r="BP270" s="1597" t="s">
        <v>36</v>
      </c>
      <c r="BQ270" s="1618" t="s">
        <v>36</v>
      </c>
      <c r="BR270" s="1639" t="s">
        <v>36</v>
      </c>
      <c r="BS270" s="1597" t="s">
        <v>36</v>
      </c>
      <c r="BT270" s="1597" t="s">
        <v>36</v>
      </c>
      <c r="BU270" s="1597" t="s">
        <v>36</v>
      </c>
      <c r="BV270" s="1597" t="s">
        <v>36</v>
      </c>
      <c r="BW270" s="1597" t="s">
        <v>36</v>
      </c>
      <c r="BX270" s="1597" t="s">
        <v>36</v>
      </c>
      <c r="BY270" s="1658" t="s">
        <v>36</v>
      </c>
      <c r="BZ270" s="1658" t="s">
        <v>36</v>
      </c>
      <c r="CA270" s="2616"/>
      <c r="CB270" s="2616"/>
      <c r="CC270" s="2616"/>
      <c r="CD270" s="2616"/>
      <c r="CE270" s="2616"/>
      <c r="CF270" s="2616"/>
      <c r="CG270" s="2616"/>
      <c r="CH270" s="2616"/>
      <c r="CI270" s="2616"/>
      <c r="CJ270" s="2616"/>
      <c r="CK270" s="2616"/>
      <c r="CL270" s="2616"/>
      <c r="CM270" s="2616"/>
      <c r="CN270" s="2616"/>
      <c r="CO270" s="2616"/>
      <c r="CP270" s="2616"/>
      <c r="CQ270" s="2616"/>
      <c r="CR270" s="2616"/>
      <c r="CS270" s="2616"/>
      <c r="CT270" s="2616"/>
      <c r="CU270" s="2616"/>
      <c r="CV270" s="2616"/>
      <c r="CW270" s="2616"/>
      <c r="CX270" s="2616"/>
      <c r="CY270" s="2616"/>
      <c r="CZ270" s="2616"/>
    </row>
    <row r="271" s="853" customFormat="true" ht="15" customHeight="true" x14ac:dyDescent="0.2">
      <c r="B271" s="852"/>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961" t="s">
        <v>75</v>
      </c>
      <c r="BB271" s="431" t="s">
        <v>50</v>
      </c>
      <c r="BC271" s="1577" t="s">
        <v>36</v>
      </c>
      <c r="BD271" s="1598" t="s">
        <v>36</v>
      </c>
      <c r="BE271" s="1598" t="s">
        <v>36</v>
      </c>
      <c r="BF271" s="1598" t="s">
        <v>36</v>
      </c>
      <c r="BG271" s="1619" t="s">
        <v>36</v>
      </c>
      <c r="BH271" s="1577" t="s">
        <v>36</v>
      </c>
      <c r="BI271" s="1598" t="s">
        <v>36</v>
      </c>
      <c r="BJ271" s="1598" t="s">
        <v>36</v>
      </c>
      <c r="BK271" s="1598" t="s">
        <v>36</v>
      </c>
      <c r="BL271" s="1619" t="s">
        <v>36</v>
      </c>
      <c r="BM271" s="1577" t="s">
        <v>36</v>
      </c>
      <c r="BN271" s="1598" t="s">
        <v>36</v>
      </c>
      <c r="BO271" s="1598" t="s">
        <v>36</v>
      </c>
      <c r="BP271" s="1598" t="s">
        <v>36</v>
      </c>
      <c r="BQ271" s="1619" t="s">
        <v>36</v>
      </c>
      <c r="BR271" s="1577" t="s">
        <v>36</v>
      </c>
      <c r="BS271" s="1598" t="s">
        <v>36</v>
      </c>
      <c r="BT271" s="1598" t="s">
        <v>36</v>
      </c>
      <c r="BU271" s="1598" t="s">
        <v>36</v>
      </c>
      <c r="BV271" s="1598" t="s">
        <v>36</v>
      </c>
      <c r="BW271" s="1598" t="s">
        <v>36</v>
      </c>
      <c r="BX271" s="1598" t="s">
        <v>36</v>
      </c>
      <c r="BY271" s="1659" t="s">
        <v>36</v>
      </c>
      <c r="BZ271" s="1659" t="s">
        <v>36</v>
      </c>
      <c r="CA271" s="2617"/>
      <c r="CB271" s="2617"/>
      <c r="CC271" s="2617"/>
      <c r="CD271" s="2617"/>
      <c r="CE271" s="2617"/>
      <c r="CF271" s="2617"/>
      <c r="CG271" s="2617"/>
      <c r="CH271" s="2617"/>
      <c r="CI271" s="2617"/>
      <c r="CJ271" s="2617"/>
      <c r="CK271" s="2617"/>
      <c r="CL271" s="2617"/>
      <c r="CM271" s="2617"/>
      <c r="CN271" s="2617"/>
      <c r="CO271" s="2617"/>
      <c r="CP271" s="2617"/>
      <c r="CQ271" s="2617"/>
      <c r="CR271" s="2617"/>
      <c r="CS271" s="2617"/>
      <c r="CT271" s="2617"/>
      <c r="CU271" s="2617"/>
      <c r="CV271" s="2617"/>
      <c r="CW271" s="2617"/>
      <c r="CX271" s="2617"/>
      <c r="CY271" s="2617"/>
      <c r="CZ271" s="2617"/>
    </row>
    <row r="272" s="853" customFormat="true" ht="15" customHeight="true" x14ac:dyDescent="0.2">
      <c r="B272" s="852"/>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961"/>
      <c r="BB272" s="431" t="s">
        <v>49</v>
      </c>
      <c r="BC272" s="1577" t="s">
        <v>36</v>
      </c>
      <c r="BD272" s="1598" t="s">
        <v>36</v>
      </c>
      <c r="BE272" s="1598" t="s">
        <v>36</v>
      </c>
      <c r="BF272" s="1598" t="s">
        <v>36</v>
      </c>
      <c r="BG272" s="1619" t="s">
        <v>36</v>
      </c>
      <c r="BH272" s="1577" t="s">
        <v>36</v>
      </c>
      <c r="BI272" s="1598" t="s">
        <v>36</v>
      </c>
      <c r="BJ272" s="1598" t="s">
        <v>36</v>
      </c>
      <c r="BK272" s="1598" t="s">
        <v>36</v>
      </c>
      <c r="BL272" s="1619" t="s">
        <v>36</v>
      </c>
      <c r="BM272" s="1577" t="s">
        <v>36</v>
      </c>
      <c r="BN272" s="1598" t="s">
        <v>36</v>
      </c>
      <c r="BO272" s="1598" t="s">
        <v>36</v>
      </c>
      <c r="BP272" s="1598" t="s">
        <v>36</v>
      </c>
      <c r="BQ272" s="1619" t="s">
        <v>36</v>
      </c>
      <c r="BR272" s="1577" t="s">
        <v>36</v>
      </c>
      <c r="BS272" s="1598" t="s">
        <v>36</v>
      </c>
      <c r="BT272" s="1598" t="s">
        <v>36</v>
      </c>
      <c r="BU272" s="1598" t="s">
        <v>36</v>
      </c>
      <c r="BV272" s="1598" t="s">
        <v>36</v>
      </c>
      <c r="BW272" s="1598" t="s">
        <v>36</v>
      </c>
      <c r="BX272" s="1598" t="s">
        <v>36</v>
      </c>
      <c r="BY272" s="1659" t="s">
        <v>36</v>
      </c>
      <c r="BZ272" s="1659" t="s">
        <v>36</v>
      </c>
      <c r="CA272" s="2617"/>
      <c r="CB272" s="2617"/>
      <c r="CC272" s="2617"/>
      <c r="CD272" s="2617"/>
      <c r="CE272" s="2617"/>
      <c r="CF272" s="2617"/>
      <c r="CG272" s="2617"/>
      <c r="CH272" s="2617"/>
      <c r="CI272" s="2617"/>
      <c r="CJ272" s="2617"/>
      <c r="CK272" s="2617"/>
      <c r="CL272" s="2617"/>
      <c r="CM272" s="2617"/>
      <c r="CN272" s="2617"/>
      <c r="CO272" s="2617"/>
      <c r="CP272" s="2617"/>
      <c r="CQ272" s="2617"/>
      <c r="CR272" s="2617"/>
      <c r="CS272" s="2617"/>
      <c r="CT272" s="2617"/>
      <c r="CU272" s="2617"/>
      <c r="CV272" s="2617"/>
      <c r="CW272" s="2617"/>
      <c r="CX272" s="2617"/>
      <c r="CY272" s="2617"/>
      <c r="CZ272" s="2617"/>
    </row>
    <row r="273" s="853" customFormat="true" ht="15" customHeight="true" x14ac:dyDescent="0.2">
      <c r="B273" s="852"/>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961"/>
      <c r="BB273" s="431" t="s">
        <v>113</v>
      </c>
      <c r="BC273" s="1577" t="s">
        <v>36</v>
      </c>
      <c r="BD273" s="1598" t="s">
        <v>36</v>
      </c>
      <c r="BE273" s="1598" t="s">
        <v>36</v>
      </c>
      <c r="BF273" s="1598" t="s">
        <v>36</v>
      </c>
      <c r="BG273" s="1619" t="s">
        <v>36</v>
      </c>
      <c r="BH273" s="1577" t="s">
        <v>36</v>
      </c>
      <c r="BI273" s="1598" t="s">
        <v>36</v>
      </c>
      <c r="BJ273" s="1598" t="s">
        <v>36</v>
      </c>
      <c r="BK273" s="1598" t="s">
        <v>36</v>
      </c>
      <c r="BL273" s="1619" t="s">
        <v>36</v>
      </c>
      <c r="BM273" s="1577" t="s">
        <v>36</v>
      </c>
      <c r="BN273" s="1598" t="s">
        <v>36</v>
      </c>
      <c r="BO273" s="1598" t="s">
        <v>36</v>
      </c>
      <c r="BP273" s="1598" t="s">
        <v>36</v>
      </c>
      <c r="BQ273" s="1619" t="s">
        <v>36</v>
      </c>
      <c r="BR273" s="1577" t="s">
        <v>36</v>
      </c>
      <c r="BS273" s="1598" t="s">
        <v>36</v>
      </c>
      <c r="BT273" s="1598" t="s">
        <v>36</v>
      </c>
      <c r="BU273" s="1598" t="s">
        <v>36</v>
      </c>
      <c r="BV273" s="1598" t="s">
        <v>36</v>
      </c>
      <c r="BW273" s="1598" t="s">
        <v>36</v>
      </c>
      <c r="BX273" s="1598" t="s">
        <v>36</v>
      </c>
      <c r="BY273" s="1659" t="s">
        <v>36</v>
      </c>
      <c r="BZ273" s="1659" t="s">
        <v>36</v>
      </c>
      <c r="CA273" s="2617"/>
      <c r="CB273" s="2617"/>
      <c r="CC273" s="2617"/>
      <c r="CD273" s="2617"/>
      <c r="CE273" s="2617"/>
      <c r="CF273" s="2617"/>
      <c r="CG273" s="2617"/>
      <c r="CH273" s="2617"/>
      <c r="CI273" s="2617"/>
      <c r="CJ273" s="2617"/>
      <c r="CK273" s="2617"/>
      <c r="CL273" s="2617"/>
      <c r="CM273" s="2617"/>
      <c r="CN273" s="2617"/>
      <c r="CO273" s="2617"/>
      <c r="CP273" s="2617"/>
      <c r="CQ273" s="2617"/>
      <c r="CR273" s="2617"/>
      <c r="CS273" s="2617"/>
      <c r="CT273" s="2617"/>
      <c r="CU273" s="2617"/>
      <c r="CV273" s="2617"/>
      <c r="CW273" s="2617"/>
      <c r="CX273" s="2617"/>
      <c r="CY273" s="2617"/>
      <c r="CZ273" s="2617"/>
    </row>
    <row r="274" s="853" customFormat="true" ht="15" customHeight="true" x14ac:dyDescent="0.2">
      <c r="B274" s="852"/>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961" t="s">
        <v>76</v>
      </c>
      <c r="BB274" s="431" t="s">
        <v>50</v>
      </c>
      <c r="BC274" s="1577" t="s">
        <v>36</v>
      </c>
      <c r="BD274" s="1597" t="s">
        <v>36</v>
      </c>
      <c r="BE274" s="1597" t="s">
        <v>36</v>
      </c>
      <c r="BF274" s="1597" t="s">
        <v>36</v>
      </c>
      <c r="BG274" s="1618" t="s">
        <v>36</v>
      </c>
      <c r="BH274" s="1639" t="s">
        <v>36</v>
      </c>
      <c r="BI274" s="1597" t="s">
        <v>36</v>
      </c>
      <c r="BJ274" s="1597" t="s">
        <v>36</v>
      </c>
      <c r="BK274" s="1597" t="s">
        <v>36</v>
      </c>
      <c r="BL274" s="1618" t="s">
        <v>36</v>
      </c>
      <c r="BM274" s="1639" t="s">
        <v>36</v>
      </c>
      <c r="BN274" s="1597" t="s">
        <v>36</v>
      </c>
      <c r="BO274" s="1597" t="s">
        <v>36</v>
      </c>
      <c r="BP274" s="1597" t="s">
        <v>36</v>
      </c>
      <c r="BQ274" s="1618" t="s">
        <v>36</v>
      </c>
      <c r="BR274" s="1639" t="s">
        <v>36</v>
      </c>
      <c r="BS274" s="1597" t="s">
        <v>36</v>
      </c>
      <c r="BT274" s="1597" t="s">
        <v>36</v>
      </c>
      <c r="BU274" s="1597" t="s">
        <v>36</v>
      </c>
      <c r="BV274" s="1597" t="s">
        <v>36</v>
      </c>
      <c r="BW274" s="1597" t="s">
        <v>36</v>
      </c>
      <c r="BX274" s="1597" t="s">
        <v>36</v>
      </c>
      <c r="BY274" s="1658" t="s">
        <v>36</v>
      </c>
      <c r="BZ274" s="1658" t="s">
        <v>36</v>
      </c>
      <c r="CA274" s="2616"/>
      <c r="CB274" s="2616"/>
      <c r="CC274" s="2616"/>
      <c r="CD274" s="2616"/>
      <c r="CE274" s="2616"/>
      <c r="CF274" s="2616"/>
      <c r="CG274" s="2616"/>
      <c r="CH274" s="2616"/>
      <c r="CI274" s="2616"/>
      <c r="CJ274" s="2616"/>
      <c r="CK274" s="2616"/>
      <c r="CL274" s="2616"/>
      <c r="CM274" s="2616"/>
      <c r="CN274" s="2616"/>
      <c r="CO274" s="2616"/>
      <c r="CP274" s="2616"/>
      <c r="CQ274" s="2616"/>
      <c r="CR274" s="2616"/>
      <c r="CS274" s="2616"/>
      <c r="CT274" s="2616"/>
      <c r="CU274" s="2616"/>
      <c r="CV274" s="2616"/>
      <c r="CW274" s="2616"/>
      <c r="CX274" s="2616"/>
      <c r="CY274" s="2616"/>
      <c r="CZ274" s="2616"/>
    </row>
    <row r="275" s="853" customFormat="true" ht="15" customHeight="true" x14ac:dyDescent="0.2">
      <c r="B275" s="852"/>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961"/>
      <c r="BB275" s="431" t="s">
        <v>49</v>
      </c>
      <c r="BC275" s="1577" t="s">
        <v>36</v>
      </c>
      <c r="BD275" s="1597" t="s">
        <v>36</v>
      </c>
      <c r="BE275" s="1597" t="s">
        <v>36</v>
      </c>
      <c r="BF275" s="1597" t="s">
        <v>36</v>
      </c>
      <c r="BG275" s="1618" t="s">
        <v>36</v>
      </c>
      <c r="BH275" s="1639" t="s">
        <v>36</v>
      </c>
      <c r="BI275" s="1597" t="s">
        <v>36</v>
      </c>
      <c r="BJ275" s="1597" t="s">
        <v>36</v>
      </c>
      <c r="BK275" s="1597" t="s">
        <v>36</v>
      </c>
      <c r="BL275" s="1618" t="s">
        <v>36</v>
      </c>
      <c r="BM275" s="1639" t="s">
        <v>36</v>
      </c>
      <c r="BN275" s="1597" t="s">
        <v>36</v>
      </c>
      <c r="BO275" s="1597" t="s">
        <v>36</v>
      </c>
      <c r="BP275" s="1597" t="s">
        <v>36</v>
      </c>
      <c r="BQ275" s="1618" t="s">
        <v>36</v>
      </c>
      <c r="BR275" s="1639" t="s">
        <v>36</v>
      </c>
      <c r="BS275" s="1597" t="s">
        <v>36</v>
      </c>
      <c r="BT275" s="1597" t="s">
        <v>36</v>
      </c>
      <c r="BU275" s="1597" t="s">
        <v>36</v>
      </c>
      <c r="BV275" s="1597" t="s">
        <v>36</v>
      </c>
      <c r="BW275" s="1597" t="s">
        <v>36</v>
      </c>
      <c r="BX275" s="1597" t="s">
        <v>36</v>
      </c>
      <c r="BY275" s="1658" t="s">
        <v>36</v>
      </c>
      <c r="BZ275" s="1658" t="s">
        <v>36</v>
      </c>
      <c r="CA275" s="2616"/>
      <c r="CB275" s="2616"/>
      <c r="CC275" s="2616"/>
      <c r="CD275" s="2616"/>
      <c r="CE275" s="2616"/>
      <c r="CF275" s="2616"/>
      <c r="CG275" s="2616"/>
      <c r="CH275" s="2616"/>
      <c r="CI275" s="2616"/>
      <c r="CJ275" s="2616"/>
      <c r="CK275" s="2616"/>
      <c r="CL275" s="2616"/>
      <c r="CM275" s="2616"/>
      <c r="CN275" s="2616"/>
      <c r="CO275" s="2616"/>
      <c r="CP275" s="2616"/>
      <c r="CQ275" s="2616"/>
      <c r="CR275" s="2616"/>
      <c r="CS275" s="2616"/>
      <c r="CT275" s="2616"/>
      <c r="CU275" s="2616"/>
      <c r="CV275" s="2616"/>
      <c r="CW275" s="2616"/>
      <c r="CX275" s="2616"/>
      <c r="CY275" s="2616"/>
      <c r="CZ275" s="2616"/>
    </row>
    <row r="276" s="853" customFormat="true" ht="15" customHeight="true" x14ac:dyDescent="0.2">
      <c r="B276" s="852"/>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961"/>
      <c r="BB276" s="431" t="s">
        <v>114</v>
      </c>
      <c r="BC276" s="1577" t="s">
        <v>36</v>
      </c>
      <c r="BD276" s="1597" t="s">
        <v>36</v>
      </c>
      <c r="BE276" s="1597" t="s">
        <v>36</v>
      </c>
      <c r="BF276" s="1597" t="s">
        <v>36</v>
      </c>
      <c r="BG276" s="1618" t="s">
        <v>36</v>
      </c>
      <c r="BH276" s="1639" t="s">
        <v>36</v>
      </c>
      <c r="BI276" s="1597" t="s">
        <v>36</v>
      </c>
      <c r="BJ276" s="1597" t="s">
        <v>36</v>
      </c>
      <c r="BK276" s="1597" t="s">
        <v>36</v>
      </c>
      <c r="BL276" s="1618" t="s">
        <v>36</v>
      </c>
      <c r="BM276" s="1639" t="s">
        <v>36</v>
      </c>
      <c r="BN276" s="1597" t="s">
        <v>36</v>
      </c>
      <c r="BO276" s="1597" t="s">
        <v>36</v>
      </c>
      <c r="BP276" s="1597" t="s">
        <v>36</v>
      </c>
      <c r="BQ276" s="1618" t="s">
        <v>36</v>
      </c>
      <c r="BR276" s="1639" t="s">
        <v>36</v>
      </c>
      <c r="BS276" s="1597" t="s">
        <v>36</v>
      </c>
      <c r="BT276" s="1597" t="s">
        <v>36</v>
      </c>
      <c r="BU276" s="1597" t="s">
        <v>36</v>
      </c>
      <c r="BV276" s="1597" t="s">
        <v>36</v>
      </c>
      <c r="BW276" s="1597" t="s">
        <v>36</v>
      </c>
      <c r="BX276" s="1597" t="s">
        <v>36</v>
      </c>
      <c r="BY276" s="1658" t="s">
        <v>36</v>
      </c>
      <c r="BZ276" s="1658" t="s">
        <v>36</v>
      </c>
      <c r="CA276" s="2616"/>
      <c r="CB276" s="2616"/>
      <c r="CC276" s="2616"/>
      <c r="CD276" s="2616"/>
      <c r="CE276" s="2616"/>
      <c r="CF276" s="2616"/>
      <c r="CG276" s="2616"/>
      <c r="CH276" s="2616"/>
      <c r="CI276" s="2616"/>
      <c r="CJ276" s="2616"/>
      <c r="CK276" s="2616"/>
      <c r="CL276" s="2616"/>
      <c r="CM276" s="2616"/>
      <c r="CN276" s="2616"/>
      <c r="CO276" s="2616"/>
      <c r="CP276" s="2616"/>
      <c r="CQ276" s="2616"/>
      <c r="CR276" s="2616"/>
      <c r="CS276" s="2616"/>
      <c r="CT276" s="2616"/>
      <c r="CU276" s="2616"/>
      <c r="CV276" s="2616"/>
      <c r="CW276" s="2616"/>
      <c r="CX276" s="2616"/>
      <c r="CY276" s="2616"/>
      <c r="CZ276" s="2616"/>
    </row>
    <row r="277" s="853" customFormat="true" ht="15" customHeight="true" x14ac:dyDescent="0.2">
      <c r="B277" s="852"/>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961" t="s">
        <v>77</v>
      </c>
      <c r="BB277" s="431" t="s">
        <v>78</v>
      </c>
      <c r="BC277" s="1577" t="s">
        <v>36</v>
      </c>
      <c r="BD277" s="1597" t="s">
        <v>36</v>
      </c>
      <c r="BE277" s="1597" t="s">
        <v>36</v>
      </c>
      <c r="BF277" s="1597" t="s">
        <v>36</v>
      </c>
      <c r="BG277" s="1618" t="s">
        <v>36</v>
      </c>
      <c r="BH277" s="1639" t="s">
        <v>36</v>
      </c>
      <c r="BI277" s="1597" t="s">
        <v>36</v>
      </c>
      <c r="BJ277" s="1597" t="s">
        <v>36</v>
      </c>
      <c r="BK277" s="1597" t="s">
        <v>36</v>
      </c>
      <c r="BL277" s="1618" t="s">
        <v>36</v>
      </c>
      <c r="BM277" s="1639" t="s">
        <v>36</v>
      </c>
      <c r="BN277" s="1597" t="s">
        <v>36</v>
      </c>
      <c r="BO277" s="1597" t="s">
        <v>36</v>
      </c>
      <c r="BP277" s="1597" t="s">
        <v>36</v>
      </c>
      <c r="BQ277" s="1618" t="s">
        <v>36</v>
      </c>
      <c r="BR277" s="1639" t="s">
        <v>36</v>
      </c>
      <c r="BS277" s="1597" t="s">
        <v>36</v>
      </c>
      <c r="BT277" s="1597" t="s">
        <v>36</v>
      </c>
      <c r="BU277" s="1597" t="s">
        <v>36</v>
      </c>
      <c r="BV277" s="1597" t="s">
        <v>36</v>
      </c>
      <c r="BW277" s="1597" t="s">
        <v>36</v>
      </c>
      <c r="BX277" s="1597" t="s">
        <v>36</v>
      </c>
      <c r="BY277" s="1658" t="s">
        <v>36</v>
      </c>
      <c r="BZ277" s="1658" t="s">
        <v>36</v>
      </c>
      <c r="CA277" s="2616"/>
      <c r="CB277" s="2616"/>
      <c r="CC277" s="2616"/>
      <c r="CD277" s="2616"/>
      <c r="CE277" s="2616"/>
      <c r="CF277" s="2616"/>
      <c r="CG277" s="2616"/>
      <c r="CH277" s="2616"/>
      <c r="CI277" s="2616"/>
      <c r="CJ277" s="2616"/>
      <c r="CK277" s="2616"/>
      <c r="CL277" s="2616"/>
      <c r="CM277" s="2616"/>
      <c r="CN277" s="2616"/>
      <c r="CO277" s="2616"/>
      <c r="CP277" s="2616"/>
      <c r="CQ277" s="2616"/>
      <c r="CR277" s="2616"/>
      <c r="CS277" s="2616"/>
      <c r="CT277" s="2616"/>
      <c r="CU277" s="2616"/>
      <c r="CV277" s="2616"/>
      <c r="CW277" s="2616"/>
      <c r="CX277" s="2616"/>
      <c r="CY277" s="2616"/>
      <c r="CZ277" s="2616"/>
    </row>
    <row r="278" s="853" customFormat="true" ht="15" customHeight="true" x14ac:dyDescent="0.2">
      <c r="B278" s="852"/>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961"/>
      <c r="BB278" s="431" t="s">
        <v>79</v>
      </c>
      <c r="BC278" s="1577" t="s">
        <v>36</v>
      </c>
      <c r="BD278" s="1597" t="s">
        <v>36</v>
      </c>
      <c r="BE278" s="1597" t="s">
        <v>36</v>
      </c>
      <c r="BF278" s="1597" t="s">
        <v>36</v>
      </c>
      <c r="BG278" s="1618" t="s">
        <v>36</v>
      </c>
      <c r="BH278" s="1639" t="s">
        <v>36</v>
      </c>
      <c r="BI278" s="1597" t="s">
        <v>36</v>
      </c>
      <c r="BJ278" s="1597" t="s">
        <v>36</v>
      </c>
      <c r="BK278" s="1597" t="s">
        <v>36</v>
      </c>
      <c r="BL278" s="1618" t="s">
        <v>36</v>
      </c>
      <c r="BM278" s="1639" t="s">
        <v>36</v>
      </c>
      <c r="BN278" s="1597" t="s">
        <v>36</v>
      </c>
      <c r="BO278" s="1597" t="s">
        <v>36</v>
      </c>
      <c r="BP278" s="1597" t="s">
        <v>36</v>
      </c>
      <c r="BQ278" s="1618" t="s">
        <v>36</v>
      </c>
      <c r="BR278" s="1639" t="s">
        <v>36</v>
      </c>
      <c r="BS278" s="1597" t="s">
        <v>36</v>
      </c>
      <c r="BT278" s="1597" t="s">
        <v>36</v>
      </c>
      <c r="BU278" s="1597" t="s">
        <v>36</v>
      </c>
      <c r="BV278" s="1597" t="s">
        <v>36</v>
      </c>
      <c r="BW278" s="1597" t="s">
        <v>36</v>
      </c>
      <c r="BX278" s="1597" t="s">
        <v>36</v>
      </c>
      <c r="BY278" s="1658" t="s">
        <v>36</v>
      </c>
      <c r="BZ278" s="1658" t="s">
        <v>36</v>
      </c>
      <c r="CA278" s="2616"/>
      <c r="CB278" s="2616"/>
      <c r="CC278" s="2616"/>
      <c r="CD278" s="2616"/>
      <c r="CE278" s="2616"/>
      <c r="CF278" s="2616"/>
      <c r="CG278" s="2616"/>
      <c r="CH278" s="2616"/>
      <c r="CI278" s="2616"/>
      <c r="CJ278" s="2616"/>
      <c r="CK278" s="2616"/>
      <c r="CL278" s="2616"/>
      <c r="CM278" s="2616"/>
      <c r="CN278" s="2616"/>
      <c r="CO278" s="2616"/>
      <c r="CP278" s="2616"/>
      <c r="CQ278" s="2616"/>
      <c r="CR278" s="2616"/>
      <c r="CS278" s="2616"/>
      <c r="CT278" s="2616"/>
      <c r="CU278" s="2616"/>
      <c r="CV278" s="2616"/>
      <c r="CW278" s="2616"/>
      <c r="CX278" s="2616"/>
      <c r="CY278" s="2616"/>
      <c r="CZ278" s="2616"/>
    </row>
    <row r="279" s="853" customFormat="true" ht="15" customHeight="true" x14ac:dyDescent="0.2">
      <c r="B279" s="852"/>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961"/>
      <c r="BB279" s="431" t="s">
        <v>80</v>
      </c>
      <c r="BC279" s="1577" t="s">
        <v>36</v>
      </c>
      <c r="BD279" s="1598" t="s">
        <v>36</v>
      </c>
      <c r="BE279" s="1598" t="s">
        <v>36</v>
      </c>
      <c r="BF279" s="1598" t="s">
        <v>36</v>
      </c>
      <c r="BG279" s="1619" t="s">
        <v>36</v>
      </c>
      <c r="BH279" s="1577" t="s">
        <v>36</v>
      </c>
      <c r="BI279" s="1598" t="s">
        <v>36</v>
      </c>
      <c r="BJ279" s="1598" t="s">
        <v>36</v>
      </c>
      <c r="BK279" s="1598" t="s">
        <v>36</v>
      </c>
      <c r="BL279" s="1619" t="s">
        <v>36</v>
      </c>
      <c r="BM279" s="1577" t="s">
        <v>36</v>
      </c>
      <c r="BN279" s="1598" t="s">
        <v>36</v>
      </c>
      <c r="BO279" s="1598" t="s">
        <v>36</v>
      </c>
      <c r="BP279" s="1598" t="s">
        <v>36</v>
      </c>
      <c r="BQ279" s="1619" t="s">
        <v>36</v>
      </c>
      <c r="BR279" s="1577" t="s">
        <v>36</v>
      </c>
      <c r="BS279" s="1598" t="s">
        <v>36</v>
      </c>
      <c r="BT279" s="1598" t="s">
        <v>36</v>
      </c>
      <c r="BU279" s="1598" t="s">
        <v>36</v>
      </c>
      <c r="BV279" s="1598" t="s">
        <v>36</v>
      </c>
      <c r="BW279" s="1598" t="s">
        <v>36</v>
      </c>
      <c r="BX279" s="1598" t="s">
        <v>36</v>
      </c>
      <c r="BY279" s="1659" t="s">
        <v>36</v>
      </c>
      <c r="BZ279" s="1659" t="s">
        <v>36</v>
      </c>
      <c r="CA279" s="2617"/>
      <c r="CB279" s="2617"/>
      <c r="CC279" s="2617"/>
      <c r="CD279" s="2617"/>
      <c r="CE279" s="2617"/>
      <c r="CF279" s="2617"/>
      <c r="CG279" s="2617"/>
      <c r="CH279" s="2617"/>
      <c r="CI279" s="2617"/>
      <c r="CJ279" s="2617"/>
      <c r="CK279" s="2617"/>
      <c r="CL279" s="2617"/>
      <c r="CM279" s="2617"/>
      <c r="CN279" s="2617"/>
      <c r="CO279" s="2617"/>
      <c r="CP279" s="2617"/>
      <c r="CQ279" s="2617"/>
      <c r="CR279" s="2617"/>
      <c r="CS279" s="2617"/>
      <c r="CT279" s="2617"/>
      <c r="CU279" s="2617"/>
      <c r="CV279" s="2617"/>
      <c r="CW279" s="2617"/>
      <c r="CX279" s="2617"/>
      <c r="CY279" s="2617"/>
      <c r="CZ279" s="2617"/>
    </row>
    <row r="280" s="853" customFormat="true" ht="15" customHeight="true" x14ac:dyDescent="0.2">
      <c r="B280" s="852"/>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961"/>
      <c r="BB280" s="431" t="s">
        <v>81</v>
      </c>
      <c r="BC280" s="1577" t="s">
        <v>36</v>
      </c>
      <c r="BD280" s="1598" t="s">
        <v>36</v>
      </c>
      <c r="BE280" s="1598" t="s">
        <v>36</v>
      </c>
      <c r="BF280" s="1598" t="s">
        <v>36</v>
      </c>
      <c r="BG280" s="1619" t="s">
        <v>36</v>
      </c>
      <c r="BH280" s="1577" t="s">
        <v>36</v>
      </c>
      <c r="BI280" s="1598" t="s">
        <v>36</v>
      </c>
      <c r="BJ280" s="1598" t="s">
        <v>36</v>
      </c>
      <c r="BK280" s="1598" t="s">
        <v>36</v>
      </c>
      <c r="BL280" s="1619" t="s">
        <v>36</v>
      </c>
      <c r="BM280" s="1577" t="s">
        <v>36</v>
      </c>
      <c r="BN280" s="1598" t="s">
        <v>36</v>
      </c>
      <c r="BO280" s="1598" t="s">
        <v>36</v>
      </c>
      <c r="BP280" s="1598" t="s">
        <v>36</v>
      </c>
      <c r="BQ280" s="1619" t="s">
        <v>36</v>
      </c>
      <c r="BR280" s="1577" t="s">
        <v>36</v>
      </c>
      <c r="BS280" s="1598" t="s">
        <v>36</v>
      </c>
      <c r="BT280" s="1598" t="s">
        <v>36</v>
      </c>
      <c r="BU280" s="1598" t="s">
        <v>36</v>
      </c>
      <c r="BV280" s="1598" t="s">
        <v>36</v>
      </c>
      <c r="BW280" s="1598" t="s">
        <v>36</v>
      </c>
      <c r="BX280" s="1598" t="s">
        <v>36</v>
      </c>
      <c r="BY280" s="1659" t="s">
        <v>36</v>
      </c>
      <c r="BZ280" s="1659" t="s">
        <v>36</v>
      </c>
      <c r="CA280" s="2617"/>
      <c r="CB280" s="2617"/>
      <c r="CC280" s="2617"/>
      <c r="CD280" s="2617"/>
      <c r="CE280" s="2617"/>
      <c r="CF280" s="2617"/>
      <c r="CG280" s="2617"/>
      <c r="CH280" s="2617"/>
      <c r="CI280" s="2617"/>
      <c r="CJ280" s="2617"/>
      <c r="CK280" s="2617"/>
      <c r="CL280" s="2617"/>
      <c r="CM280" s="2617"/>
      <c r="CN280" s="2617"/>
      <c r="CO280" s="2617"/>
      <c r="CP280" s="2617"/>
      <c r="CQ280" s="2617"/>
      <c r="CR280" s="2617"/>
      <c r="CS280" s="2617"/>
      <c r="CT280" s="2617"/>
      <c r="CU280" s="2617"/>
      <c r="CV280" s="2617"/>
      <c r="CW280" s="2617"/>
      <c r="CX280" s="2617"/>
      <c r="CY280" s="2617"/>
      <c r="CZ280" s="2617"/>
    </row>
    <row r="281" s="853" customFormat="true" ht="15" customHeight="true" x14ac:dyDescent="0.2">
      <c r="B281" s="852"/>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961"/>
      <c r="BB281" s="431" t="s">
        <v>82</v>
      </c>
      <c r="BC281" s="1577" t="s">
        <v>36</v>
      </c>
      <c r="BD281" s="1598" t="s">
        <v>36</v>
      </c>
      <c r="BE281" s="1598" t="s">
        <v>36</v>
      </c>
      <c r="BF281" s="1598" t="s">
        <v>36</v>
      </c>
      <c r="BG281" s="1619" t="s">
        <v>36</v>
      </c>
      <c r="BH281" s="1577" t="s">
        <v>36</v>
      </c>
      <c r="BI281" s="1598" t="s">
        <v>36</v>
      </c>
      <c r="BJ281" s="1598" t="s">
        <v>36</v>
      </c>
      <c r="BK281" s="1598" t="s">
        <v>36</v>
      </c>
      <c r="BL281" s="1619" t="s">
        <v>36</v>
      </c>
      <c r="BM281" s="1577" t="s">
        <v>36</v>
      </c>
      <c r="BN281" s="1598" t="s">
        <v>36</v>
      </c>
      <c r="BO281" s="1598" t="s">
        <v>36</v>
      </c>
      <c r="BP281" s="1598" t="s">
        <v>36</v>
      </c>
      <c r="BQ281" s="1619" t="s">
        <v>36</v>
      </c>
      <c r="BR281" s="1577" t="s">
        <v>36</v>
      </c>
      <c r="BS281" s="1598" t="s">
        <v>36</v>
      </c>
      <c r="BT281" s="1598" t="s">
        <v>36</v>
      </c>
      <c r="BU281" s="1598" t="s">
        <v>36</v>
      </c>
      <c r="BV281" s="1598" t="s">
        <v>36</v>
      </c>
      <c r="BW281" s="1598" t="s">
        <v>36</v>
      </c>
      <c r="BX281" s="1598" t="s">
        <v>36</v>
      </c>
      <c r="BY281" s="1659" t="s">
        <v>36</v>
      </c>
      <c r="BZ281" s="1659" t="s">
        <v>36</v>
      </c>
      <c r="CA281" s="2617"/>
      <c r="CB281" s="2617"/>
      <c r="CC281" s="2617"/>
      <c r="CD281" s="2617"/>
      <c r="CE281" s="2617"/>
      <c r="CF281" s="2617"/>
      <c r="CG281" s="2617"/>
      <c r="CH281" s="2617"/>
      <c r="CI281" s="2617"/>
      <c r="CJ281" s="2617"/>
      <c r="CK281" s="2617"/>
      <c r="CL281" s="2617"/>
      <c r="CM281" s="2617"/>
      <c r="CN281" s="2617"/>
      <c r="CO281" s="2617"/>
      <c r="CP281" s="2617"/>
      <c r="CQ281" s="2617"/>
      <c r="CR281" s="2617"/>
      <c r="CS281" s="2617"/>
      <c r="CT281" s="2617"/>
      <c r="CU281" s="2617"/>
      <c r="CV281" s="2617"/>
      <c r="CW281" s="2617"/>
      <c r="CX281" s="2617"/>
      <c r="CY281" s="2617"/>
      <c r="CZ281" s="2617"/>
    </row>
    <row r="282" s="853" customFormat="true" ht="15" customHeight="true" x14ac:dyDescent="0.2">
      <c r="B282" s="852"/>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961"/>
      <c r="BB282" s="431" t="s">
        <v>83</v>
      </c>
      <c r="BC282" s="1577" t="s">
        <v>36</v>
      </c>
      <c r="BD282" s="1598" t="s">
        <v>36</v>
      </c>
      <c r="BE282" s="1598" t="s">
        <v>36</v>
      </c>
      <c r="BF282" s="1598" t="s">
        <v>36</v>
      </c>
      <c r="BG282" s="1619" t="s">
        <v>36</v>
      </c>
      <c r="BH282" s="1577" t="s">
        <v>36</v>
      </c>
      <c r="BI282" s="1598" t="s">
        <v>36</v>
      </c>
      <c r="BJ282" s="1598" t="s">
        <v>36</v>
      </c>
      <c r="BK282" s="1598" t="s">
        <v>36</v>
      </c>
      <c r="BL282" s="1619" t="s">
        <v>36</v>
      </c>
      <c r="BM282" s="1577" t="s">
        <v>36</v>
      </c>
      <c r="BN282" s="1598" t="s">
        <v>36</v>
      </c>
      <c r="BO282" s="1598" t="s">
        <v>36</v>
      </c>
      <c r="BP282" s="1598" t="s">
        <v>36</v>
      </c>
      <c r="BQ282" s="1619" t="s">
        <v>36</v>
      </c>
      <c r="BR282" s="1577" t="s">
        <v>36</v>
      </c>
      <c r="BS282" s="1598" t="s">
        <v>36</v>
      </c>
      <c r="BT282" s="1598" t="s">
        <v>36</v>
      </c>
      <c r="BU282" s="1598" t="s">
        <v>36</v>
      </c>
      <c r="BV282" s="1598" t="s">
        <v>36</v>
      </c>
      <c r="BW282" s="1598" t="s">
        <v>36</v>
      </c>
      <c r="BX282" s="1598" t="s">
        <v>36</v>
      </c>
      <c r="BY282" s="1659" t="s">
        <v>36</v>
      </c>
      <c r="BZ282" s="1659" t="s">
        <v>36</v>
      </c>
      <c r="CA282" s="2617"/>
      <c r="CB282" s="2617"/>
      <c r="CC282" s="2617"/>
      <c r="CD282" s="2617"/>
      <c r="CE282" s="2617"/>
      <c r="CF282" s="2617"/>
      <c r="CG282" s="2617"/>
      <c r="CH282" s="2617"/>
      <c r="CI282" s="2617"/>
      <c r="CJ282" s="2617"/>
      <c r="CK282" s="2617"/>
      <c r="CL282" s="2617"/>
      <c r="CM282" s="2617"/>
      <c r="CN282" s="2617"/>
      <c r="CO282" s="2617"/>
      <c r="CP282" s="2617"/>
      <c r="CQ282" s="2617"/>
      <c r="CR282" s="2617"/>
      <c r="CS282" s="2617"/>
      <c r="CT282" s="2617"/>
      <c r="CU282" s="2617"/>
      <c r="CV282" s="2617"/>
      <c r="CW282" s="2617"/>
      <c r="CX282" s="2617"/>
      <c r="CY282" s="2617"/>
      <c r="CZ282" s="2617"/>
    </row>
    <row r="283" s="853" customFormat="true" ht="15" customHeight="true" x14ac:dyDescent="0.2">
      <c r="B283" s="852"/>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961"/>
      <c r="BB283" s="431" t="s">
        <v>84</v>
      </c>
      <c r="BC283" s="1577" t="s">
        <v>36</v>
      </c>
      <c r="BD283" s="1598" t="s">
        <v>36</v>
      </c>
      <c r="BE283" s="1598" t="s">
        <v>36</v>
      </c>
      <c r="BF283" s="1598" t="s">
        <v>36</v>
      </c>
      <c r="BG283" s="1619" t="s">
        <v>36</v>
      </c>
      <c r="BH283" s="1577" t="s">
        <v>36</v>
      </c>
      <c r="BI283" s="1598" t="s">
        <v>36</v>
      </c>
      <c r="BJ283" s="1598" t="s">
        <v>36</v>
      </c>
      <c r="BK283" s="1598" t="s">
        <v>36</v>
      </c>
      <c r="BL283" s="1619" t="s">
        <v>36</v>
      </c>
      <c r="BM283" s="1577" t="s">
        <v>36</v>
      </c>
      <c r="BN283" s="1598" t="s">
        <v>36</v>
      </c>
      <c r="BO283" s="1598" t="s">
        <v>36</v>
      </c>
      <c r="BP283" s="1598" t="s">
        <v>36</v>
      </c>
      <c r="BQ283" s="1619" t="s">
        <v>36</v>
      </c>
      <c r="BR283" s="1577" t="s">
        <v>36</v>
      </c>
      <c r="BS283" s="1598" t="s">
        <v>36</v>
      </c>
      <c r="BT283" s="1598" t="s">
        <v>36</v>
      </c>
      <c r="BU283" s="1598" t="s">
        <v>36</v>
      </c>
      <c r="BV283" s="1598" t="s">
        <v>36</v>
      </c>
      <c r="BW283" s="1598" t="s">
        <v>36</v>
      </c>
      <c r="BX283" s="1598" t="s">
        <v>36</v>
      </c>
      <c r="BY283" s="1659" t="s">
        <v>36</v>
      </c>
      <c r="BZ283" s="1659" t="s">
        <v>36</v>
      </c>
      <c r="CA283" s="2617"/>
      <c r="CB283" s="2617"/>
      <c r="CC283" s="2617"/>
      <c r="CD283" s="2617"/>
      <c r="CE283" s="2617"/>
      <c r="CF283" s="2617"/>
      <c r="CG283" s="2617"/>
      <c r="CH283" s="2617"/>
      <c r="CI283" s="2617"/>
      <c r="CJ283" s="2617"/>
      <c r="CK283" s="2617"/>
      <c r="CL283" s="2617"/>
      <c r="CM283" s="2617"/>
      <c r="CN283" s="2617"/>
      <c r="CO283" s="2617"/>
      <c r="CP283" s="2617"/>
      <c r="CQ283" s="2617"/>
      <c r="CR283" s="2617"/>
      <c r="CS283" s="2617"/>
      <c r="CT283" s="2617"/>
      <c r="CU283" s="2617"/>
      <c r="CV283" s="2617"/>
      <c r="CW283" s="2617"/>
      <c r="CX283" s="2617"/>
      <c r="CY283" s="2617"/>
      <c r="CZ283" s="2617"/>
    </row>
    <row r="284" s="853" customFormat="true" ht="15" customHeight="true" x14ac:dyDescent="0.2">
      <c r="B284" s="852"/>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962"/>
      <c r="BB284" s="432" t="s">
        <v>114</v>
      </c>
      <c r="BC284" s="1578" t="s">
        <v>36</v>
      </c>
      <c r="BD284" s="1599" t="s">
        <v>36</v>
      </c>
      <c r="BE284" s="1599" t="s">
        <v>36</v>
      </c>
      <c r="BF284" s="1599" t="s">
        <v>36</v>
      </c>
      <c r="BG284" s="1620" t="s">
        <v>36</v>
      </c>
      <c r="BH284" s="1640" t="s">
        <v>36</v>
      </c>
      <c r="BI284" s="1599" t="s">
        <v>36</v>
      </c>
      <c r="BJ284" s="1599" t="s">
        <v>36</v>
      </c>
      <c r="BK284" s="1599" t="s">
        <v>36</v>
      </c>
      <c r="BL284" s="1620" t="s">
        <v>36</v>
      </c>
      <c r="BM284" s="1640" t="s">
        <v>36</v>
      </c>
      <c r="BN284" s="1599" t="s">
        <v>36</v>
      </c>
      <c r="BO284" s="1599" t="s">
        <v>36</v>
      </c>
      <c r="BP284" s="1599" t="s">
        <v>36</v>
      </c>
      <c r="BQ284" s="1620" t="s">
        <v>36</v>
      </c>
      <c r="BR284" s="1640" t="s">
        <v>36</v>
      </c>
      <c r="BS284" s="1599" t="s">
        <v>36</v>
      </c>
      <c r="BT284" s="1599" t="s">
        <v>36</v>
      </c>
      <c r="BU284" s="1599" t="s">
        <v>36</v>
      </c>
      <c r="BV284" s="1599" t="s">
        <v>36</v>
      </c>
      <c r="BW284" s="1599" t="s">
        <v>36</v>
      </c>
      <c r="BX284" s="1599" t="s">
        <v>36</v>
      </c>
      <c r="BY284" s="1660" t="s">
        <v>36</v>
      </c>
      <c r="BZ284" s="1660" t="s">
        <v>36</v>
      </c>
      <c r="CA284" s="2618"/>
      <c r="CB284" s="2618"/>
      <c r="CC284" s="2618"/>
      <c r="CD284" s="2618"/>
      <c r="CE284" s="2618"/>
      <c r="CF284" s="2618"/>
      <c r="CG284" s="2618"/>
      <c r="CH284" s="2618"/>
      <c r="CI284" s="2618"/>
      <c r="CJ284" s="2618"/>
      <c r="CK284" s="2618"/>
      <c r="CL284" s="2618"/>
      <c r="CM284" s="2618"/>
      <c r="CN284" s="2618"/>
      <c r="CO284" s="2618"/>
      <c r="CP284" s="2618"/>
      <c r="CQ284" s="2618"/>
      <c r="CR284" s="2618"/>
      <c r="CS284" s="2618"/>
      <c r="CT284" s="2618"/>
      <c r="CU284" s="2618"/>
      <c r="CV284" s="2618"/>
      <c r="CW284" s="2618"/>
      <c r="CX284" s="2618"/>
      <c r="CY284" s="2618"/>
      <c r="CZ284" s="2618"/>
    </row>
    <row r="285" s="853" customFormat="true" ht="15" customHeight="true" x14ac:dyDescent="0.2">
      <c r="B285" s="852"/>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53" customFormat="true" ht="15" customHeight="true" x14ac:dyDescent="0.2">
      <c r="B286" s="852"/>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53" customFormat="true" ht="15" customHeight="true" x14ac:dyDescent="0.2">
      <c r="B287" s="852"/>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53" customFormat="true" ht="15" customHeight="true" x14ac:dyDescent="0.2">
      <c r="B288" s="852"/>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53" customFormat="true" ht="15" customHeight="true" x14ac:dyDescent="0.2">
      <c r="A289" s="809"/>
      <c r="B289" s="810"/>
      <c r="C289" s="811"/>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53" customFormat="true" ht="15" customHeight="true" x14ac:dyDescent="0.2">
      <c r="A290" s="1119"/>
      <c r="B290" s="1120"/>
      <c r="C290" s="1121"/>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53" customFormat="true" ht="15" customHeight="true" x14ac:dyDescent="0.2">
      <c r="A291" s="1122"/>
      <c r="B291" s="1123"/>
      <c r="C291" s="1124"/>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53" customFormat="true" ht="15" customHeight="true" x14ac:dyDescent="0.2">
      <c r="A292" s="1125"/>
      <c r="B292" s="1126"/>
      <c r="C292" s="1127"/>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53" customFormat="true" ht="15" customHeight="true" x14ac:dyDescent="0.2">
      <c r="A293" s="1128"/>
      <c r="B293" s="1129"/>
      <c r="C293" s="113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53" customFormat="true" ht="15" customHeight="true" x14ac:dyDescent="0.2">
      <c r="A294" s="1131"/>
      <c r="B294" s="1132"/>
      <c r="C294" s="1133"/>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53" customFormat="true" ht="15" customHeight="true" x14ac:dyDescent="0.2">
      <c r="A295" s="1131"/>
      <c r="B295" s="1132"/>
      <c r="C295" s="1133"/>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53" customFormat="true" ht="15" customHeight="true" x14ac:dyDescent="0.2">
      <c r="A296" s="1131"/>
      <c r="B296" s="1134"/>
      <c r="C296" s="1133"/>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53" customFormat="true" ht="15" customHeight="true" x14ac:dyDescent="0.2">
      <c r="A297" s="1135"/>
      <c r="B297" s="1136"/>
      <c r="C297" s="1137"/>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53" customFormat="true" ht="15" customHeight="true" x14ac:dyDescent="0.2">
      <c r="B298" s="852"/>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53" customFormat="true" ht="15" customHeight="true" x14ac:dyDescent="0.2">
      <c r="A299" s="812"/>
      <c r="B299" s="813"/>
      <c r="C299" s="814"/>
      <c r="D299" s="815"/>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53" customFormat="true" ht="15" customHeight="true" x14ac:dyDescent="0.2">
      <c r="A300" s="1138"/>
      <c r="B300" s="1139"/>
      <c r="C300" s="1140"/>
      <c r="D300" s="1141"/>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53" customFormat="true" ht="15" customHeight="true" x14ac:dyDescent="0.2">
      <c r="A301" s="1142"/>
      <c r="B301" s="1143"/>
      <c r="C301" s="1144"/>
      <c r="D301" s="1145"/>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53" customFormat="true" ht="15" customHeight="true" x14ac:dyDescent="0.2">
      <c r="A302" s="1146"/>
      <c r="B302" s="1147"/>
      <c r="C302" s="1148"/>
      <c r="D302" s="1149"/>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53" customFormat="true" ht="15" customHeight="true" x14ac:dyDescent="0.2">
      <c r="A303" s="1150"/>
      <c r="B303" s="1151"/>
      <c r="C303" s="1152"/>
      <c r="D303" s="1153"/>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53" customFormat="true" ht="15" customHeight="true" x14ac:dyDescent="0.2">
      <c r="A304" s="1154"/>
      <c r="B304" s="1155"/>
      <c r="C304" s="1156"/>
      <c r="D304" s="1157"/>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53" customFormat="true" ht="15" customHeight="true" x14ac:dyDescent="0.2">
      <c r="A305" s="1158"/>
      <c r="B305" s="1159"/>
      <c r="C305" s="1160"/>
      <c r="D305" s="1161"/>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53" customFormat="true" ht="15" customHeight="true" x14ac:dyDescent="0.2">
      <c r="B306" s="852"/>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53" customFormat="true" ht="15" customHeight="true" x14ac:dyDescent="0.2">
      <c r="B307" s="852"/>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53" customFormat="true" ht="15" customHeight="true" x14ac:dyDescent="0.2">
      <c r="B308" s="852"/>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53" customFormat="true" ht="15" customHeight="true" x14ac:dyDescent="0.2">
      <c r="B309" s="852"/>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53" customFormat="true" ht="15" customHeight="true" x14ac:dyDescent="0.2">
      <c r="B310" s="852"/>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53" customFormat="true" ht="15" customHeight="true" x14ac:dyDescent="0.2">
      <c r="B311" s="852"/>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53" customFormat="true" ht="15" customHeight="true" x14ac:dyDescent="0.2">
      <c r="B312" s="852"/>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53" customFormat="true" ht="15" customHeight="true" x14ac:dyDescent="0.2">
      <c r="B313" s="852"/>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53" customFormat="true" ht="15" customHeight="true" x14ac:dyDescent="0.2">
      <c r="B314" s="852"/>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53" customFormat="true" ht="15" customHeight="true" x14ac:dyDescent="0.2">
      <c r="B315" s="852"/>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53" customFormat="true" ht="15" customHeight="true" x14ac:dyDescent="0.2">
      <c r="B316" s="852"/>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53" customFormat="true" ht="15" customHeight="true" x14ac:dyDescent="0.2">
      <c r="B317" s="852"/>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53" customFormat="true" ht="15" customHeight="true" x14ac:dyDescent="0.2">
      <c r="B318" s="852"/>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53" customFormat="true" ht="15" customHeight="true" x14ac:dyDescent="0.2">
      <c r="B319" s="852"/>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53" customFormat="true" ht="15" customHeight="true" x14ac:dyDescent="0.2">
      <c r="B320" s="852"/>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53" customFormat="true" ht="15" customHeight="true" x14ac:dyDescent="0.2">
      <c r="B321" s="852"/>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53" customFormat="true" ht="15" customHeight="true" x14ac:dyDescent="0.2">
      <c r="B322" s="852"/>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53" customFormat="true" ht="15" customHeight="true" x14ac:dyDescent="0.2">
      <c r="B323" s="852"/>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53" customFormat="true" ht="15" customHeight="true" x14ac:dyDescent="0.2">
      <c r="B324" s="852"/>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53" customFormat="true" ht="15" customHeight="true" x14ac:dyDescent="0.2">
      <c r="B325" s="852"/>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53" customFormat="true" ht="15" customHeight="true" x14ac:dyDescent="0.2">
      <c r="B326" s="852"/>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53" customFormat="true" ht="15" customHeight="true" x14ac:dyDescent="0.2">
      <c r="B327" s="852"/>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53" customFormat="true" ht="15" customHeight="true" x14ac:dyDescent="0.2">
      <c r="B328" s="852"/>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53" customFormat="true" ht="250.15" customHeight="true" x14ac:dyDescent="0.2">
      <c r="B329" s="852"/>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98"/>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75"/>
      <c r="BD330" s="875"/>
      <c r="BE330" s="875"/>
      <c r="BF330" s="875"/>
      <c r="BG330" s="875"/>
      <c r="BH330" s="875"/>
      <c r="BI330" s="875"/>
      <c r="BJ330" s="875"/>
      <c r="BK330" s="875"/>
      <c r="BL330" s="875"/>
      <c r="BM330" s="875"/>
      <c r="BN330" s="875"/>
      <c r="BO330" s="875"/>
      <c r="BP330" s="875"/>
      <c r="BQ330" s="875"/>
      <c r="BR330" s="875"/>
      <c r="BS330" s="875"/>
      <c r="BT330" s="875"/>
      <c r="BU330" s="875"/>
      <c r="BV330" s="875"/>
      <c r="BW330" s="875"/>
      <c r="BX330" s="875"/>
      <c r="BY330" s="87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98"/>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75"/>
      <c r="BD331" s="875"/>
      <c r="BE331" s="875"/>
      <c r="BF331" s="875"/>
      <c r="BG331" s="875"/>
      <c r="BH331" s="875"/>
      <c r="BI331" s="875"/>
      <c r="BJ331" s="875"/>
      <c r="BK331" s="875"/>
      <c r="BL331" s="875"/>
      <c r="BM331" s="875"/>
      <c r="BN331" s="875"/>
      <c r="BO331" s="875"/>
      <c r="BP331" s="875"/>
      <c r="BQ331" s="875"/>
      <c r="BR331" s="875"/>
      <c r="BS331" s="875"/>
      <c r="BT331" s="875"/>
      <c r="BU331" s="875"/>
      <c r="BV331" s="875"/>
      <c r="BW331" s="875"/>
      <c r="BX331" s="875"/>
      <c r="BY331" s="87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98"/>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75"/>
      <c r="BD332" s="875"/>
      <c r="BE332" s="875"/>
      <c r="BF332" s="875"/>
      <c r="BG332" s="875"/>
      <c r="BH332" s="875"/>
      <c r="BI332" s="875"/>
      <c r="BJ332" s="875"/>
      <c r="BK332" s="875"/>
      <c r="BL332" s="875"/>
      <c r="BM332" s="875"/>
      <c r="BN332" s="875"/>
      <c r="BO332" s="875"/>
      <c r="BP332" s="875"/>
      <c r="BQ332" s="875"/>
      <c r="BR332" s="875"/>
      <c r="BS332" s="875"/>
      <c r="BT332" s="875"/>
      <c r="BU332" s="875"/>
      <c r="BV332" s="875"/>
      <c r="BW332" s="875"/>
      <c r="BX332" s="875"/>
      <c r="BY332" s="87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98"/>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75"/>
      <c r="BD333" s="875"/>
      <c r="BE333" s="875"/>
      <c r="BF333" s="875"/>
      <c r="BG333" s="875"/>
      <c r="BH333" s="875"/>
      <c r="BI333" s="875"/>
      <c r="BJ333" s="875"/>
      <c r="BK333" s="875"/>
      <c r="BL333" s="875"/>
      <c r="BM333" s="875"/>
      <c r="BN333" s="875"/>
      <c r="BO333" s="875"/>
      <c r="BP333" s="875"/>
      <c r="BQ333" s="875"/>
      <c r="BR333" s="875"/>
      <c r="BS333" s="875"/>
      <c r="BT333" s="875"/>
      <c r="BU333" s="875"/>
      <c r="BV333" s="875"/>
      <c r="BW333" s="875"/>
      <c r="BX333" s="875"/>
      <c r="BY333" s="87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98"/>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75"/>
      <c r="BD334" s="875"/>
      <c r="BE334" s="875"/>
      <c r="BF334" s="875"/>
      <c r="BG334" s="875"/>
      <c r="BH334" s="875"/>
      <c r="BI334" s="875"/>
      <c r="BJ334" s="875"/>
      <c r="BK334" s="875"/>
      <c r="BL334" s="875"/>
      <c r="BM334" s="875"/>
      <c r="BN334" s="875"/>
      <c r="BO334" s="875"/>
      <c r="BP334" s="875"/>
      <c r="BQ334" s="875"/>
      <c r="BR334" s="875"/>
      <c r="BS334" s="875"/>
      <c r="BT334" s="875"/>
      <c r="BU334" s="875"/>
      <c r="BV334" s="875"/>
      <c r="BW334" s="875"/>
      <c r="BX334" s="875"/>
      <c r="BY334" s="87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98"/>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75"/>
      <c r="BD335" s="875"/>
      <c r="BE335" s="875"/>
      <c r="BF335" s="875"/>
      <c r="BG335" s="875"/>
      <c r="BH335" s="875"/>
      <c r="BI335" s="875"/>
      <c r="BJ335" s="875"/>
      <c r="BK335" s="875"/>
      <c r="BL335" s="875"/>
      <c r="BM335" s="875"/>
      <c r="BN335" s="875"/>
      <c r="BO335" s="875"/>
      <c r="BP335" s="875"/>
      <c r="BQ335" s="875"/>
      <c r="BR335" s="875"/>
      <c r="BS335" s="875"/>
      <c r="BT335" s="875"/>
      <c r="BU335" s="875"/>
      <c r="BV335" s="875"/>
      <c r="BW335" s="875"/>
      <c r="BX335" s="875"/>
      <c r="BY335" s="87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98"/>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75"/>
      <c r="BD336" s="875"/>
      <c r="BE336" s="875"/>
      <c r="BF336" s="875"/>
      <c r="BG336" s="875"/>
      <c r="BH336" s="875"/>
      <c r="BI336" s="875"/>
      <c r="BJ336" s="875"/>
      <c r="BK336" s="875"/>
      <c r="BL336" s="875"/>
      <c r="BM336" s="875"/>
      <c r="BN336" s="875"/>
      <c r="BO336" s="875"/>
      <c r="BP336" s="875"/>
      <c r="BQ336" s="875"/>
      <c r="BR336" s="875"/>
      <c r="BS336" s="875"/>
      <c r="BT336" s="875"/>
      <c r="BU336" s="875"/>
      <c r="BV336" s="875"/>
      <c r="BW336" s="875"/>
      <c r="BX336" s="875"/>
      <c r="BY336" s="87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98"/>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75"/>
      <c r="BD337" s="875"/>
      <c r="BE337" s="875"/>
      <c r="BF337" s="875"/>
      <c r="BG337" s="875"/>
      <c r="BH337" s="875"/>
      <c r="BI337" s="875"/>
      <c r="BJ337" s="875"/>
      <c r="BK337" s="875"/>
      <c r="BL337" s="875"/>
      <c r="BM337" s="875"/>
      <c r="BN337" s="875"/>
      <c r="BO337" s="875"/>
      <c r="BP337" s="875"/>
      <c r="BQ337" s="875"/>
      <c r="BR337" s="875"/>
      <c r="BS337" s="875"/>
      <c r="BT337" s="875"/>
      <c r="BU337" s="875"/>
      <c r="BV337" s="875"/>
      <c r="BW337" s="875"/>
      <c r="BX337" s="875"/>
      <c r="BY337" s="87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98"/>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75"/>
      <c r="BD338" s="875"/>
      <c r="BE338" s="875"/>
      <c r="BF338" s="875"/>
      <c r="BG338" s="875"/>
      <c r="BH338" s="875"/>
      <c r="BI338" s="875"/>
      <c r="BJ338" s="875"/>
      <c r="BK338" s="875"/>
      <c r="BL338" s="875"/>
      <c r="BM338" s="875"/>
      <c r="BN338" s="875"/>
      <c r="BO338" s="875"/>
      <c r="BP338" s="875"/>
      <c r="BQ338" s="875"/>
      <c r="BR338" s="875"/>
      <c r="BS338" s="875"/>
      <c r="BT338" s="875"/>
      <c r="BU338" s="875"/>
      <c r="BV338" s="875"/>
      <c r="BW338" s="875"/>
      <c r="BX338" s="875"/>
      <c r="BY338" s="87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53" customFormat="true" ht="15" customHeight="true" x14ac:dyDescent="0.2">
      <c r="B339" s="852"/>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963" t="s">
        <v>115</v>
      </c>
      <c r="BD339" s="2964"/>
      <c r="BE339" s="2964"/>
      <c r="BF339" s="2964"/>
      <c r="BG339" s="2965"/>
      <c r="BH339" s="2966" t="s">
        <v>39</v>
      </c>
      <c r="BI339" s="2964"/>
      <c r="BJ339" s="2964"/>
      <c r="BK339" s="2964"/>
      <c r="BL339" s="2965"/>
      <c r="BM339" s="2966" t="s">
        <v>38</v>
      </c>
      <c r="BN339" s="2964"/>
      <c r="BO339" s="2964"/>
      <c r="BP339" s="2964"/>
      <c r="BQ339" s="2967"/>
      <c r="BR339" s="2534" t="s">
        <v>143</v>
      </c>
      <c r="BS339" s="2535"/>
      <c r="BT339" s="2535"/>
      <c r="BU339" s="2535"/>
      <c r="BV339" s="2535"/>
      <c r="BW339" s="2535"/>
      <c r="BX339" s="2535"/>
      <c r="BY339" s="2536"/>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53" customFormat="true" ht="24" x14ac:dyDescent="0.2">
      <c r="B340" s="852"/>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163</v>
      </c>
      <c r="BX340" s="199" t="s">
        <v>252</v>
      </c>
      <c r="BY340" s="200" t="s">
        <v>165</v>
      </c>
      <c r="BZ340" s="200" t="s">
        <v>166</v>
      </c>
      <c r="CA340" s="2619"/>
      <c r="CB340" s="2619"/>
      <c r="CC340" s="2619"/>
      <c r="CD340" s="2619"/>
      <c r="CE340" s="2619"/>
      <c r="CF340" s="2619"/>
      <c r="CG340" s="2619"/>
      <c r="CH340" s="2619"/>
      <c r="CI340" s="2619"/>
      <c r="CJ340" s="2619"/>
      <c r="CK340" s="2619"/>
      <c r="CL340" s="2619"/>
      <c r="CM340" s="2619"/>
      <c r="CN340" s="2619"/>
      <c r="CO340" s="2619"/>
      <c r="CP340" s="2619"/>
      <c r="CQ340" s="2619"/>
      <c r="CR340" s="2619"/>
      <c r="CS340" s="2619"/>
      <c r="CT340" s="2619"/>
      <c r="CU340" s="2619"/>
      <c r="CV340" s="2619"/>
      <c r="CW340" s="2619"/>
      <c r="CX340" s="2619"/>
      <c r="CY340" s="2619"/>
      <c r="CZ340" s="2619"/>
    </row>
    <row r="341" s="853" customFormat="true" ht="15" customHeight="true" x14ac:dyDescent="0.2">
      <c r="B341" s="852"/>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968" t="s">
        <v>156</v>
      </c>
      <c r="BB341" s="176" t="s">
        <v>50</v>
      </c>
      <c r="BC341" s="1579" t="s">
        <v>36</v>
      </c>
      <c r="BD341" s="1600" t="s">
        <v>36</v>
      </c>
      <c r="BE341" s="1600" t="s">
        <v>36</v>
      </c>
      <c r="BF341" s="1600" t="s">
        <v>36</v>
      </c>
      <c r="BG341" s="1621" t="s">
        <v>36</v>
      </c>
      <c r="BH341" s="1641" t="s">
        <v>36</v>
      </c>
      <c r="BI341" s="1600" t="s">
        <v>36</v>
      </c>
      <c r="BJ341" s="1600" t="s">
        <v>36</v>
      </c>
      <c r="BK341" s="1600" t="s">
        <v>36</v>
      </c>
      <c r="BL341" s="1621" t="s">
        <v>36</v>
      </c>
      <c r="BM341" s="1641" t="s">
        <v>36</v>
      </c>
      <c r="BN341" s="1600" t="s">
        <v>36</v>
      </c>
      <c r="BO341" s="1600" t="s">
        <v>36</v>
      </c>
      <c r="BP341" s="1600" t="s">
        <v>36</v>
      </c>
      <c r="BQ341" s="1621" t="s">
        <v>36</v>
      </c>
      <c r="BR341" s="1641" t="s">
        <v>36</v>
      </c>
      <c r="BS341" s="1600" t="s">
        <v>36</v>
      </c>
      <c r="BT341" s="1600" t="s">
        <v>36</v>
      </c>
      <c r="BU341" s="1600" t="s">
        <v>36</v>
      </c>
      <c r="BV341" s="1600" t="s">
        <v>36</v>
      </c>
      <c r="BW341" s="1600" t="s">
        <v>36</v>
      </c>
      <c r="BX341" s="1600" t="s">
        <v>36</v>
      </c>
      <c r="BY341" s="1661" t="s">
        <v>36</v>
      </c>
      <c r="BZ341" s="1661" t="s">
        <v>36</v>
      </c>
      <c r="CA341" s="2620"/>
      <c r="CB341" s="2620"/>
      <c r="CC341" s="2620"/>
      <c r="CD341" s="2620"/>
      <c r="CE341" s="2620"/>
      <c r="CF341" s="2620"/>
      <c r="CG341" s="2620"/>
      <c r="CH341" s="2620"/>
      <c r="CI341" s="2620"/>
      <c r="CJ341" s="2620"/>
      <c r="CK341" s="2620"/>
      <c r="CL341" s="2620"/>
      <c r="CM341" s="2620"/>
      <c r="CN341" s="2620"/>
      <c r="CO341" s="2620"/>
      <c r="CP341" s="2620"/>
      <c r="CQ341" s="2620"/>
      <c r="CR341" s="2620"/>
      <c r="CS341" s="2620"/>
      <c r="CT341" s="2620"/>
      <c r="CU341" s="2620"/>
      <c r="CV341" s="2620"/>
      <c r="CW341" s="2620"/>
      <c r="CX341" s="2620"/>
      <c r="CY341" s="2620"/>
      <c r="CZ341" s="2620"/>
    </row>
    <row r="342" s="853" customFormat="true" ht="15" customHeight="true" x14ac:dyDescent="0.2">
      <c r="B342" s="852"/>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969"/>
      <c r="BB342" s="177" t="s">
        <v>49</v>
      </c>
      <c r="BC342" s="1580" t="s">
        <v>36</v>
      </c>
      <c r="BD342" s="1601" t="s">
        <v>36</v>
      </c>
      <c r="BE342" s="1601" t="s">
        <v>36</v>
      </c>
      <c r="BF342" s="1601" t="s">
        <v>36</v>
      </c>
      <c r="BG342" s="1622" t="s">
        <v>36</v>
      </c>
      <c r="BH342" s="1642" t="s">
        <v>36</v>
      </c>
      <c r="BI342" s="1601" t="s">
        <v>36</v>
      </c>
      <c r="BJ342" s="1601" t="s">
        <v>36</v>
      </c>
      <c r="BK342" s="1601" t="s">
        <v>36</v>
      </c>
      <c r="BL342" s="1622" t="s">
        <v>36</v>
      </c>
      <c r="BM342" s="1642" t="s">
        <v>36</v>
      </c>
      <c r="BN342" s="1601" t="s">
        <v>36</v>
      </c>
      <c r="BO342" s="1601" t="s">
        <v>36</v>
      </c>
      <c r="BP342" s="1601" t="s">
        <v>36</v>
      </c>
      <c r="BQ342" s="1622" t="s">
        <v>36</v>
      </c>
      <c r="BR342" s="1642" t="s">
        <v>36</v>
      </c>
      <c r="BS342" s="1601" t="s">
        <v>36</v>
      </c>
      <c r="BT342" s="1601" t="s">
        <v>36</v>
      </c>
      <c r="BU342" s="1601" t="s">
        <v>36</v>
      </c>
      <c r="BV342" s="1601" t="s">
        <v>36</v>
      </c>
      <c r="BW342" s="1601" t="s">
        <v>36</v>
      </c>
      <c r="BX342" s="1601" t="s">
        <v>36</v>
      </c>
      <c r="BY342" s="1662" t="s">
        <v>36</v>
      </c>
      <c r="BZ342" s="1662" t="s">
        <v>36</v>
      </c>
      <c r="CA342" s="2621"/>
      <c r="CB342" s="2621"/>
      <c r="CC342" s="2621"/>
      <c r="CD342" s="2621"/>
      <c r="CE342" s="2621"/>
      <c r="CF342" s="2621"/>
      <c r="CG342" s="2621"/>
      <c r="CH342" s="2621"/>
      <c r="CI342" s="2621"/>
      <c r="CJ342" s="2621"/>
      <c r="CK342" s="2621"/>
      <c r="CL342" s="2621"/>
      <c r="CM342" s="2621"/>
      <c r="CN342" s="2621"/>
      <c r="CO342" s="2621"/>
      <c r="CP342" s="2621"/>
      <c r="CQ342" s="2621"/>
      <c r="CR342" s="2621"/>
      <c r="CS342" s="2621"/>
      <c r="CT342" s="2621"/>
      <c r="CU342" s="2621"/>
      <c r="CV342" s="2621"/>
      <c r="CW342" s="2621"/>
      <c r="CX342" s="2621"/>
      <c r="CY342" s="2621"/>
      <c r="CZ342" s="2621"/>
    </row>
    <row r="343" s="853" customFormat="true" ht="15" customHeight="true" x14ac:dyDescent="0.2">
      <c r="B343" s="852"/>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970" t="s">
        <v>151</v>
      </c>
      <c r="BB343" s="177" t="s">
        <v>50</v>
      </c>
      <c r="BC343" s="1580" t="s">
        <v>36</v>
      </c>
      <c r="BD343" s="1601" t="s">
        <v>36</v>
      </c>
      <c r="BE343" s="1601" t="s">
        <v>36</v>
      </c>
      <c r="BF343" s="1601" t="s">
        <v>36</v>
      </c>
      <c r="BG343" s="1622" t="s">
        <v>36</v>
      </c>
      <c r="BH343" s="1642" t="s">
        <v>36</v>
      </c>
      <c r="BI343" s="1601" t="s">
        <v>36</v>
      </c>
      <c r="BJ343" s="1601" t="s">
        <v>36</v>
      </c>
      <c r="BK343" s="1601" t="s">
        <v>36</v>
      </c>
      <c r="BL343" s="1622" t="s">
        <v>36</v>
      </c>
      <c r="BM343" s="1642" t="s">
        <v>36</v>
      </c>
      <c r="BN343" s="1601" t="s">
        <v>36</v>
      </c>
      <c r="BO343" s="1601" t="s">
        <v>36</v>
      </c>
      <c r="BP343" s="1601" t="s">
        <v>36</v>
      </c>
      <c r="BQ343" s="1622" t="s">
        <v>36</v>
      </c>
      <c r="BR343" s="1642" t="s">
        <v>36</v>
      </c>
      <c r="BS343" s="1601" t="s">
        <v>36</v>
      </c>
      <c r="BT343" s="1601" t="s">
        <v>36</v>
      </c>
      <c r="BU343" s="1601" t="s">
        <v>36</v>
      </c>
      <c r="BV343" s="1601" t="s">
        <v>36</v>
      </c>
      <c r="BW343" s="1601" t="s">
        <v>36</v>
      </c>
      <c r="BX343" s="1601" t="s">
        <v>36</v>
      </c>
      <c r="BY343" s="1662" t="s">
        <v>36</v>
      </c>
      <c r="BZ343" s="1662" t="s">
        <v>36</v>
      </c>
      <c r="CA343" s="2621"/>
      <c r="CB343" s="2621"/>
      <c r="CC343" s="2621"/>
      <c r="CD343" s="2621"/>
      <c r="CE343" s="2621"/>
      <c r="CF343" s="2621"/>
      <c r="CG343" s="2621"/>
      <c r="CH343" s="2621"/>
      <c r="CI343" s="2621"/>
      <c r="CJ343" s="2621"/>
      <c r="CK343" s="2621"/>
      <c r="CL343" s="2621"/>
      <c r="CM343" s="2621"/>
      <c r="CN343" s="2621"/>
      <c r="CO343" s="2621"/>
      <c r="CP343" s="2621"/>
      <c r="CQ343" s="2621"/>
      <c r="CR343" s="2621"/>
      <c r="CS343" s="2621"/>
      <c r="CT343" s="2621"/>
      <c r="CU343" s="2621"/>
      <c r="CV343" s="2621"/>
      <c r="CW343" s="2621"/>
      <c r="CX343" s="2621"/>
      <c r="CY343" s="2621"/>
      <c r="CZ343" s="2621"/>
    </row>
    <row r="344" s="853" customFormat="true" ht="15" customHeight="true" x14ac:dyDescent="0.2">
      <c r="B344" s="852"/>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969"/>
      <c r="BB344" s="177" t="s">
        <v>49</v>
      </c>
      <c r="BC344" s="1580" t="s">
        <v>36</v>
      </c>
      <c r="BD344" s="1601" t="s">
        <v>36</v>
      </c>
      <c r="BE344" s="1601" t="s">
        <v>36</v>
      </c>
      <c r="BF344" s="1601" t="s">
        <v>36</v>
      </c>
      <c r="BG344" s="1622" t="s">
        <v>36</v>
      </c>
      <c r="BH344" s="1642" t="s">
        <v>36</v>
      </c>
      <c r="BI344" s="1601" t="s">
        <v>36</v>
      </c>
      <c r="BJ344" s="1601" t="s">
        <v>36</v>
      </c>
      <c r="BK344" s="1601" t="s">
        <v>36</v>
      </c>
      <c r="BL344" s="1622" t="s">
        <v>36</v>
      </c>
      <c r="BM344" s="1642" t="s">
        <v>36</v>
      </c>
      <c r="BN344" s="1601" t="s">
        <v>36</v>
      </c>
      <c r="BO344" s="1601" t="s">
        <v>36</v>
      </c>
      <c r="BP344" s="1601" t="s">
        <v>36</v>
      </c>
      <c r="BQ344" s="1622" t="s">
        <v>36</v>
      </c>
      <c r="BR344" s="1642" t="s">
        <v>36</v>
      </c>
      <c r="BS344" s="1601" t="s">
        <v>36</v>
      </c>
      <c r="BT344" s="1601" t="s">
        <v>36</v>
      </c>
      <c r="BU344" s="1601" t="s">
        <v>36</v>
      </c>
      <c r="BV344" s="1601" t="s">
        <v>36</v>
      </c>
      <c r="BW344" s="1601" t="s">
        <v>36</v>
      </c>
      <c r="BX344" s="1601" t="s">
        <v>36</v>
      </c>
      <c r="BY344" s="1662" t="s">
        <v>36</v>
      </c>
      <c r="BZ344" s="1662" t="s">
        <v>36</v>
      </c>
      <c r="CA344" s="2621"/>
      <c r="CB344" s="2621"/>
      <c r="CC344" s="2621"/>
      <c r="CD344" s="2621"/>
      <c r="CE344" s="2621"/>
      <c r="CF344" s="2621"/>
      <c r="CG344" s="2621"/>
      <c r="CH344" s="2621"/>
      <c r="CI344" s="2621"/>
      <c r="CJ344" s="2621"/>
      <c r="CK344" s="2621"/>
      <c r="CL344" s="2621"/>
      <c r="CM344" s="2621"/>
      <c r="CN344" s="2621"/>
      <c r="CO344" s="2621"/>
      <c r="CP344" s="2621"/>
      <c r="CQ344" s="2621"/>
      <c r="CR344" s="2621"/>
      <c r="CS344" s="2621"/>
      <c r="CT344" s="2621"/>
      <c r="CU344" s="2621"/>
      <c r="CV344" s="2621"/>
      <c r="CW344" s="2621"/>
      <c r="CX344" s="2621"/>
      <c r="CY344" s="2621"/>
      <c r="CZ344" s="2621"/>
    </row>
    <row r="345" s="853" customFormat="true" ht="15" customHeight="true" x14ac:dyDescent="0.2">
      <c r="B345" s="852"/>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970" t="s">
        <v>152</v>
      </c>
      <c r="BB345" s="177" t="s">
        <v>50</v>
      </c>
      <c r="BC345" s="1580" t="s">
        <v>36</v>
      </c>
      <c r="BD345" s="1601" t="s">
        <v>36</v>
      </c>
      <c r="BE345" s="1601" t="s">
        <v>36</v>
      </c>
      <c r="BF345" s="1601" t="s">
        <v>36</v>
      </c>
      <c r="BG345" s="1622" t="s">
        <v>36</v>
      </c>
      <c r="BH345" s="1642" t="s">
        <v>36</v>
      </c>
      <c r="BI345" s="1601" t="s">
        <v>36</v>
      </c>
      <c r="BJ345" s="1601" t="s">
        <v>36</v>
      </c>
      <c r="BK345" s="1601" t="s">
        <v>36</v>
      </c>
      <c r="BL345" s="1622" t="s">
        <v>36</v>
      </c>
      <c r="BM345" s="1642" t="s">
        <v>36</v>
      </c>
      <c r="BN345" s="1601" t="s">
        <v>36</v>
      </c>
      <c r="BO345" s="1601" t="s">
        <v>36</v>
      </c>
      <c r="BP345" s="1601" t="s">
        <v>36</v>
      </c>
      <c r="BQ345" s="1622" t="s">
        <v>36</v>
      </c>
      <c r="BR345" s="1642" t="s">
        <v>36</v>
      </c>
      <c r="BS345" s="1601" t="s">
        <v>36</v>
      </c>
      <c r="BT345" s="1601" t="s">
        <v>36</v>
      </c>
      <c r="BU345" s="1601" t="s">
        <v>36</v>
      </c>
      <c r="BV345" s="1601" t="s">
        <v>36</v>
      </c>
      <c r="BW345" s="1601" t="s">
        <v>36</v>
      </c>
      <c r="BX345" s="1601" t="s">
        <v>36</v>
      </c>
      <c r="BY345" s="1662" t="s">
        <v>36</v>
      </c>
      <c r="BZ345" s="1662" t="s">
        <v>36</v>
      </c>
      <c r="CA345" s="2621"/>
      <c r="CB345" s="2621"/>
      <c r="CC345" s="2621"/>
      <c r="CD345" s="2621"/>
      <c r="CE345" s="2621"/>
      <c r="CF345" s="2621"/>
      <c r="CG345" s="2621"/>
      <c r="CH345" s="2621"/>
      <c r="CI345" s="2621"/>
      <c r="CJ345" s="2621"/>
      <c r="CK345" s="2621"/>
      <c r="CL345" s="2621"/>
      <c r="CM345" s="2621"/>
      <c r="CN345" s="2621"/>
      <c r="CO345" s="2621"/>
      <c r="CP345" s="2621"/>
      <c r="CQ345" s="2621"/>
      <c r="CR345" s="2621"/>
      <c r="CS345" s="2621"/>
      <c r="CT345" s="2621"/>
      <c r="CU345" s="2621"/>
      <c r="CV345" s="2621"/>
      <c r="CW345" s="2621"/>
      <c r="CX345" s="2621"/>
      <c r="CY345" s="2621"/>
      <c r="CZ345" s="2621"/>
    </row>
    <row r="346" s="853" customFormat="true" ht="15" customHeight="true" x14ac:dyDescent="0.2">
      <c r="B346" s="852"/>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969"/>
      <c r="BB346" s="177" t="s">
        <v>49</v>
      </c>
      <c r="BC346" s="1580" t="s">
        <v>36</v>
      </c>
      <c r="BD346" s="1601" t="s">
        <v>36</v>
      </c>
      <c r="BE346" s="1601" t="s">
        <v>36</v>
      </c>
      <c r="BF346" s="1601" t="s">
        <v>36</v>
      </c>
      <c r="BG346" s="1622" t="s">
        <v>36</v>
      </c>
      <c r="BH346" s="1642" t="s">
        <v>36</v>
      </c>
      <c r="BI346" s="1601" t="s">
        <v>36</v>
      </c>
      <c r="BJ346" s="1601" t="s">
        <v>36</v>
      </c>
      <c r="BK346" s="1601" t="s">
        <v>36</v>
      </c>
      <c r="BL346" s="1622" t="s">
        <v>36</v>
      </c>
      <c r="BM346" s="1642" t="s">
        <v>36</v>
      </c>
      <c r="BN346" s="1601" t="s">
        <v>36</v>
      </c>
      <c r="BO346" s="1601" t="s">
        <v>36</v>
      </c>
      <c r="BP346" s="1601" t="s">
        <v>36</v>
      </c>
      <c r="BQ346" s="1622" t="s">
        <v>36</v>
      </c>
      <c r="BR346" s="1642" t="s">
        <v>36</v>
      </c>
      <c r="BS346" s="1601" t="s">
        <v>36</v>
      </c>
      <c r="BT346" s="1601" t="s">
        <v>36</v>
      </c>
      <c r="BU346" s="1601" t="s">
        <v>36</v>
      </c>
      <c r="BV346" s="1601" t="s">
        <v>36</v>
      </c>
      <c r="BW346" s="1601" t="s">
        <v>36</v>
      </c>
      <c r="BX346" s="1601" t="s">
        <v>36</v>
      </c>
      <c r="BY346" s="1662" t="s">
        <v>36</v>
      </c>
      <c r="BZ346" s="1662" t="s">
        <v>36</v>
      </c>
      <c r="CA346" s="2621"/>
      <c r="CB346" s="2621"/>
      <c r="CC346" s="2621"/>
      <c r="CD346" s="2621"/>
      <c r="CE346" s="2621"/>
      <c r="CF346" s="2621"/>
      <c r="CG346" s="2621"/>
      <c r="CH346" s="2621"/>
      <c r="CI346" s="2621"/>
      <c r="CJ346" s="2621"/>
      <c r="CK346" s="2621"/>
      <c r="CL346" s="2621"/>
      <c r="CM346" s="2621"/>
      <c r="CN346" s="2621"/>
      <c r="CO346" s="2621"/>
      <c r="CP346" s="2621"/>
      <c r="CQ346" s="2621"/>
      <c r="CR346" s="2621"/>
      <c r="CS346" s="2621"/>
      <c r="CT346" s="2621"/>
      <c r="CU346" s="2621"/>
      <c r="CV346" s="2621"/>
      <c r="CW346" s="2621"/>
      <c r="CX346" s="2621"/>
      <c r="CY346" s="2621"/>
      <c r="CZ346" s="2621"/>
    </row>
    <row r="347" s="853" customFormat="true" ht="15" customHeight="true" x14ac:dyDescent="0.2">
      <c r="B347" s="852"/>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970" t="s">
        <v>153</v>
      </c>
      <c r="BB347" s="177" t="s">
        <v>50</v>
      </c>
      <c r="BC347" s="1580" t="s">
        <v>36</v>
      </c>
      <c r="BD347" s="1601" t="s">
        <v>36</v>
      </c>
      <c r="BE347" s="1601" t="s">
        <v>36</v>
      </c>
      <c r="BF347" s="1601" t="s">
        <v>36</v>
      </c>
      <c r="BG347" s="1622" t="s">
        <v>36</v>
      </c>
      <c r="BH347" s="1642" t="s">
        <v>36</v>
      </c>
      <c r="BI347" s="1601" t="s">
        <v>36</v>
      </c>
      <c r="BJ347" s="1601" t="s">
        <v>36</v>
      </c>
      <c r="BK347" s="1601" t="s">
        <v>36</v>
      </c>
      <c r="BL347" s="1622" t="s">
        <v>36</v>
      </c>
      <c r="BM347" s="1642" t="s">
        <v>36</v>
      </c>
      <c r="BN347" s="1601" t="s">
        <v>36</v>
      </c>
      <c r="BO347" s="1601" t="s">
        <v>36</v>
      </c>
      <c r="BP347" s="1601" t="s">
        <v>36</v>
      </c>
      <c r="BQ347" s="1622" t="s">
        <v>36</v>
      </c>
      <c r="BR347" s="1642" t="s">
        <v>36</v>
      </c>
      <c r="BS347" s="1601" t="s">
        <v>36</v>
      </c>
      <c r="BT347" s="1601" t="s">
        <v>36</v>
      </c>
      <c r="BU347" s="1601" t="s">
        <v>36</v>
      </c>
      <c r="BV347" s="1601" t="s">
        <v>36</v>
      </c>
      <c r="BW347" s="1601" t="s">
        <v>36</v>
      </c>
      <c r="BX347" s="1601" t="s">
        <v>36</v>
      </c>
      <c r="BY347" s="1662" t="s">
        <v>36</v>
      </c>
      <c r="BZ347" s="1662" t="s">
        <v>36</v>
      </c>
      <c r="CA347" s="2621"/>
      <c r="CB347" s="2621"/>
      <c r="CC347" s="2621"/>
      <c r="CD347" s="2621"/>
      <c r="CE347" s="2621"/>
      <c r="CF347" s="2621"/>
      <c r="CG347" s="2621"/>
      <c r="CH347" s="2621"/>
      <c r="CI347" s="2621"/>
      <c r="CJ347" s="2621"/>
      <c r="CK347" s="2621"/>
      <c r="CL347" s="2621"/>
      <c r="CM347" s="2621"/>
      <c r="CN347" s="2621"/>
      <c r="CO347" s="2621"/>
      <c r="CP347" s="2621"/>
      <c r="CQ347" s="2621"/>
      <c r="CR347" s="2621"/>
      <c r="CS347" s="2621"/>
      <c r="CT347" s="2621"/>
      <c r="CU347" s="2621"/>
      <c r="CV347" s="2621"/>
      <c r="CW347" s="2621"/>
      <c r="CX347" s="2621"/>
      <c r="CY347" s="2621"/>
      <c r="CZ347" s="2621"/>
    </row>
    <row r="348" s="853" customFormat="true" ht="15" customHeight="true" x14ac:dyDescent="0.2">
      <c r="B348" s="852"/>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969"/>
      <c r="BB348" s="177" t="s">
        <v>49</v>
      </c>
      <c r="BC348" s="1580" t="s">
        <v>36</v>
      </c>
      <c r="BD348" s="1601" t="s">
        <v>36</v>
      </c>
      <c r="BE348" s="1601" t="s">
        <v>36</v>
      </c>
      <c r="BF348" s="1601" t="s">
        <v>36</v>
      </c>
      <c r="BG348" s="1622" t="s">
        <v>36</v>
      </c>
      <c r="BH348" s="1642" t="s">
        <v>36</v>
      </c>
      <c r="BI348" s="1601" t="s">
        <v>36</v>
      </c>
      <c r="BJ348" s="1601" t="s">
        <v>36</v>
      </c>
      <c r="BK348" s="1601" t="s">
        <v>36</v>
      </c>
      <c r="BL348" s="1622" t="s">
        <v>36</v>
      </c>
      <c r="BM348" s="1642" t="s">
        <v>36</v>
      </c>
      <c r="BN348" s="1601" t="s">
        <v>36</v>
      </c>
      <c r="BO348" s="1601" t="s">
        <v>36</v>
      </c>
      <c r="BP348" s="1601" t="s">
        <v>36</v>
      </c>
      <c r="BQ348" s="1622" t="s">
        <v>36</v>
      </c>
      <c r="BR348" s="1642" t="s">
        <v>36</v>
      </c>
      <c r="BS348" s="1601" t="s">
        <v>36</v>
      </c>
      <c r="BT348" s="1601" t="s">
        <v>36</v>
      </c>
      <c r="BU348" s="1601" t="s">
        <v>36</v>
      </c>
      <c r="BV348" s="1601" t="s">
        <v>36</v>
      </c>
      <c r="BW348" s="1601" t="s">
        <v>36</v>
      </c>
      <c r="BX348" s="1601" t="s">
        <v>36</v>
      </c>
      <c r="BY348" s="1662" t="s">
        <v>36</v>
      </c>
      <c r="BZ348" s="1662" t="s">
        <v>36</v>
      </c>
      <c r="CA348" s="2621"/>
      <c r="CB348" s="2621"/>
      <c r="CC348" s="2621"/>
      <c r="CD348" s="2621"/>
      <c r="CE348" s="2621"/>
      <c r="CF348" s="2621"/>
      <c r="CG348" s="2621"/>
      <c r="CH348" s="2621"/>
      <c r="CI348" s="2621"/>
      <c r="CJ348" s="2621"/>
      <c r="CK348" s="2621"/>
      <c r="CL348" s="2621"/>
      <c r="CM348" s="2621"/>
      <c r="CN348" s="2621"/>
      <c r="CO348" s="2621"/>
      <c r="CP348" s="2621"/>
      <c r="CQ348" s="2621"/>
      <c r="CR348" s="2621"/>
      <c r="CS348" s="2621"/>
      <c r="CT348" s="2621"/>
      <c r="CU348" s="2621"/>
      <c r="CV348" s="2621"/>
      <c r="CW348" s="2621"/>
      <c r="CX348" s="2621"/>
      <c r="CY348" s="2621"/>
      <c r="CZ348" s="2621"/>
    </row>
    <row r="349" s="853" customFormat="true" ht="15" customHeight="true" x14ac:dyDescent="0.2">
      <c r="B349" s="852"/>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970" t="s">
        <v>154</v>
      </c>
      <c r="BB349" s="177" t="s">
        <v>50</v>
      </c>
      <c r="BC349" s="1580" t="s">
        <v>36</v>
      </c>
      <c r="BD349" s="1601" t="s">
        <v>36</v>
      </c>
      <c r="BE349" s="1601" t="s">
        <v>36</v>
      </c>
      <c r="BF349" s="1601" t="s">
        <v>36</v>
      </c>
      <c r="BG349" s="1622" t="s">
        <v>36</v>
      </c>
      <c r="BH349" s="1642" t="s">
        <v>36</v>
      </c>
      <c r="BI349" s="1601" t="s">
        <v>36</v>
      </c>
      <c r="BJ349" s="1601" t="s">
        <v>36</v>
      </c>
      <c r="BK349" s="1601" t="s">
        <v>36</v>
      </c>
      <c r="BL349" s="1622" t="s">
        <v>36</v>
      </c>
      <c r="BM349" s="1642" t="s">
        <v>36</v>
      </c>
      <c r="BN349" s="1601" t="s">
        <v>36</v>
      </c>
      <c r="BO349" s="1601" t="s">
        <v>36</v>
      </c>
      <c r="BP349" s="1601" t="s">
        <v>36</v>
      </c>
      <c r="BQ349" s="1622" t="s">
        <v>36</v>
      </c>
      <c r="BR349" s="1642" t="s">
        <v>36</v>
      </c>
      <c r="BS349" s="1601" t="s">
        <v>36</v>
      </c>
      <c r="BT349" s="1601" t="s">
        <v>36</v>
      </c>
      <c r="BU349" s="1601" t="s">
        <v>36</v>
      </c>
      <c r="BV349" s="1601" t="s">
        <v>36</v>
      </c>
      <c r="BW349" s="1601" t="s">
        <v>36</v>
      </c>
      <c r="BX349" s="1601" t="s">
        <v>36</v>
      </c>
      <c r="BY349" s="1662" t="s">
        <v>36</v>
      </c>
      <c r="BZ349" s="1662" t="s">
        <v>36</v>
      </c>
      <c r="CA349" s="2621"/>
      <c r="CB349" s="2621"/>
      <c r="CC349" s="2621"/>
      <c r="CD349" s="2621"/>
      <c r="CE349" s="2621"/>
      <c r="CF349" s="2621"/>
      <c r="CG349" s="2621"/>
      <c r="CH349" s="2621"/>
      <c r="CI349" s="2621"/>
      <c r="CJ349" s="2621"/>
      <c r="CK349" s="2621"/>
      <c r="CL349" s="2621"/>
      <c r="CM349" s="2621"/>
      <c r="CN349" s="2621"/>
      <c r="CO349" s="2621"/>
      <c r="CP349" s="2621"/>
      <c r="CQ349" s="2621"/>
      <c r="CR349" s="2621"/>
      <c r="CS349" s="2621"/>
      <c r="CT349" s="2621"/>
      <c r="CU349" s="2621"/>
      <c r="CV349" s="2621"/>
      <c r="CW349" s="2621"/>
      <c r="CX349" s="2621"/>
      <c r="CY349" s="2621"/>
      <c r="CZ349" s="2621"/>
    </row>
    <row r="350" s="853" customFormat="true" ht="15" customHeight="true" x14ac:dyDescent="0.2">
      <c r="B350" s="852"/>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969"/>
      <c r="BB350" s="177" t="s">
        <v>49</v>
      </c>
      <c r="BC350" s="1580" t="s">
        <v>36</v>
      </c>
      <c r="BD350" s="1601" t="s">
        <v>36</v>
      </c>
      <c r="BE350" s="1601" t="s">
        <v>36</v>
      </c>
      <c r="BF350" s="1601" t="s">
        <v>36</v>
      </c>
      <c r="BG350" s="1622" t="s">
        <v>36</v>
      </c>
      <c r="BH350" s="1642" t="s">
        <v>36</v>
      </c>
      <c r="BI350" s="1601" t="s">
        <v>36</v>
      </c>
      <c r="BJ350" s="1601" t="s">
        <v>36</v>
      </c>
      <c r="BK350" s="1601" t="s">
        <v>36</v>
      </c>
      <c r="BL350" s="1622" t="s">
        <v>36</v>
      </c>
      <c r="BM350" s="1642" t="s">
        <v>36</v>
      </c>
      <c r="BN350" s="1601" t="s">
        <v>36</v>
      </c>
      <c r="BO350" s="1601" t="s">
        <v>36</v>
      </c>
      <c r="BP350" s="1601" t="s">
        <v>36</v>
      </c>
      <c r="BQ350" s="1622" t="s">
        <v>36</v>
      </c>
      <c r="BR350" s="1642" t="s">
        <v>36</v>
      </c>
      <c r="BS350" s="1601" t="s">
        <v>36</v>
      </c>
      <c r="BT350" s="1601" t="s">
        <v>36</v>
      </c>
      <c r="BU350" s="1601" t="s">
        <v>36</v>
      </c>
      <c r="BV350" s="1601" t="s">
        <v>36</v>
      </c>
      <c r="BW350" s="1601" t="s">
        <v>36</v>
      </c>
      <c r="BX350" s="1601" t="s">
        <v>36</v>
      </c>
      <c r="BY350" s="1662" t="s">
        <v>36</v>
      </c>
      <c r="BZ350" s="1662" t="s">
        <v>36</v>
      </c>
      <c r="CA350" s="2621"/>
      <c r="CB350" s="2621"/>
      <c r="CC350" s="2621"/>
      <c r="CD350" s="2621"/>
      <c r="CE350" s="2621"/>
      <c r="CF350" s="2621"/>
      <c r="CG350" s="2621"/>
      <c r="CH350" s="2621"/>
      <c r="CI350" s="2621"/>
      <c r="CJ350" s="2621"/>
      <c r="CK350" s="2621"/>
      <c r="CL350" s="2621"/>
      <c r="CM350" s="2621"/>
      <c r="CN350" s="2621"/>
      <c r="CO350" s="2621"/>
      <c r="CP350" s="2621"/>
      <c r="CQ350" s="2621"/>
      <c r="CR350" s="2621"/>
      <c r="CS350" s="2621"/>
      <c r="CT350" s="2621"/>
      <c r="CU350" s="2621"/>
      <c r="CV350" s="2621"/>
      <c r="CW350" s="2621"/>
      <c r="CX350" s="2621"/>
      <c r="CY350" s="2621"/>
      <c r="CZ350" s="2621"/>
    </row>
    <row r="351" s="853" customFormat="true" ht="15" customHeight="true" x14ac:dyDescent="0.2">
      <c r="B351" s="852"/>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970" t="s">
        <v>155</v>
      </c>
      <c r="BB351" s="177" t="s">
        <v>50</v>
      </c>
      <c r="BC351" s="1580" t="s">
        <v>36</v>
      </c>
      <c r="BD351" s="1601" t="s">
        <v>36</v>
      </c>
      <c r="BE351" s="1601" t="s">
        <v>36</v>
      </c>
      <c r="BF351" s="1601" t="s">
        <v>36</v>
      </c>
      <c r="BG351" s="1622" t="s">
        <v>36</v>
      </c>
      <c r="BH351" s="1642" t="s">
        <v>36</v>
      </c>
      <c r="BI351" s="1601" t="s">
        <v>36</v>
      </c>
      <c r="BJ351" s="1601" t="s">
        <v>36</v>
      </c>
      <c r="BK351" s="1601" t="s">
        <v>36</v>
      </c>
      <c r="BL351" s="1622" t="s">
        <v>36</v>
      </c>
      <c r="BM351" s="1642" t="s">
        <v>36</v>
      </c>
      <c r="BN351" s="1601" t="s">
        <v>36</v>
      </c>
      <c r="BO351" s="1601" t="s">
        <v>36</v>
      </c>
      <c r="BP351" s="1601" t="s">
        <v>36</v>
      </c>
      <c r="BQ351" s="1622" t="s">
        <v>36</v>
      </c>
      <c r="BR351" s="1642" t="s">
        <v>36</v>
      </c>
      <c r="BS351" s="1601" t="s">
        <v>36</v>
      </c>
      <c r="BT351" s="1601" t="s">
        <v>36</v>
      </c>
      <c r="BU351" s="1601" t="s">
        <v>36</v>
      </c>
      <c r="BV351" s="1601" t="s">
        <v>36</v>
      </c>
      <c r="BW351" s="1601" t="s">
        <v>36</v>
      </c>
      <c r="BX351" s="1601" t="s">
        <v>36</v>
      </c>
      <c r="BY351" s="1662" t="s">
        <v>36</v>
      </c>
      <c r="BZ351" s="1662" t="s">
        <v>36</v>
      </c>
      <c r="CA351" s="2621"/>
      <c r="CB351" s="2621"/>
      <c r="CC351" s="2621"/>
      <c r="CD351" s="2621"/>
      <c r="CE351" s="2621"/>
      <c r="CF351" s="2621"/>
      <c r="CG351" s="2621"/>
      <c r="CH351" s="2621"/>
      <c r="CI351" s="2621"/>
      <c r="CJ351" s="2621"/>
      <c r="CK351" s="2621"/>
      <c r="CL351" s="2621"/>
      <c r="CM351" s="2621"/>
      <c r="CN351" s="2621"/>
      <c r="CO351" s="2621"/>
      <c r="CP351" s="2621"/>
      <c r="CQ351" s="2621"/>
      <c r="CR351" s="2621"/>
      <c r="CS351" s="2621"/>
      <c r="CT351" s="2621"/>
      <c r="CU351" s="2621"/>
      <c r="CV351" s="2621"/>
      <c r="CW351" s="2621"/>
      <c r="CX351" s="2621"/>
      <c r="CY351" s="2621"/>
      <c r="CZ351" s="2621"/>
    </row>
    <row r="352" s="853" customFormat="true" ht="15" customHeight="true" x14ac:dyDescent="0.2">
      <c r="B352" s="852"/>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969"/>
      <c r="BB352" s="177" t="s">
        <v>49</v>
      </c>
      <c r="BC352" s="1580" t="s">
        <v>36</v>
      </c>
      <c r="BD352" s="1601" t="s">
        <v>36</v>
      </c>
      <c r="BE352" s="1601" t="s">
        <v>36</v>
      </c>
      <c r="BF352" s="1601" t="s">
        <v>36</v>
      </c>
      <c r="BG352" s="1622" t="s">
        <v>36</v>
      </c>
      <c r="BH352" s="1642" t="s">
        <v>36</v>
      </c>
      <c r="BI352" s="1601" t="s">
        <v>36</v>
      </c>
      <c r="BJ352" s="1601" t="s">
        <v>36</v>
      </c>
      <c r="BK352" s="1601" t="s">
        <v>36</v>
      </c>
      <c r="BL352" s="1622" t="s">
        <v>36</v>
      </c>
      <c r="BM352" s="1642" t="s">
        <v>36</v>
      </c>
      <c r="BN352" s="1601" t="s">
        <v>36</v>
      </c>
      <c r="BO352" s="1601" t="s">
        <v>36</v>
      </c>
      <c r="BP352" s="1601" t="s">
        <v>36</v>
      </c>
      <c r="BQ352" s="1622" t="s">
        <v>36</v>
      </c>
      <c r="BR352" s="1642" t="s">
        <v>36</v>
      </c>
      <c r="BS352" s="1601" t="s">
        <v>36</v>
      </c>
      <c r="BT352" s="1601" t="s">
        <v>36</v>
      </c>
      <c r="BU352" s="1601" t="s">
        <v>36</v>
      </c>
      <c r="BV352" s="1601" t="s">
        <v>36</v>
      </c>
      <c r="BW352" s="1601" t="s">
        <v>36</v>
      </c>
      <c r="BX352" s="1601" t="s">
        <v>36</v>
      </c>
      <c r="BY352" s="1662" t="s">
        <v>36</v>
      </c>
      <c r="BZ352" s="1662" t="s">
        <v>36</v>
      </c>
      <c r="CA352" s="2621"/>
      <c r="CB352" s="2621"/>
      <c r="CC352" s="2621"/>
      <c r="CD352" s="2621"/>
      <c r="CE352" s="2621"/>
      <c r="CF352" s="2621"/>
      <c r="CG352" s="2621"/>
      <c r="CH352" s="2621"/>
      <c r="CI352" s="2621"/>
      <c r="CJ352" s="2621"/>
      <c r="CK352" s="2621"/>
      <c r="CL352" s="2621"/>
      <c r="CM352" s="2621"/>
      <c r="CN352" s="2621"/>
      <c r="CO352" s="2621"/>
      <c r="CP352" s="2621"/>
      <c r="CQ352" s="2621"/>
      <c r="CR352" s="2621"/>
      <c r="CS352" s="2621"/>
      <c r="CT352" s="2621"/>
      <c r="CU352" s="2621"/>
      <c r="CV352" s="2621"/>
      <c r="CW352" s="2621"/>
      <c r="CX352" s="2621"/>
      <c r="CY352" s="2621"/>
      <c r="CZ352" s="2621"/>
    </row>
    <row r="353" s="853" customFormat="true" ht="15" customHeight="true" x14ac:dyDescent="0.2">
      <c r="B353" s="852"/>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970" t="s">
        <v>144</v>
      </c>
      <c r="BB353" s="177" t="s">
        <v>50</v>
      </c>
      <c r="BC353" s="1580" t="s">
        <v>36</v>
      </c>
      <c r="BD353" s="1601" t="s">
        <v>36</v>
      </c>
      <c r="BE353" s="1601" t="s">
        <v>36</v>
      </c>
      <c r="BF353" s="1601" t="s">
        <v>36</v>
      </c>
      <c r="BG353" s="1622" t="s">
        <v>36</v>
      </c>
      <c r="BH353" s="1642" t="s">
        <v>36</v>
      </c>
      <c r="BI353" s="1601" t="s">
        <v>36</v>
      </c>
      <c r="BJ353" s="1601" t="s">
        <v>36</v>
      </c>
      <c r="BK353" s="1601" t="s">
        <v>36</v>
      </c>
      <c r="BL353" s="1622" t="s">
        <v>36</v>
      </c>
      <c r="BM353" s="1642" t="s">
        <v>36</v>
      </c>
      <c r="BN353" s="1601" t="s">
        <v>36</v>
      </c>
      <c r="BO353" s="1601" t="s">
        <v>36</v>
      </c>
      <c r="BP353" s="1601" t="s">
        <v>36</v>
      </c>
      <c r="BQ353" s="1622" t="s">
        <v>36</v>
      </c>
      <c r="BR353" s="1642" t="s">
        <v>36</v>
      </c>
      <c r="BS353" s="1601" t="s">
        <v>36</v>
      </c>
      <c r="BT353" s="1601" t="s">
        <v>36</v>
      </c>
      <c r="BU353" s="1601" t="s">
        <v>36</v>
      </c>
      <c r="BV353" s="1601" t="s">
        <v>36</v>
      </c>
      <c r="BW353" s="1601" t="s">
        <v>36</v>
      </c>
      <c r="BX353" s="1601" t="s">
        <v>36</v>
      </c>
      <c r="BY353" s="1662" t="s">
        <v>36</v>
      </c>
      <c r="BZ353" s="1662" t="s">
        <v>36</v>
      </c>
      <c r="CA353" s="2621"/>
      <c r="CB353" s="2621"/>
      <c r="CC353" s="2621"/>
      <c r="CD353" s="2621"/>
      <c r="CE353" s="2621"/>
      <c r="CF353" s="2621"/>
      <c r="CG353" s="2621"/>
      <c r="CH353" s="2621"/>
      <c r="CI353" s="2621"/>
      <c r="CJ353" s="2621"/>
      <c r="CK353" s="2621"/>
      <c r="CL353" s="2621"/>
      <c r="CM353" s="2621"/>
      <c r="CN353" s="2621"/>
      <c r="CO353" s="2621"/>
      <c r="CP353" s="2621"/>
      <c r="CQ353" s="2621"/>
      <c r="CR353" s="2621"/>
      <c r="CS353" s="2621"/>
      <c r="CT353" s="2621"/>
      <c r="CU353" s="2621"/>
      <c r="CV353" s="2621"/>
      <c r="CW353" s="2621"/>
      <c r="CX353" s="2621"/>
      <c r="CY353" s="2621"/>
      <c r="CZ353" s="2621"/>
    </row>
    <row r="354" s="853" customFormat="true" ht="15" customHeight="true" x14ac:dyDescent="0.2">
      <c r="B354" s="852"/>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971"/>
      <c r="BB354" s="178" t="s">
        <v>49</v>
      </c>
      <c r="BC354" s="1581" t="s">
        <v>36</v>
      </c>
      <c r="BD354" s="1602" t="s">
        <v>36</v>
      </c>
      <c r="BE354" s="1602" t="s">
        <v>36</v>
      </c>
      <c r="BF354" s="1602" t="s">
        <v>36</v>
      </c>
      <c r="BG354" s="1623" t="s">
        <v>36</v>
      </c>
      <c r="BH354" s="1643" t="s">
        <v>36</v>
      </c>
      <c r="BI354" s="1602" t="s">
        <v>36</v>
      </c>
      <c r="BJ354" s="1602" t="s">
        <v>36</v>
      </c>
      <c r="BK354" s="1602" t="s">
        <v>36</v>
      </c>
      <c r="BL354" s="1623" t="s">
        <v>36</v>
      </c>
      <c r="BM354" s="1643" t="s">
        <v>36</v>
      </c>
      <c r="BN354" s="1602" t="s">
        <v>36</v>
      </c>
      <c r="BO354" s="1602" t="s">
        <v>36</v>
      </c>
      <c r="BP354" s="1602" t="s">
        <v>36</v>
      </c>
      <c r="BQ354" s="1623" t="s">
        <v>36</v>
      </c>
      <c r="BR354" s="1643" t="s">
        <v>36</v>
      </c>
      <c r="BS354" s="1602" t="s">
        <v>36</v>
      </c>
      <c r="BT354" s="1602" t="s">
        <v>36</v>
      </c>
      <c r="BU354" s="1602" t="s">
        <v>36</v>
      </c>
      <c r="BV354" s="1602" t="s">
        <v>36</v>
      </c>
      <c r="BW354" s="1602" t="s">
        <v>36</v>
      </c>
      <c r="BX354" s="1602" t="s">
        <v>36</v>
      </c>
      <c r="BY354" s="1663" t="s">
        <v>36</v>
      </c>
      <c r="BZ354" s="1663" t="s">
        <v>36</v>
      </c>
      <c r="CA354" s="2622"/>
      <c r="CB354" s="2622"/>
      <c r="CC354" s="2622"/>
      <c r="CD354" s="2622"/>
      <c r="CE354" s="2622"/>
      <c r="CF354" s="2622"/>
      <c r="CG354" s="2622"/>
      <c r="CH354" s="2622"/>
      <c r="CI354" s="2622"/>
      <c r="CJ354" s="2622"/>
      <c r="CK354" s="2622"/>
      <c r="CL354" s="2622"/>
      <c r="CM354" s="2622"/>
      <c r="CN354" s="2622"/>
      <c r="CO354" s="2622"/>
      <c r="CP354" s="2622"/>
      <c r="CQ354" s="2622"/>
      <c r="CR354" s="2622"/>
      <c r="CS354" s="2622"/>
      <c r="CT354" s="2622"/>
      <c r="CU354" s="2622"/>
      <c r="CV354" s="2622"/>
      <c r="CW354" s="2622"/>
      <c r="CX354" s="2622"/>
      <c r="CY354" s="2622"/>
      <c r="CZ354" s="2622"/>
    </row>
    <row r="355" s="853" customFormat="true" ht="15" customHeight="true" x14ac:dyDescent="0.2">
      <c r="B355" s="852"/>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53" customFormat="true" ht="15" customHeight="true" x14ac:dyDescent="0.2">
      <c r="B356" s="852"/>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53" customFormat="true" ht="15" customHeight="true" x14ac:dyDescent="0.2">
      <c r="B390" s="852"/>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53" customFormat="true" ht="15" customHeight="true" x14ac:dyDescent="0.2">
      <c r="B391" s="852"/>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53" customFormat="true" ht="15" customHeight="true" x14ac:dyDescent="0.2">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53" customFormat="true" ht="15" customHeight="true" x14ac:dyDescent="0.2">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53" customFormat="true" ht="15" customHeight="true" x14ac:dyDescent="0.2">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53" customFormat="true" ht="15" customHeight="true" x14ac:dyDescent="0.2">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53" customFormat="true" ht="15" customHeight="true" x14ac:dyDescent="0.2">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53" customFormat="true" ht="15" customHeight="true" x14ac:dyDescent="0.2">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53" customFormat="true" ht="15" customHeight="true" x14ac:dyDescent="0.2">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76" customFormat="true" ht="15" customHeight="true" x14ac:dyDescent="0.25">
      <c r="A399" s="136"/>
      <c r="B399" s="136"/>
      <c r="C399" s="3082" t="s">
        <v>132</v>
      </c>
      <c r="D399" s="3083"/>
      <c r="E399" s="3083"/>
      <c r="F399" s="3083"/>
      <c r="G399" s="136"/>
      <c r="H399" s="3040" t="s">
        <v>133</v>
      </c>
      <c r="I399" s="3041"/>
      <c r="J399" s="3041"/>
      <c r="K399" s="3041"/>
      <c r="M399" s="3040" t="s">
        <v>134</v>
      </c>
      <c r="N399" s="3041"/>
      <c r="O399" s="3041"/>
      <c r="P399" s="3041"/>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321" t="s">
        <v>208</v>
      </c>
      <c r="D400" s="3043"/>
      <c r="E400" s="3043"/>
      <c r="H400" s="3322" t="s">
        <v>208</v>
      </c>
      <c r="I400" s="3043"/>
      <c r="J400" s="3043"/>
      <c r="M400" s="3323" t="s">
        <v>208</v>
      </c>
      <c r="N400" s="3043"/>
      <c r="O400" s="3043"/>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76"/>
      <c r="BB400" s="136"/>
      <c r="BC400" s="876"/>
      <c r="BD400" s="876"/>
      <c r="BE400" s="876"/>
      <c r="BF400" s="876"/>
      <c r="BG400" s="876"/>
      <c r="BH400" s="876"/>
      <c r="BI400" s="876"/>
      <c r="BJ400" s="876"/>
      <c r="BK400" s="876"/>
      <c r="BL400" s="876"/>
      <c r="BM400" s="876"/>
      <c r="BN400" s="876"/>
      <c r="BO400" s="876"/>
      <c r="BP400" s="876"/>
      <c r="BQ400" s="876"/>
      <c r="BR400" s="876"/>
      <c r="BS400" s="876"/>
      <c r="BT400" s="876"/>
      <c r="BU400" s="876"/>
      <c r="BV400" s="876"/>
      <c r="BW400" s="876"/>
      <c r="BX400" s="876"/>
      <c r="BY400" s="87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42"/>
      <c r="D401" s="3043"/>
      <c r="E401" s="863" t="s">
        <v>209</v>
      </c>
      <c r="H401" s="3042"/>
      <c r="I401" s="3043"/>
      <c r="J401" s="864" t="s">
        <v>209</v>
      </c>
      <c r="M401" s="3042"/>
      <c r="N401" s="3043"/>
      <c r="O401" s="865" t="s">
        <v>209</v>
      </c>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76"/>
      <c r="BB401" s="136"/>
      <c r="BC401" s="876"/>
      <c r="BD401" s="876"/>
      <c r="BE401" s="876"/>
      <c r="BF401" s="876"/>
      <c r="BG401" s="876"/>
      <c r="BH401" s="876"/>
      <c r="BI401" s="876"/>
      <c r="BJ401" s="876"/>
      <c r="BK401" s="876"/>
      <c r="BL401" s="876"/>
      <c r="BM401" s="876"/>
      <c r="BN401" s="876"/>
      <c r="BO401" s="876"/>
      <c r="BP401" s="876"/>
      <c r="BQ401" s="876"/>
      <c r="BR401" s="876"/>
      <c r="BS401" s="876"/>
      <c r="BT401" s="876"/>
      <c r="BU401" s="876"/>
      <c r="BV401" s="876"/>
      <c r="BW401" s="876"/>
      <c r="BX401" s="876"/>
      <c r="BY401" s="87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6" t="s">
        <v>141</v>
      </c>
      <c r="C402" s="3043"/>
      <c r="D402" s="3043"/>
      <c r="E402" s="866" t="s">
        <v>210</v>
      </c>
      <c r="H402" s="3043"/>
      <c r="I402" s="3043"/>
      <c r="J402" s="867" t="s">
        <v>210</v>
      </c>
      <c r="M402" s="3043"/>
      <c r="N402" s="3043"/>
      <c r="O402" s="868" t="s">
        <v>210</v>
      </c>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76"/>
      <c r="BB402" s="136"/>
      <c r="BC402" s="876"/>
      <c r="BD402" s="876"/>
      <c r="BE402" s="876"/>
      <c r="BF402" s="876"/>
      <c r="BG402" s="876"/>
      <c r="BH402" s="876"/>
      <c r="BI402" s="876"/>
      <c r="BJ402" s="876"/>
      <c r="BK402" s="876"/>
      <c r="BL402" s="876"/>
      <c r="BM402" s="876"/>
      <c r="BN402" s="876"/>
      <c r="BO402" s="876"/>
      <c r="BP402" s="876"/>
      <c r="BQ402" s="876"/>
      <c r="BR402" s="876"/>
      <c r="BS402" s="876"/>
      <c r="BT402" s="876"/>
      <c r="BU402" s="876"/>
      <c r="BV402" s="876"/>
      <c r="BW402" s="876"/>
      <c r="BX402" s="876"/>
      <c r="BY402" s="87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43"/>
      <c r="C403" s="3313" t="s">
        <v>456</v>
      </c>
      <c r="D403" s="3029"/>
      <c r="E403" s="1024">
        <v>0.76464406099078819</v>
      </c>
      <c r="F403" s="896"/>
      <c r="G403" s="896"/>
      <c r="H403" s="3308" t="s">
        <v>456</v>
      </c>
      <c r="I403" s="3029"/>
      <c r="J403" s="1025">
        <v>0.73237953508490883</v>
      </c>
      <c r="K403" s="896"/>
      <c r="L403" s="896"/>
      <c r="M403" s="3303" t="s">
        <v>456</v>
      </c>
      <c r="N403" s="3029"/>
      <c r="O403" s="1026">
        <v>0.69491180008850217</v>
      </c>
      <c r="P403" s="896"/>
      <c r="Q403" s="896"/>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43"/>
      <c r="C404" s="3301" t="s">
        <v>457</v>
      </c>
      <c r="D404" s="3029"/>
      <c r="E404" s="1027">
        <v>0.73072079548455415</v>
      </c>
      <c r="F404" s="896"/>
      <c r="G404" s="896"/>
      <c r="H404" s="3293" t="s">
        <v>457</v>
      </c>
      <c r="I404" s="3029"/>
      <c r="J404" s="1028">
        <v>0.72600349909244166</v>
      </c>
      <c r="K404" s="896"/>
      <c r="L404" s="896"/>
      <c r="M404" s="3294" t="s">
        <v>458</v>
      </c>
      <c r="N404" s="3029"/>
      <c r="O404" s="1029">
        <v>-0.65513918768284007</v>
      </c>
      <c r="P404" s="896"/>
      <c r="Q404" s="896"/>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43"/>
      <c r="C405" s="3301" t="s">
        <v>459</v>
      </c>
      <c r="D405" s="3029"/>
      <c r="E405" s="1027">
        <v>0.71725261588874423</v>
      </c>
      <c r="F405" s="896"/>
      <c r="G405" s="896"/>
      <c r="H405" s="3293" t="s">
        <v>460</v>
      </c>
      <c r="I405" s="3029"/>
      <c r="J405" s="1028">
        <v>0.72345914651995769</v>
      </c>
      <c r="K405" s="896"/>
      <c r="L405" s="896"/>
      <c r="M405" s="3294" t="s">
        <v>457</v>
      </c>
      <c r="N405" s="3029"/>
      <c r="O405" s="1029">
        <v>0.64094084446382626</v>
      </c>
      <c r="P405" s="896"/>
      <c r="Q405" s="896"/>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43"/>
      <c r="C406" s="3301" t="s">
        <v>460</v>
      </c>
      <c r="D406" s="3029"/>
      <c r="E406" s="1027">
        <v>0.71189972713562588</v>
      </c>
      <c r="F406" s="896"/>
      <c r="G406" s="896"/>
      <c r="H406" s="3293" t="s">
        <v>461</v>
      </c>
      <c r="I406" s="3029"/>
      <c r="J406" s="1028">
        <v>0.72232517245708883</v>
      </c>
      <c r="K406" s="896"/>
      <c r="L406" s="896"/>
      <c r="M406" s="3294" t="s">
        <v>462</v>
      </c>
      <c r="N406" s="3029"/>
      <c r="O406" s="1029">
        <v>0.62607952932956445</v>
      </c>
      <c r="P406" s="896"/>
      <c r="Q406" s="896"/>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43"/>
      <c r="C407" s="3301" t="s">
        <v>461</v>
      </c>
      <c r="D407" s="3029"/>
      <c r="E407" s="1027">
        <v>0.70815900694713607</v>
      </c>
      <c r="F407" s="896"/>
      <c r="G407" s="896"/>
      <c r="H407" s="3293" t="s">
        <v>459</v>
      </c>
      <c r="I407" s="3029"/>
      <c r="J407" s="1028">
        <v>0.72132728325458606</v>
      </c>
      <c r="K407" s="896"/>
      <c r="L407" s="896"/>
      <c r="M407" s="3294" t="s">
        <v>463</v>
      </c>
      <c r="N407" s="3029"/>
      <c r="O407" s="1029">
        <v>-0.51488564287636485</v>
      </c>
      <c r="P407" s="896"/>
      <c r="Q407" s="896"/>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43"/>
      <c r="C408" s="3301" t="s">
        <v>458</v>
      </c>
      <c r="D408" s="3029"/>
      <c r="E408" s="1027">
        <v>-0.69986092194127714</v>
      </c>
      <c r="F408" s="896"/>
      <c r="G408" s="896"/>
      <c r="H408" s="3293" t="s">
        <v>464</v>
      </c>
      <c r="I408" s="3029"/>
      <c r="J408" s="1028">
        <v>0.67872352225027188</v>
      </c>
      <c r="K408" s="896"/>
      <c r="L408" s="896"/>
      <c r="M408" s="3294" t="s">
        <v>465</v>
      </c>
      <c r="N408" s="3029"/>
      <c r="O408" s="1029">
        <v>0.51338125382042099</v>
      </c>
      <c r="P408" s="896"/>
      <c r="Q408" s="896"/>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43"/>
      <c r="C409" s="3301" t="s">
        <v>466</v>
      </c>
      <c r="D409" s="3029"/>
      <c r="E409" s="1027">
        <v>-0.66008919443512981</v>
      </c>
      <c r="F409" s="896"/>
      <c r="G409" s="896"/>
      <c r="H409" s="3293" t="s">
        <v>467</v>
      </c>
      <c r="I409" s="3029"/>
      <c r="J409" s="1028">
        <v>0.5838713058097359</v>
      </c>
      <c r="K409" s="896"/>
      <c r="L409" s="896"/>
      <c r="M409" s="3294" t="s">
        <v>459</v>
      </c>
      <c r="N409" s="3029"/>
      <c r="O409" s="1029">
        <v>0.5105248076728357</v>
      </c>
      <c r="P409" s="896"/>
      <c r="Q409" s="896"/>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43"/>
      <c r="C410" s="3301" t="s">
        <v>468</v>
      </c>
      <c r="D410" s="3029"/>
      <c r="E410" s="1027">
        <v>0.64213254507555195</v>
      </c>
      <c r="F410" s="896"/>
      <c r="G410" s="896"/>
      <c r="H410" s="3293" t="s">
        <v>469</v>
      </c>
      <c r="I410" s="3029"/>
      <c r="J410" s="1028">
        <v>0.54157917097583219</v>
      </c>
      <c r="K410" s="896"/>
      <c r="L410" s="896"/>
      <c r="M410" s="3294" t="s">
        <v>460</v>
      </c>
      <c r="N410" s="3029"/>
      <c r="O410" s="1029">
        <v>0.50763727337992237</v>
      </c>
      <c r="P410" s="896"/>
      <c r="Q410" s="896"/>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43"/>
      <c r="C411" s="3301" t="s">
        <v>464</v>
      </c>
      <c r="D411" s="3029"/>
      <c r="E411" s="1027">
        <v>0.63213563813942042</v>
      </c>
      <c r="F411" s="896"/>
      <c r="G411" s="896"/>
      <c r="H411" s="3293" t="s">
        <v>470</v>
      </c>
      <c r="I411" s="3029"/>
      <c r="J411" s="1028">
        <v>0.54020231859606394</v>
      </c>
      <c r="K411" s="896"/>
      <c r="L411" s="896"/>
      <c r="M411" s="3294" t="s">
        <v>471</v>
      </c>
      <c r="N411" s="3029"/>
      <c r="O411" s="1029">
        <v>0.45145917961738502</v>
      </c>
      <c r="P411" s="896"/>
      <c r="Q411" s="896"/>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43"/>
      <c r="C412" s="3301" t="s">
        <v>467</v>
      </c>
      <c r="D412" s="3029"/>
      <c r="E412" s="1027">
        <v>0.59470488876641237</v>
      </c>
      <c r="F412" s="896"/>
      <c r="G412" s="896"/>
      <c r="H412" s="3293" t="s">
        <v>472</v>
      </c>
      <c r="I412" s="3029"/>
      <c r="J412" s="1028">
        <v>0.53184599238693486</v>
      </c>
      <c r="K412" s="896"/>
      <c r="L412" s="896"/>
      <c r="M412" s="3294" t="s">
        <v>461</v>
      </c>
      <c r="N412" s="3029"/>
      <c r="O412" s="1029">
        <v>0.44936277908759609</v>
      </c>
      <c r="P412" s="896"/>
      <c r="Q412" s="896"/>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43"/>
      <c r="C413" s="3301" t="s">
        <v>462</v>
      </c>
      <c r="D413" s="3029"/>
      <c r="E413" s="1027">
        <v>0.54748281128567222</v>
      </c>
      <c r="F413" s="896"/>
      <c r="G413" s="896"/>
      <c r="H413" s="3293" t="s">
        <v>466</v>
      </c>
      <c r="I413" s="3029"/>
      <c r="J413" s="1028">
        <v>-0.48991487018701119</v>
      </c>
      <c r="K413" s="896"/>
      <c r="L413" s="896"/>
      <c r="M413" s="3294" t="s">
        <v>473</v>
      </c>
      <c r="N413" s="3029"/>
      <c r="O413" s="1029">
        <v>0.43224161894724028</v>
      </c>
      <c r="P413" s="896"/>
      <c r="Q413" s="896"/>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43"/>
      <c r="C414" s="3301" t="s">
        <v>471</v>
      </c>
      <c r="D414" s="3029"/>
      <c r="E414" s="1027">
        <v>0.54677442055918757</v>
      </c>
      <c r="F414" s="896"/>
      <c r="G414" s="896"/>
      <c r="H414" s="3293" t="s">
        <v>458</v>
      </c>
      <c r="I414" s="3029"/>
      <c r="J414" s="1028">
        <v>-0.48442931427249203</v>
      </c>
      <c r="K414" s="896"/>
      <c r="L414" s="896"/>
      <c r="M414" s="3294" t="s">
        <v>464</v>
      </c>
      <c r="N414" s="3029"/>
      <c r="O414" s="1029">
        <v>0.42575063961253878</v>
      </c>
      <c r="P414" s="896"/>
      <c r="Q414" s="896"/>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43"/>
      <c r="C415" s="3301" t="s">
        <v>469</v>
      </c>
      <c r="D415" s="3029"/>
      <c r="E415" s="1027">
        <v>0.51855293995953766</v>
      </c>
      <c r="F415" s="896"/>
      <c r="G415" s="896"/>
      <c r="H415" s="3293" t="s">
        <v>471</v>
      </c>
      <c r="I415" s="3029"/>
      <c r="J415" s="1028">
        <v>0.48146452729367678</v>
      </c>
      <c r="K415" s="896"/>
      <c r="L415" s="896"/>
      <c r="M415" s="3294" t="s">
        <v>468</v>
      </c>
      <c r="N415" s="3029"/>
      <c r="O415" s="1029">
        <v>0.40862546646079084</v>
      </c>
      <c r="P415" s="896"/>
      <c r="Q415" s="896"/>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43"/>
      <c r="C416" s="3301" t="s">
        <v>470</v>
      </c>
      <c r="D416" s="3029"/>
      <c r="E416" s="1027">
        <v>0.49691414171266179</v>
      </c>
      <c r="F416" s="896"/>
      <c r="G416" s="896"/>
      <c r="H416" s="3293" t="s">
        <v>474</v>
      </c>
      <c r="I416" s="3029"/>
      <c r="J416" s="1028">
        <v>0.46786042123976396</v>
      </c>
      <c r="K416" s="896"/>
      <c r="L416" s="896"/>
      <c r="M416" s="3294" t="s">
        <v>469</v>
      </c>
      <c r="N416" s="3029"/>
      <c r="O416" s="1029">
        <v>0.39646029926150672</v>
      </c>
      <c r="P416" s="896"/>
      <c r="Q416" s="896"/>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43"/>
      <c r="C417" s="3301" t="s">
        <v>463</v>
      </c>
      <c r="D417" s="3029"/>
      <c r="E417" s="1027">
        <v>-0.48232249176697573</v>
      </c>
      <c r="F417" s="896"/>
      <c r="G417" s="896"/>
      <c r="H417" s="3293" t="s">
        <v>468</v>
      </c>
      <c r="I417" s="3029"/>
      <c r="J417" s="1028">
        <v>0.43226584541186819</v>
      </c>
      <c r="K417" s="896"/>
      <c r="L417" s="896"/>
      <c r="M417" s="3294" t="s">
        <v>467</v>
      </c>
      <c r="N417" s="3029"/>
      <c r="O417" s="1029">
        <v>0.37899360904043355</v>
      </c>
      <c r="P417" s="896"/>
      <c r="Q417" s="896"/>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43"/>
      <c r="C418" s="3301" t="s">
        <v>472</v>
      </c>
      <c r="D418" s="3029"/>
      <c r="E418" s="1027">
        <v>0.47695366568425113</v>
      </c>
      <c r="F418" s="896"/>
      <c r="G418" s="896"/>
      <c r="H418" s="3293" t="s">
        <v>475</v>
      </c>
      <c r="I418" s="3029"/>
      <c r="J418" s="1028">
        <v>0.41456356371194697</v>
      </c>
      <c r="K418" s="896"/>
      <c r="L418" s="896"/>
      <c r="M418" s="3294" t="s">
        <v>466</v>
      </c>
      <c r="N418" s="3029"/>
      <c r="O418" s="1029">
        <v>-0.34772881753597384</v>
      </c>
      <c r="P418" s="896"/>
      <c r="Q418" s="896"/>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43"/>
      <c r="C419" s="3301" t="s">
        <v>474</v>
      </c>
      <c r="D419" s="3029"/>
      <c r="E419" s="1027">
        <v>0.47342159973565551</v>
      </c>
      <c r="F419" s="896"/>
      <c r="G419" s="896"/>
      <c r="H419" s="3293" t="s">
        <v>476</v>
      </c>
      <c r="I419" s="3029"/>
      <c r="J419" s="1028">
        <v>0.39316483513254846</v>
      </c>
      <c r="K419" s="896"/>
      <c r="L419" s="896"/>
      <c r="M419" s="3294" t="s">
        <v>477</v>
      </c>
      <c r="N419" s="3029"/>
      <c r="O419" s="1029">
        <v>0.33843754866273112</v>
      </c>
      <c r="P419" s="896"/>
      <c r="Q419" s="896"/>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43"/>
      <c r="C420" s="3301" t="s">
        <v>465</v>
      </c>
      <c r="D420" s="3029"/>
      <c r="E420" s="1027">
        <v>0.4439489230912293</v>
      </c>
      <c r="F420" s="896"/>
      <c r="G420" s="896"/>
      <c r="H420" s="3293" t="s">
        <v>478</v>
      </c>
      <c r="I420" s="3029"/>
      <c r="J420" s="1028">
        <v>0.36564963722202981</v>
      </c>
      <c r="K420" s="896"/>
      <c r="L420" s="896"/>
      <c r="M420" s="3294" t="s">
        <v>479</v>
      </c>
      <c r="N420" s="3029"/>
      <c r="O420" s="1029">
        <v>0.290848773199198</v>
      </c>
      <c r="P420" s="896"/>
      <c r="Q420" s="896"/>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43"/>
      <c r="C421" s="3301" t="s">
        <v>475</v>
      </c>
      <c r="D421" s="3029"/>
      <c r="E421" s="1027">
        <v>0.39159271415521724</v>
      </c>
      <c r="F421" s="896"/>
      <c r="G421" s="896"/>
      <c r="H421" s="3293" t="s">
        <v>480</v>
      </c>
      <c r="I421" s="3029"/>
      <c r="J421" s="1028">
        <v>0.3430920169929253</v>
      </c>
      <c r="K421" s="896"/>
      <c r="L421" s="896"/>
      <c r="M421" s="3294" t="s">
        <v>388</v>
      </c>
      <c r="N421" s="3029"/>
      <c r="O421" s="1029">
        <v>0.29042366995701346</v>
      </c>
      <c r="P421" s="896"/>
      <c r="Q421" s="896"/>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43"/>
      <c r="C422" s="3301" t="s">
        <v>478</v>
      </c>
      <c r="D422" s="3029"/>
      <c r="E422" s="1027">
        <v>0.38507216654504012</v>
      </c>
      <c r="F422" s="896"/>
      <c r="G422" s="896"/>
      <c r="H422" s="3293" t="s">
        <v>463</v>
      </c>
      <c r="I422" s="3029"/>
      <c r="J422" s="1028">
        <v>-0.30961853664941819</v>
      </c>
      <c r="K422" s="896"/>
      <c r="L422" s="896"/>
      <c r="M422" s="3294" t="s">
        <v>476</v>
      </c>
      <c r="N422" s="3029"/>
      <c r="O422" s="1029">
        <v>0.27676467840799496</v>
      </c>
      <c r="P422" s="896"/>
      <c r="Q422" s="896"/>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43"/>
      <c r="C423" s="3301" t="s">
        <v>476</v>
      </c>
      <c r="D423" s="3029"/>
      <c r="E423" s="1027">
        <v>0.36430286346403062</v>
      </c>
      <c r="F423" s="896"/>
      <c r="G423" s="896"/>
      <c r="H423" s="3293" t="s">
        <v>481</v>
      </c>
      <c r="I423" s="3029"/>
      <c r="J423" s="1028">
        <v>0.28862535303773562</v>
      </c>
      <c r="K423" s="896"/>
      <c r="L423" s="896"/>
      <c r="M423" s="3294" t="s">
        <v>478</v>
      </c>
      <c r="N423" s="3029"/>
      <c r="O423" s="1029">
        <v>0.27558691868414642</v>
      </c>
      <c r="P423" s="896"/>
      <c r="Q423" s="896"/>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43"/>
      <c r="C424" s="3301" t="s">
        <v>480</v>
      </c>
      <c r="D424" s="3029"/>
      <c r="E424" s="1027">
        <v>0.29942792237236149</v>
      </c>
      <c r="F424" s="896"/>
      <c r="G424" s="896"/>
      <c r="H424" s="3293" t="s">
        <v>482</v>
      </c>
      <c r="I424" s="3029"/>
      <c r="J424" s="1028">
        <v>0.28517924909331321</v>
      </c>
      <c r="K424" s="896"/>
      <c r="L424" s="896"/>
      <c r="M424" s="3294" t="s">
        <v>474</v>
      </c>
      <c r="N424" s="3029"/>
      <c r="O424" s="1029">
        <v>0.25436102977444147</v>
      </c>
      <c r="P424" s="896"/>
      <c r="Q424" s="896"/>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43"/>
      <c r="C425" s="3301" t="s">
        <v>481</v>
      </c>
      <c r="D425" s="3029"/>
      <c r="E425" s="1027">
        <v>0.2935784066916059</v>
      </c>
      <c r="F425" s="896"/>
      <c r="G425" s="896"/>
      <c r="H425" s="3293" t="s">
        <v>388</v>
      </c>
      <c r="I425" s="3029"/>
      <c r="J425" s="1028">
        <v>0.26202172099535787</v>
      </c>
      <c r="K425" s="896"/>
      <c r="L425" s="896"/>
      <c r="M425" s="3294" t="s">
        <v>315</v>
      </c>
      <c r="N425" s="3029"/>
      <c r="O425" s="1029">
        <v>-0.24867165854312945</v>
      </c>
      <c r="P425" s="896"/>
      <c r="Q425" s="896"/>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43"/>
      <c r="C426" s="3301" t="s">
        <v>388</v>
      </c>
      <c r="D426" s="3029"/>
      <c r="E426" s="1027">
        <v>0.27445423890866844</v>
      </c>
      <c r="F426" s="896"/>
      <c r="G426" s="896"/>
      <c r="H426" s="3293" t="s">
        <v>483</v>
      </c>
      <c r="I426" s="3029"/>
      <c r="J426" s="1028">
        <v>0.22735170091407927</v>
      </c>
      <c r="K426" s="896"/>
      <c r="L426" s="896"/>
      <c r="M426" s="3294" t="s">
        <v>470</v>
      </c>
      <c r="N426" s="3029"/>
      <c r="O426" s="1029">
        <v>0.22556116344401825</v>
      </c>
      <c r="P426" s="896"/>
      <c r="Q426" s="896"/>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43"/>
      <c r="C427" s="3301" t="s">
        <v>482</v>
      </c>
      <c r="D427" s="3029"/>
      <c r="E427" s="1027">
        <v>0.25444004179011243</v>
      </c>
      <c r="F427" s="896"/>
      <c r="G427" s="896"/>
      <c r="H427" s="3293" t="s">
        <v>484</v>
      </c>
      <c r="I427" s="3029"/>
      <c r="J427" s="1028">
        <v>0.22539888777230185</v>
      </c>
      <c r="K427" s="896"/>
      <c r="L427" s="896"/>
      <c r="M427" s="3294" t="s">
        <v>485</v>
      </c>
      <c r="N427" s="3029"/>
      <c r="O427" s="1029">
        <v>0.21953823470011094</v>
      </c>
      <c r="P427" s="896"/>
      <c r="Q427" s="896"/>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43"/>
      <c r="C428" s="3301" t="s">
        <v>485</v>
      </c>
      <c r="D428" s="3029"/>
      <c r="E428" s="1027">
        <v>0.24010300717454841</v>
      </c>
      <c r="F428" s="896"/>
      <c r="G428" s="896"/>
      <c r="H428" s="3293" t="s">
        <v>486</v>
      </c>
      <c r="I428" s="3029"/>
      <c r="J428" s="1028">
        <v>-0.22400024794187504</v>
      </c>
      <c r="K428" s="896"/>
      <c r="L428" s="896"/>
      <c r="M428" s="3294" t="s">
        <v>481</v>
      </c>
      <c r="N428" s="3029"/>
      <c r="O428" s="1029">
        <v>0.20138703479535125</v>
      </c>
      <c r="P428" s="896"/>
      <c r="Q428" s="896"/>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43"/>
      <c r="C429" s="3301" t="s">
        <v>473</v>
      </c>
      <c r="D429" s="3029"/>
      <c r="E429" s="1027">
        <v>0.23753305375038414</v>
      </c>
      <c r="F429" s="896"/>
      <c r="G429" s="896"/>
      <c r="H429" s="3293" t="s">
        <v>477</v>
      </c>
      <c r="I429" s="3029"/>
      <c r="J429" s="1028">
        <v>0.1976552529752027</v>
      </c>
      <c r="K429" s="896"/>
      <c r="L429" s="896"/>
      <c r="M429" s="3294" t="s">
        <v>475</v>
      </c>
      <c r="N429" s="3029"/>
      <c r="O429" s="1029">
        <v>0.19610360514019967</v>
      </c>
      <c r="P429" s="896"/>
      <c r="Q429" s="896"/>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43"/>
      <c r="C430" s="3301" t="s">
        <v>484</v>
      </c>
      <c r="D430" s="3029"/>
      <c r="E430" s="1027">
        <v>0.17998416732948844</v>
      </c>
      <c r="F430" s="896"/>
      <c r="G430" s="896"/>
      <c r="H430" s="3293" t="s">
        <v>306</v>
      </c>
      <c r="I430" s="3029"/>
      <c r="J430" s="1028">
        <v>-0.18624923038236796</v>
      </c>
      <c r="K430" s="896"/>
      <c r="L430" s="896"/>
      <c r="M430" s="3294" t="s">
        <v>472</v>
      </c>
      <c r="N430" s="3029"/>
      <c r="O430" s="1029">
        <v>0.1837443022777073</v>
      </c>
      <c r="P430" s="896"/>
      <c r="Q430" s="896"/>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43"/>
      <c r="C431" s="3301" t="s">
        <v>486</v>
      </c>
      <c r="D431" s="3029"/>
      <c r="E431" s="1027">
        <v>-0.14512334150804568</v>
      </c>
      <c r="F431" s="896"/>
      <c r="G431" s="896"/>
      <c r="H431" s="3293" t="s">
        <v>473</v>
      </c>
      <c r="I431" s="3029"/>
      <c r="J431" s="1028">
        <v>0.18539747509498991</v>
      </c>
      <c r="K431" s="896"/>
      <c r="L431" s="896"/>
      <c r="M431" s="3294" t="s">
        <v>487</v>
      </c>
      <c r="N431" s="3029"/>
      <c r="O431" s="1029">
        <v>0.16969808149559071</v>
      </c>
      <c r="P431" s="896"/>
      <c r="Q431" s="896"/>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43"/>
      <c r="C432" s="3301" t="s">
        <v>488</v>
      </c>
      <c r="D432" s="3029"/>
      <c r="E432" s="1027">
        <v>0.12226705706483953</v>
      </c>
      <c r="F432" s="896"/>
      <c r="G432" s="896"/>
      <c r="H432" s="3293" t="s">
        <v>485</v>
      </c>
      <c r="I432" s="3029"/>
      <c r="J432" s="1028">
        <v>0.16648474160312651</v>
      </c>
      <c r="K432" s="896"/>
      <c r="L432" s="896"/>
      <c r="M432" s="3294" t="s">
        <v>309</v>
      </c>
      <c r="N432" s="3029"/>
      <c r="O432" s="1029">
        <v>-0.15542743778407186</v>
      </c>
      <c r="P432" s="896"/>
      <c r="Q432" s="896"/>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43"/>
      <c r="C433" s="3301" t="s">
        <v>489</v>
      </c>
      <c r="D433" s="3029"/>
      <c r="E433" s="1027">
        <v>0.11724694909797728</v>
      </c>
      <c r="F433" s="896"/>
      <c r="G433" s="896"/>
      <c r="H433" s="3293" t="s">
        <v>462</v>
      </c>
      <c r="I433" s="3029"/>
      <c r="J433" s="1028">
        <v>0.16115500759393706</v>
      </c>
      <c r="K433" s="896"/>
      <c r="L433" s="896"/>
      <c r="M433" s="3294" t="s">
        <v>295</v>
      </c>
      <c r="N433" s="3029"/>
      <c r="O433" s="1029">
        <v>0.15191245828262698</v>
      </c>
      <c r="P433" s="896"/>
      <c r="Q433" s="896"/>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43"/>
      <c r="C434" s="3301" t="s">
        <v>490</v>
      </c>
      <c r="D434" s="3029"/>
      <c r="E434" s="1027">
        <v>0.11236778531956897</v>
      </c>
      <c r="F434" s="896"/>
      <c r="G434" s="896"/>
      <c r="H434" s="3293" t="s">
        <v>465</v>
      </c>
      <c r="I434" s="3029"/>
      <c r="J434" s="1028">
        <v>0.15854185660596565</v>
      </c>
      <c r="K434" s="896"/>
      <c r="L434" s="896"/>
      <c r="M434" s="3294" t="s">
        <v>321</v>
      </c>
      <c r="N434" s="3029"/>
      <c r="O434" s="1029">
        <v>-0.14444306297239581</v>
      </c>
      <c r="P434" s="896"/>
      <c r="Q434" s="896"/>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43"/>
      <c r="C435" s="3301" t="s">
        <v>491</v>
      </c>
      <c r="D435" s="3029"/>
      <c r="E435" s="1027">
        <v>-0.10128949978793501</v>
      </c>
      <c r="F435" s="896"/>
      <c r="G435" s="896"/>
      <c r="H435" s="3293" t="s">
        <v>315</v>
      </c>
      <c r="I435" s="3029"/>
      <c r="J435" s="1028">
        <v>-0.14551080696155849</v>
      </c>
      <c r="K435" s="896"/>
      <c r="L435" s="896"/>
      <c r="M435" s="3294" t="s">
        <v>302</v>
      </c>
      <c r="N435" s="3029"/>
      <c r="O435" s="1029">
        <v>0.14390947267946111</v>
      </c>
      <c r="P435" s="896"/>
      <c r="Q435" s="896"/>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43"/>
      <c r="C436" s="3301" t="s">
        <v>232</v>
      </c>
      <c r="D436" s="3029"/>
      <c r="E436" s="1027">
        <v>0.10085555373621284</v>
      </c>
      <c r="F436" s="896"/>
      <c r="G436" s="896"/>
      <c r="H436" s="3293" t="s">
        <v>489</v>
      </c>
      <c r="I436" s="3029"/>
      <c r="J436" s="1028">
        <v>0.13277636260496373</v>
      </c>
      <c r="K436" s="896"/>
      <c r="L436" s="896"/>
      <c r="M436" s="3294" t="s">
        <v>490</v>
      </c>
      <c r="N436" s="3029"/>
      <c r="O436" s="1029">
        <v>0.13795060371520673</v>
      </c>
      <c r="P436" s="896"/>
      <c r="Q436" s="896"/>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43"/>
      <c r="C437" s="3301" t="s">
        <v>492</v>
      </c>
      <c r="D437" s="3029"/>
      <c r="E437" s="1027">
        <v>9.4180999910903618E-2</v>
      </c>
      <c r="F437" s="896"/>
      <c r="G437" s="896"/>
      <c r="H437" s="3293" t="s">
        <v>488</v>
      </c>
      <c r="I437" s="3029"/>
      <c r="J437" s="1028">
        <v>0.10748195440927377</v>
      </c>
      <c r="K437" s="896"/>
      <c r="L437" s="896"/>
      <c r="M437" s="3294" t="s">
        <v>493</v>
      </c>
      <c r="N437" s="3029"/>
      <c r="O437" s="1029">
        <v>0.12228756851167677</v>
      </c>
      <c r="P437" s="896"/>
      <c r="Q437" s="896"/>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43"/>
      <c r="C438" s="3301" t="s">
        <v>494</v>
      </c>
      <c r="D438" s="3029"/>
      <c r="E438" s="1027">
        <v>-5.4545253334402397E-2</v>
      </c>
      <c r="F438" s="896"/>
      <c r="G438" s="896"/>
      <c r="H438" s="3293" t="s">
        <v>321</v>
      </c>
      <c r="I438" s="3029"/>
      <c r="J438" s="1028">
        <v>-0.10642612551368276</v>
      </c>
      <c r="K438" s="896"/>
      <c r="L438" s="896"/>
      <c r="M438" s="3294" t="s">
        <v>483</v>
      </c>
      <c r="N438" s="3029"/>
      <c r="O438" s="1029">
        <v>0.10489631513809169</v>
      </c>
      <c r="P438" s="896"/>
      <c r="Q438" s="896"/>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43"/>
      <c r="C439" s="3301" t="s">
        <v>462</v>
      </c>
      <c r="D439" s="3029"/>
      <c r="E439" s="1027">
        <v>4.979413194019551E-2</v>
      </c>
      <c r="F439" s="896"/>
      <c r="G439" s="896"/>
      <c r="H439" s="3293" t="s">
        <v>491</v>
      </c>
      <c r="I439" s="3029"/>
      <c r="J439" s="1028">
        <v>-0.1012496662156543</v>
      </c>
      <c r="K439" s="896"/>
      <c r="L439" s="896"/>
      <c r="M439" s="3294" t="s">
        <v>306</v>
      </c>
      <c r="N439" s="3029"/>
      <c r="O439" s="1029">
        <v>-7.9966787656388635E-2</v>
      </c>
      <c r="P439" s="896"/>
      <c r="Q439" s="896"/>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43"/>
      <c r="C440" s="3301" t="s">
        <v>495</v>
      </c>
      <c r="D440" s="3029"/>
      <c r="E440" s="1027">
        <v>-4.732790860282677E-2</v>
      </c>
      <c r="F440" s="896"/>
      <c r="G440" s="896"/>
      <c r="H440" s="3293" t="s">
        <v>286</v>
      </c>
      <c r="I440" s="3029"/>
      <c r="J440" s="1028">
        <v>-9.8204807821902926E-2</v>
      </c>
      <c r="K440" s="896"/>
      <c r="L440" s="896"/>
      <c r="M440" s="3294" t="s">
        <v>492</v>
      </c>
      <c r="N440" s="3029"/>
      <c r="O440" s="1029">
        <v>7.2267241135748672E-2</v>
      </c>
      <c r="P440" s="896"/>
      <c r="Q440" s="896"/>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43"/>
      <c r="C441" s="3301" t="s">
        <v>487</v>
      </c>
      <c r="D441" s="3029"/>
      <c r="E441" s="1027">
        <v>-4.461455971226265E-2</v>
      </c>
      <c r="F441" s="896"/>
      <c r="G441" s="896"/>
      <c r="H441" s="3293" t="s">
        <v>294</v>
      </c>
      <c r="I441" s="3029"/>
      <c r="J441" s="1028">
        <v>-8.9882980984341207E-2</v>
      </c>
      <c r="K441" s="896"/>
      <c r="L441" s="896"/>
      <c r="M441" s="3294" t="s">
        <v>325</v>
      </c>
      <c r="N441" s="3029"/>
      <c r="O441" s="1029">
        <v>-6.9904700216314938E-2</v>
      </c>
      <c r="P441" s="896"/>
      <c r="Q441" s="896"/>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43"/>
      <c r="C442" s="3301" t="s">
        <v>496</v>
      </c>
      <c r="D442" s="3029"/>
      <c r="E442" s="1027">
        <v>4.3825096330026861E-2</v>
      </c>
      <c r="F442" s="896"/>
      <c r="G442" s="896"/>
      <c r="H442" s="3293" t="s">
        <v>492</v>
      </c>
      <c r="I442" s="3029"/>
      <c r="J442" s="1028">
        <v>8.3498049373898986E-2</v>
      </c>
      <c r="K442" s="896"/>
      <c r="L442" s="896"/>
      <c r="M442" s="3294" t="s">
        <v>303</v>
      </c>
      <c r="N442" s="3029"/>
      <c r="O442" s="1029">
        <v>-6.7825553408055822E-2</v>
      </c>
      <c r="P442" s="896"/>
      <c r="Q442" s="896"/>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43"/>
      <c r="C443" s="3301" t="s">
        <v>497</v>
      </c>
      <c r="D443" s="3029"/>
      <c r="E443" s="1027">
        <v>3.7440141189593913E-2</v>
      </c>
      <c r="F443" s="896"/>
      <c r="G443" s="896"/>
      <c r="H443" s="3293" t="s">
        <v>427</v>
      </c>
      <c r="I443" s="3029"/>
      <c r="J443" s="1028">
        <v>7.3507400805563006E-2</v>
      </c>
      <c r="K443" s="896"/>
      <c r="L443" s="896"/>
      <c r="M443" s="3294" t="s">
        <v>294</v>
      </c>
      <c r="N443" s="3029"/>
      <c r="O443" s="1029">
        <v>-6.3217594074134062E-2</v>
      </c>
      <c r="P443" s="896"/>
      <c r="Q443" s="896"/>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43"/>
      <c r="C444" s="3301" t="s">
        <v>498</v>
      </c>
      <c r="D444" s="3029"/>
      <c r="E444" s="1027">
        <v>2.978703024541534E-2</v>
      </c>
      <c r="F444" s="896"/>
      <c r="G444" s="896"/>
      <c r="H444" s="3293" t="s">
        <v>499</v>
      </c>
      <c r="I444" s="3029"/>
      <c r="J444" s="1028">
        <v>7.0540229142703373E-2</v>
      </c>
      <c r="K444" s="896"/>
      <c r="L444" s="896"/>
      <c r="M444" s="3294" t="s">
        <v>484</v>
      </c>
      <c r="N444" s="3029"/>
      <c r="O444" s="1029">
        <v>5.7171896588127158E-2</v>
      </c>
      <c r="P444" s="896"/>
      <c r="Q444" s="896"/>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43"/>
      <c r="C445" s="3301" t="s">
        <v>500</v>
      </c>
      <c r="D445" s="3029"/>
      <c r="E445" s="1027">
        <v>-2.6796261922581898E-2</v>
      </c>
      <c r="F445" s="896"/>
      <c r="G445" s="896"/>
      <c r="H445" s="3293" t="s">
        <v>303</v>
      </c>
      <c r="I445" s="3029"/>
      <c r="J445" s="1028">
        <v>-5.8774145881292067E-2</v>
      </c>
      <c r="K445" s="896"/>
      <c r="L445" s="896"/>
      <c r="M445" s="3294" t="s">
        <v>488</v>
      </c>
      <c r="N445" s="3029"/>
      <c r="O445" s="1029">
        <v>5.624944317668619E-2</v>
      </c>
      <c r="P445" s="896"/>
      <c r="Q445" s="896"/>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301" t="s">
        <v>501</v>
      </c>
      <c r="D446" s="3029"/>
      <c r="E446" s="1027">
        <v>-2.3373033576663572E-2</v>
      </c>
      <c r="F446" s="896"/>
      <c r="G446" s="896"/>
      <c r="H446" s="3293" t="s">
        <v>309</v>
      </c>
      <c r="I446" s="3029"/>
      <c r="J446" s="1028">
        <v>-3.5676611320951124E-2</v>
      </c>
      <c r="K446" s="896"/>
      <c r="L446" s="896"/>
      <c r="M446" s="3294" t="s">
        <v>486</v>
      </c>
      <c r="N446" s="3029"/>
      <c r="O446" s="1029">
        <v>-5.3281127686665798E-2</v>
      </c>
      <c r="P446" s="896"/>
      <c r="Q446" s="896"/>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301" t="s">
        <v>502</v>
      </c>
      <c r="D447" s="3029"/>
      <c r="E447" s="1027">
        <v>-2.0206369130348473E-2</v>
      </c>
      <c r="F447" s="896"/>
      <c r="G447" s="896"/>
      <c r="H447" s="3293" t="s">
        <v>501</v>
      </c>
      <c r="I447" s="3029"/>
      <c r="J447" s="1028">
        <v>-3.1110674573545542E-2</v>
      </c>
      <c r="K447" s="896"/>
      <c r="L447" s="896"/>
      <c r="M447" s="3294" t="s">
        <v>491</v>
      </c>
      <c r="N447" s="3029"/>
      <c r="O447" s="1029">
        <v>-5.0675154999096528E-2</v>
      </c>
      <c r="P447" s="896"/>
      <c r="Q447" s="896"/>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301" t="s">
        <v>503</v>
      </c>
      <c r="D448" s="3029"/>
      <c r="E448" s="1027">
        <v>-1.731510940420981E-2</v>
      </c>
      <c r="F448" s="896"/>
      <c r="G448" s="896"/>
      <c r="H448" s="3293" t="s">
        <v>500</v>
      </c>
      <c r="I448" s="3029"/>
      <c r="J448" s="1028">
        <v>-2.8206859828262005E-2</v>
      </c>
      <c r="K448" s="896"/>
      <c r="L448" s="896"/>
      <c r="M448" s="3294" t="s">
        <v>338</v>
      </c>
      <c r="N448" s="3029"/>
      <c r="O448" s="1029">
        <v>4.9284014744603775E-2</v>
      </c>
      <c r="P448" s="896"/>
      <c r="Q448" s="896"/>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301" t="s">
        <v>504</v>
      </c>
      <c r="D449" s="3029"/>
      <c r="E449" s="1027">
        <v>1.3087837388942447E-2</v>
      </c>
      <c r="F449" s="896"/>
      <c r="G449" s="896"/>
      <c r="H449" s="3293" t="s">
        <v>490</v>
      </c>
      <c r="I449" s="3029"/>
      <c r="J449" s="1028">
        <v>2.6507237578652781E-2</v>
      </c>
      <c r="K449" s="896"/>
      <c r="L449" s="896"/>
      <c r="M449" s="3294" t="s">
        <v>305</v>
      </c>
      <c r="N449" s="3029"/>
      <c r="O449" s="1029">
        <v>4.4783579849009748E-2</v>
      </c>
      <c r="P449" s="896"/>
      <c r="Q449" s="896"/>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302" t="s">
        <v>479</v>
      </c>
      <c r="D450" s="3029"/>
      <c r="E450" s="1030">
        <v>1.1650663538073768E-2</v>
      </c>
      <c r="F450" s="896"/>
      <c r="G450" s="896"/>
      <c r="H450" s="3293" t="s">
        <v>502</v>
      </c>
      <c r="I450" s="3029"/>
      <c r="J450" s="1028">
        <v>-2.520365549937403E-2</v>
      </c>
      <c r="K450" s="896"/>
      <c r="L450" s="896"/>
      <c r="M450" s="3294" t="s">
        <v>494</v>
      </c>
      <c r="N450" s="3029"/>
      <c r="O450" s="1029">
        <v>-4.4386812986566423E-2</v>
      </c>
      <c r="P450" s="896"/>
      <c r="Q450" s="896"/>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030"/>
      <c r="D451" s="3029"/>
      <c r="E451" s="897"/>
      <c r="F451" s="896"/>
      <c r="G451" s="896"/>
      <c r="H451" s="3293" t="s">
        <v>497</v>
      </c>
      <c r="I451" s="3029"/>
      <c r="J451" s="1028">
        <v>2.4236541731081598E-2</v>
      </c>
      <c r="K451" s="896"/>
      <c r="L451" s="896"/>
      <c r="M451" s="3294" t="s">
        <v>232</v>
      </c>
      <c r="N451" s="3029"/>
      <c r="O451" s="1029">
        <v>4.083053063920869E-2</v>
      </c>
      <c r="P451" s="896"/>
      <c r="Q451" s="896"/>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30"/>
      <c r="D452" s="3029"/>
      <c r="E452" s="897"/>
      <c r="F452" s="896"/>
      <c r="G452" s="896"/>
      <c r="H452" s="3293" t="s">
        <v>498</v>
      </c>
      <c r="I452" s="3029"/>
      <c r="J452" s="1028">
        <v>2.2903426359440947E-2</v>
      </c>
      <c r="K452" s="896"/>
      <c r="L452" s="896"/>
      <c r="M452" s="3294" t="s">
        <v>495</v>
      </c>
      <c r="N452" s="3029"/>
      <c r="O452" s="1029">
        <v>-4.0612275518585185E-2</v>
      </c>
      <c r="P452" s="896"/>
      <c r="Q452" s="896"/>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30"/>
      <c r="D453" s="3029"/>
      <c r="E453" s="896"/>
      <c r="F453" s="896"/>
      <c r="G453" s="896"/>
      <c r="H453" s="3293" t="s">
        <v>504</v>
      </c>
      <c r="I453" s="3029"/>
      <c r="J453" s="1028">
        <v>-2.1969731120073679E-2</v>
      </c>
      <c r="K453" s="896"/>
      <c r="L453" s="896"/>
      <c r="M453" s="3294" t="s">
        <v>505</v>
      </c>
      <c r="N453" s="3029"/>
      <c r="O453" s="1029">
        <v>3.7307927898658604E-2</v>
      </c>
      <c r="P453" s="896"/>
      <c r="Q453" s="896"/>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298" t="s">
        <v>241</v>
      </c>
      <c r="D454" s="3029"/>
      <c r="E454" s="3029"/>
      <c r="F454" s="896"/>
      <c r="G454" s="896"/>
      <c r="H454" s="3293" t="s">
        <v>295</v>
      </c>
      <c r="I454" s="3029"/>
      <c r="J454" s="1028">
        <v>-1.7782166262415043E-2</v>
      </c>
      <c r="K454" s="896"/>
      <c r="L454" s="896"/>
      <c r="M454" s="3294" t="s">
        <v>498</v>
      </c>
      <c r="N454" s="3029"/>
      <c r="O454" s="1029">
        <v>3.6618089188146151E-2</v>
      </c>
      <c r="P454" s="896"/>
      <c r="Q454" s="896"/>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30"/>
      <c r="D455" s="3029"/>
      <c r="E455" s="1009" t="s">
        <v>242</v>
      </c>
      <c r="F455" s="896"/>
      <c r="G455" s="896"/>
      <c r="H455" s="3293" t="s">
        <v>325</v>
      </c>
      <c r="I455" s="3029"/>
      <c r="J455" s="1028">
        <v>1.6542873466151211E-2</v>
      </c>
      <c r="K455" s="896"/>
      <c r="L455" s="896"/>
      <c r="M455" s="3294" t="s">
        <v>499</v>
      </c>
      <c r="N455" s="3029"/>
      <c r="O455" s="1029">
        <v>3.3089506178701537E-2</v>
      </c>
      <c r="P455" s="896"/>
      <c r="Q455" s="896"/>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313" t="s">
        <v>232</v>
      </c>
      <c r="D456" s="3029"/>
      <c r="E456" s="1024">
        <v>1.0171842719438115E-2</v>
      </c>
      <c r="F456" s="896"/>
      <c r="G456" s="896"/>
      <c r="H456" s="3293" t="s">
        <v>479</v>
      </c>
      <c r="I456" s="3029"/>
      <c r="J456" s="1028">
        <v>1.5152202618345427E-2</v>
      </c>
      <c r="K456" s="896"/>
      <c r="L456" s="896"/>
      <c r="M456" s="3294" t="s">
        <v>286</v>
      </c>
      <c r="N456" s="3029"/>
      <c r="O456" s="1029">
        <v>-2.6803280342090726E-2</v>
      </c>
      <c r="P456" s="896"/>
      <c r="Q456" s="896"/>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301" t="s">
        <v>458</v>
      </c>
      <c r="D457" s="3029"/>
      <c r="E457" s="1027">
        <v>0.48980531006049444</v>
      </c>
      <c r="F457" s="896"/>
      <c r="G457" s="896"/>
      <c r="H457" s="3293" t="s">
        <v>505</v>
      </c>
      <c r="I457" s="3029"/>
      <c r="J457" s="1028">
        <v>-1.4904040944947721E-2</v>
      </c>
      <c r="K457" s="896"/>
      <c r="L457" s="896"/>
      <c r="M457" s="3294" t="s">
        <v>427</v>
      </c>
      <c r="N457" s="3029"/>
      <c r="O457" s="1029">
        <v>2.6366541699588606E-2</v>
      </c>
      <c r="P457" s="896"/>
      <c r="Q457" s="896"/>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301" t="s">
        <v>498</v>
      </c>
      <c r="D458" s="3029"/>
      <c r="E458" s="1027">
        <v>8.8726717084128823E-4</v>
      </c>
      <c r="F458" s="896"/>
      <c r="G458" s="896"/>
      <c r="H458" s="3293" t="s">
        <v>305</v>
      </c>
      <c r="I458" s="3029"/>
      <c r="J458" s="1028">
        <v>1.4412551255019022E-2</v>
      </c>
      <c r="K458" s="896"/>
      <c r="L458" s="896"/>
      <c r="M458" s="3294" t="s">
        <v>462</v>
      </c>
      <c r="N458" s="3029"/>
      <c r="O458" s="1029">
        <v>2.2144314384421007E-2</v>
      </c>
      <c r="P458" s="896"/>
      <c r="Q458" s="896"/>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301" t="s">
        <v>472</v>
      </c>
      <c r="D459" s="3029"/>
      <c r="E459" s="1027">
        <v>0.2274847992096444</v>
      </c>
      <c r="F459" s="896"/>
      <c r="G459" s="896"/>
      <c r="H459" s="3293" t="s">
        <v>338</v>
      </c>
      <c r="I459" s="3029"/>
      <c r="J459" s="1028">
        <v>1.4207509071202258E-2</v>
      </c>
      <c r="K459" s="896"/>
      <c r="L459" s="896"/>
      <c r="M459" s="3294" t="s">
        <v>503</v>
      </c>
      <c r="N459" s="3029"/>
      <c r="O459" s="1029">
        <v>-2.1663009800345717E-2</v>
      </c>
      <c r="P459" s="896"/>
      <c r="Q459" s="896"/>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301" t="s">
        <v>462</v>
      </c>
      <c r="D460" s="3029"/>
      <c r="E460" s="1027">
        <v>0.29973742865326297</v>
      </c>
      <c r="F460" s="896"/>
      <c r="G460" s="896"/>
      <c r="H460" s="3293" t="s">
        <v>496</v>
      </c>
      <c r="I460" s="3029"/>
      <c r="J460" s="1028">
        <v>1.4117395695266285E-2</v>
      </c>
      <c r="K460" s="896"/>
      <c r="L460" s="896"/>
      <c r="M460" s="3294" t="s">
        <v>501</v>
      </c>
      <c r="N460" s="3029"/>
      <c r="O460" s="1029">
        <v>-1.8587121330027209E-2</v>
      </c>
      <c r="P460" s="896"/>
      <c r="Q460" s="896"/>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301" t="s">
        <v>496</v>
      </c>
      <c r="D461" s="3029"/>
      <c r="E461" s="1027">
        <v>1.9206390683361339E-3</v>
      </c>
      <c r="F461" s="896"/>
      <c r="G461" s="896"/>
      <c r="H461" s="3293" t="s">
        <v>462</v>
      </c>
      <c r="I461" s="3029"/>
      <c r="J461" s="1028">
        <v>1.0295709055701239E-2</v>
      </c>
      <c r="K461" s="896"/>
      <c r="L461" s="896"/>
      <c r="M461" s="3294" t="s">
        <v>496</v>
      </c>
      <c r="N461" s="3029"/>
      <c r="O461" s="1029">
        <v>1.854361380010091E-2</v>
      </c>
      <c r="P461" s="896"/>
      <c r="Q461" s="896"/>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301" t="s">
        <v>494</v>
      </c>
      <c r="D462" s="3029"/>
      <c r="E462" s="1027">
        <v>2.9751846613141359E-3</v>
      </c>
      <c r="F462" s="896"/>
      <c r="G462" s="896"/>
      <c r="H462" s="3293" t="s">
        <v>302</v>
      </c>
      <c r="I462" s="3029"/>
      <c r="J462" s="1028">
        <v>7.3329771884615745E-3</v>
      </c>
      <c r="K462" s="896"/>
      <c r="L462" s="896"/>
      <c r="M462" s="3294" t="s">
        <v>318</v>
      </c>
      <c r="N462" s="3029"/>
      <c r="O462" s="1029">
        <v>1.6874273399537551E-2</v>
      </c>
      <c r="P462" s="896"/>
      <c r="Q462" s="896"/>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301" t="s">
        <v>463</v>
      </c>
      <c r="D463" s="3029"/>
      <c r="E463" s="1027">
        <v>0.23263498606430436</v>
      </c>
      <c r="F463" s="896"/>
      <c r="G463" s="896"/>
      <c r="H463" s="3293" t="s">
        <v>493</v>
      </c>
      <c r="I463" s="3029"/>
      <c r="J463" s="1028">
        <v>6.7829341483886555E-3</v>
      </c>
      <c r="K463" s="896"/>
      <c r="L463" s="896"/>
      <c r="M463" s="3294" t="s">
        <v>502</v>
      </c>
      <c r="N463" s="3029"/>
      <c r="O463" s="1029">
        <v>-1.4212414333190036E-2</v>
      </c>
      <c r="P463" s="896"/>
      <c r="Q463" s="896"/>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301" t="s">
        <v>465</v>
      </c>
      <c r="D464" s="3029"/>
      <c r="E464" s="1027">
        <v>0.19709064631386222</v>
      </c>
      <c r="F464" s="896"/>
      <c r="G464" s="896"/>
      <c r="H464" s="3293" t="s">
        <v>232</v>
      </c>
      <c r="I464" s="3029"/>
      <c r="J464" s="1028">
        <v>-6.4394025935756013E-3</v>
      </c>
      <c r="K464" s="896"/>
      <c r="L464" s="896"/>
      <c r="M464" s="3294" t="s">
        <v>500</v>
      </c>
      <c r="N464" s="3029"/>
      <c r="O464" s="1029">
        <v>-1.3889719891143883E-2</v>
      </c>
      <c r="P464" s="896"/>
      <c r="Q464" s="896"/>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301" t="s">
        <v>484</v>
      </c>
      <c r="D465" s="3029"/>
      <c r="E465" s="1027">
        <v>3.2394300489289291E-2</v>
      </c>
      <c r="F465" s="896"/>
      <c r="G465" s="896"/>
      <c r="H465" s="3293" t="s">
        <v>318</v>
      </c>
      <c r="I465" s="3029"/>
      <c r="J465" s="1028">
        <v>3.4316592994989657E-3</v>
      </c>
      <c r="K465" s="896"/>
      <c r="L465" s="896"/>
      <c r="M465" s="3297" t="s">
        <v>504</v>
      </c>
      <c r="N465" s="3029"/>
      <c r="O465" s="1031">
        <v>3.1711408286283372E-3</v>
      </c>
      <c r="P465" s="896"/>
      <c r="Q465" s="896"/>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301" t="s">
        <v>462</v>
      </c>
      <c r="D466" s="3029"/>
      <c r="E466" s="1027">
        <v>2.4794555756775987E-3</v>
      </c>
      <c r="F466" s="896"/>
      <c r="G466" s="896"/>
      <c r="H466" s="3295" t="s">
        <v>487</v>
      </c>
      <c r="I466" s="3029"/>
      <c r="J466" s="1032">
        <v>1.197717651802742E-3</v>
      </c>
      <c r="K466" s="896"/>
      <c r="L466" s="896"/>
      <c r="M466" s="3030"/>
      <c r="N466" s="3029"/>
      <c r="O466" s="897"/>
      <c r="P466" s="896"/>
      <c r="Q466" s="896"/>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301" t="s">
        <v>503</v>
      </c>
      <c r="D467" s="3029"/>
      <c r="E467" s="1027">
        <v>2.9981301367975499E-4</v>
      </c>
      <c r="F467" s="896"/>
      <c r="G467" s="896"/>
      <c r="H467" s="3030"/>
      <c r="I467" s="3029"/>
      <c r="J467" s="897"/>
      <c r="K467" s="896"/>
      <c r="L467" s="896"/>
      <c r="M467" s="3030"/>
      <c r="N467" s="3029"/>
      <c r="O467" s="897"/>
      <c r="P467" s="896"/>
      <c r="Q467" s="896"/>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301" t="s">
        <v>495</v>
      </c>
      <c r="D468" s="3029"/>
      <c r="E468" s="1027">
        <v>2.2399309327175241E-3</v>
      </c>
      <c r="F468" s="896"/>
      <c r="G468" s="896"/>
      <c r="H468" s="3030"/>
      <c r="I468" s="3029"/>
      <c r="J468" s="897"/>
      <c r="K468" s="896"/>
      <c r="L468" s="896"/>
      <c r="M468" s="3030"/>
      <c r="N468" s="3029"/>
      <c r="O468" s="896"/>
      <c r="P468" s="896"/>
      <c r="Q468" s="896"/>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301" t="s">
        <v>491</v>
      </c>
      <c r="D469" s="3029"/>
      <c r="E469" s="1027">
        <v>1.0259562767290087E-2</v>
      </c>
      <c r="F469" s="896"/>
      <c r="G469" s="896"/>
      <c r="H469" s="3030"/>
      <c r="I469" s="3029"/>
      <c r="J469" s="896"/>
      <c r="K469" s="896"/>
      <c r="L469" s="896"/>
      <c r="M469" s="3296" t="s">
        <v>241</v>
      </c>
      <c r="N469" s="3029"/>
      <c r="O469" s="3029"/>
      <c r="P469" s="896"/>
      <c r="Q469" s="896"/>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301" t="s">
        <v>500</v>
      </c>
      <c r="D470" s="3029"/>
      <c r="E470" s="1027">
        <v>7.1803965302361247E-4</v>
      </c>
      <c r="F470" s="896"/>
      <c r="G470" s="896"/>
      <c r="H470" s="3288" t="s">
        <v>241</v>
      </c>
      <c r="I470" s="3029"/>
      <c r="J470" s="3029"/>
      <c r="K470" s="896"/>
      <c r="L470" s="896"/>
      <c r="M470" s="3030"/>
      <c r="N470" s="3029"/>
      <c r="O470" s="1010" t="s">
        <v>242</v>
      </c>
      <c r="P470" s="896"/>
      <c r="Q470" s="896"/>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301" t="s">
        <v>486</v>
      </c>
      <c r="D471" s="3029"/>
      <c r="E471" s="1027">
        <v>2.1060784250460853E-2</v>
      </c>
      <c r="F471" s="896"/>
      <c r="G471" s="896"/>
      <c r="H471" s="3030"/>
      <c r="I471" s="3029"/>
      <c r="J471" s="1011" t="s">
        <v>242</v>
      </c>
      <c r="K471" s="896"/>
      <c r="L471" s="896"/>
      <c r="M471" s="3303" t="s">
        <v>232</v>
      </c>
      <c r="N471" s="3029"/>
      <c r="O471" s="1026">
        <v>1.6671322322793596E-3</v>
      </c>
      <c r="P471" s="896"/>
      <c r="Q471" s="896"/>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301" t="s">
        <v>492</v>
      </c>
      <c r="D472" s="3029"/>
      <c r="E472" s="1027">
        <v>8.8700607442176276E-3</v>
      </c>
      <c r="F472" s="896"/>
      <c r="G472" s="896"/>
      <c r="H472" s="3308" t="s">
        <v>232</v>
      </c>
      <c r="I472" s="3029"/>
      <c r="J472" s="1033">
        <v>4.1465905762148183E-5</v>
      </c>
      <c r="K472" s="896"/>
      <c r="L472" s="896"/>
      <c r="M472" s="3294" t="s">
        <v>458</v>
      </c>
      <c r="N472" s="3029"/>
      <c r="O472" s="1029">
        <v>0.42920735523773157</v>
      </c>
      <c r="P472" s="896"/>
      <c r="Q472" s="896"/>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301" t="s">
        <v>489</v>
      </c>
      <c r="D473" s="3029"/>
      <c r="E473" s="1027">
        <v>1.3746847072783676E-2</v>
      </c>
      <c r="F473" s="896"/>
      <c r="G473" s="896"/>
      <c r="H473" s="3293" t="s">
        <v>458</v>
      </c>
      <c r="I473" s="3029"/>
      <c r="J473" s="1028">
        <v>0.23467176052651684</v>
      </c>
      <c r="K473" s="896"/>
      <c r="L473" s="896"/>
      <c r="M473" s="3294" t="s">
        <v>498</v>
      </c>
      <c r="N473" s="3029"/>
      <c r="O473" s="1029">
        <v>1.3408844557910261E-3</v>
      </c>
      <c r="P473" s="896"/>
      <c r="Q473" s="896"/>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301" t="s">
        <v>478</v>
      </c>
      <c r="D474" s="3029"/>
      <c r="E474" s="1027">
        <v>0.14828057344769111</v>
      </c>
      <c r="F474" s="896"/>
      <c r="G474" s="896"/>
      <c r="H474" s="3293" t="s">
        <v>498</v>
      </c>
      <c r="I474" s="3029"/>
      <c r="J474" s="1028">
        <v>5.245669390023344E-4</v>
      </c>
      <c r="K474" s="896"/>
      <c r="L474" s="896"/>
      <c r="M474" s="3294" t="s">
        <v>472</v>
      </c>
      <c r="N474" s="3029"/>
      <c r="O474" s="1029">
        <v>3.3761968619521472E-2</v>
      </c>
      <c r="P474" s="896"/>
      <c r="Q474" s="896"/>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301" t="s">
        <v>490</v>
      </c>
      <c r="D475" s="3029"/>
      <c r="E475" s="1027">
        <v>1.2626519177624739E-2</v>
      </c>
      <c r="F475" s="896"/>
      <c r="G475" s="896"/>
      <c r="H475" s="3293" t="s">
        <v>472</v>
      </c>
      <c r="I475" s="3029"/>
      <c r="J475" s="1028">
        <v>0.28286015961804356</v>
      </c>
      <c r="K475" s="896"/>
      <c r="L475" s="896"/>
      <c r="M475" s="3294" t="s">
        <v>462</v>
      </c>
      <c r="N475" s="3029"/>
      <c r="O475" s="1029">
        <v>0.39197557704552893</v>
      </c>
      <c r="P475" s="896"/>
      <c r="Q475" s="896"/>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301" t="s">
        <v>497</v>
      </c>
      <c r="D476" s="3029"/>
      <c r="E476" s="1027">
        <v>1.4017641722967268E-3</v>
      </c>
      <c r="F476" s="896"/>
      <c r="G476" s="896"/>
      <c r="H476" s="3293" t="s">
        <v>462</v>
      </c>
      <c r="I476" s="3029"/>
      <c r="J476" s="1028">
        <v>2.5970936472601909E-2</v>
      </c>
      <c r="K476" s="896"/>
      <c r="L476" s="896"/>
      <c r="M476" s="3294" t="s">
        <v>496</v>
      </c>
      <c r="N476" s="3029"/>
      <c r="O476" s="1029">
        <v>3.4386561276729291E-4</v>
      </c>
      <c r="P476" s="896"/>
      <c r="Q476" s="896"/>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301" t="s">
        <v>482</v>
      </c>
      <c r="D477" s="3029"/>
      <c r="E477" s="1027">
        <v>6.4739734866154156E-2</v>
      </c>
      <c r="F477" s="896"/>
      <c r="G477" s="896"/>
      <c r="H477" s="3293" t="s">
        <v>496</v>
      </c>
      <c r="I477" s="3029"/>
      <c r="J477" s="1028">
        <v>1.9930086121672304E-4</v>
      </c>
      <c r="K477" s="896"/>
      <c r="L477" s="896"/>
      <c r="M477" s="3294" t="s">
        <v>494</v>
      </c>
      <c r="N477" s="3029"/>
      <c r="O477" s="1029">
        <v>1.9701891671044217E-3</v>
      </c>
      <c r="P477" s="896"/>
      <c r="Q477" s="896"/>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301" t="s">
        <v>468</v>
      </c>
      <c r="D478" s="3029"/>
      <c r="E478" s="1027">
        <v>0.41233420544520577</v>
      </c>
      <c r="F478" s="896"/>
      <c r="G478" s="896"/>
      <c r="H478" s="3293" t="s">
        <v>463</v>
      </c>
      <c r="I478" s="3029"/>
      <c r="J478" s="1028">
        <v>9.5863638236927118E-2</v>
      </c>
      <c r="K478" s="896"/>
      <c r="L478" s="896"/>
      <c r="M478" s="3294" t="s">
        <v>463</v>
      </c>
      <c r="N478" s="3029"/>
      <c r="O478" s="1029">
        <v>0.26510722524020752</v>
      </c>
      <c r="P478" s="896"/>
      <c r="Q478" s="896"/>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301" t="s">
        <v>466</v>
      </c>
      <c r="D479" s="3029"/>
      <c r="E479" s="1027">
        <v>0.43571774461001861</v>
      </c>
      <c r="F479" s="896"/>
      <c r="G479" s="896"/>
      <c r="H479" s="3293" t="s">
        <v>465</v>
      </c>
      <c r="I479" s="3029"/>
      <c r="J479" s="1028">
        <v>2.5135520296066572E-2</v>
      </c>
      <c r="K479" s="896"/>
      <c r="L479" s="896"/>
      <c r="M479" s="3294" t="s">
        <v>465</v>
      </c>
      <c r="N479" s="3029"/>
      <c r="O479" s="1029">
        <v>0.26356031177422751</v>
      </c>
      <c r="P479" s="896"/>
      <c r="Q479" s="896"/>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301" t="s">
        <v>502</v>
      </c>
      <c r="D480" s="3029"/>
      <c r="E480" s="1027">
        <v>4.082973534318997E-4</v>
      </c>
      <c r="F480" s="896"/>
      <c r="G480" s="896"/>
      <c r="H480" s="3293" t="s">
        <v>484</v>
      </c>
      <c r="I480" s="3029"/>
      <c r="J480" s="1028">
        <v>5.0804658608990728E-2</v>
      </c>
      <c r="K480" s="896"/>
      <c r="L480" s="896"/>
      <c r="M480" s="3294" t="s">
        <v>484</v>
      </c>
      <c r="N480" s="3029"/>
      <c r="O480" s="1029">
        <v>3.2686257594835059E-3</v>
      </c>
      <c r="P480" s="896"/>
      <c r="Q480" s="896"/>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301" t="s">
        <v>504</v>
      </c>
      <c r="D481" s="3029"/>
      <c r="E481" s="1027">
        <v>1.7129148751939986E-4</v>
      </c>
      <c r="F481" s="896"/>
      <c r="G481" s="896"/>
      <c r="H481" s="3293" t="s">
        <v>462</v>
      </c>
      <c r="I481" s="3029"/>
      <c r="J481" s="1028">
        <v>1.060016249596485E-4</v>
      </c>
      <c r="K481" s="896"/>
      <c r="L481" s="896"/>
      <c r="M481" s="3294" t="s">
        <v>462</v>
      </c>
      <c r="N481" s="3029"/>
      <c r="O481" s="1029">
        <v>4.9037065955607518E-4</v>
      </c>
      <c r="P481" s="896"/>
      <c r="Q481" s="896"/>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301" t="s">
        <v>460</v>
      </c>
      <c r="D482" s="3029"/>
      <c r="E482" s="1027">
        <v>0.50680122149577855</v>
      </c>
      <c r="F482" s="896"/>
      <c r="G482" s="896"/>
      <c r="H482" s="3293" t="s">
        <v>491</v>
      </c>
      <c r="I482" s="3029"/>
      <c r="J482" s="1028">
        <v>1.0251494908781408E-2</v>
      </c>
      <c r="K482" s="896"/>
      <c r="L482" s="896"/>
      <c r="M482" s="3294" t="s">
        <v>503</v>
      </c>
      <c r="N482" s="3029"/>
      <c r="O482" s="1029">
        <v>4.6928599360987461E-4</v>
      </c>
      <c r="P482" s="896"/>
      <c r="Q482" s="896"/>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301" t="s">
        <v>388</v>
      </c>
      <c r="D483" s="3029"/>
      <c r="E483" s="1027">
        <v>7.5325129254936452E-2</v>
      </c>
      <c r="F483" s="896"/>
      <c r="G483" s="896"/>
      <c r="H483" s="3293" t="s">
        <v>500</v>
      </c>
      <c r="I483" s="3029"/>
      <c r="J483" s="1028">
        <v>7.956269413712209E-4</v>
      </c>
      <c r="K483" s="896"/>
      <c r="L483" s="896"/>
      <c r="M483" s="3294" t="s">
        <v>495</v>
      </c>
      <c r="N483" s="3029"/>
      <c r="O483" s="1029">
        <v>1.6493569227974735E-3</v>
      </c>
      <c r="P483" s="896"/>
      <c r="Q483" s="896"/>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301" t="s">
        <v>456</v>
      </c>
      <c r="D484" s="3029"/>
      <c r="E484" s="1027">
        <v>0.58468054000848424</v>
      </c>
      <c r="F484" s="896"/>
      <c r="G484" s="896"/>
      <c r="H484" s="3293" t="s">
        <v>486</v>
      </c>
      <c r="I484" s="3029"/>
      <c r="J484" s="1028">
        <v>5.0176111078021494E-2</v>
      </c>
      <c r="K484" s="896"/>
      <c r="L484" s="896"/>
      <c r="M484" s="3294" t="s">
        <v>491</v>
      </c>
      <c r="N484" s="3029"/>
      <c r="O484" s="1029">
        <v>2.5679713341824578E-3</v>
      </c>
      <c r="P484" s="896"/>
      <c r="Q484" s="896"/>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301" t="s">
        <v>488</v>
      </c>
      <c r="D485" s="3029"/>
      <c r="E485" s="1027">
        <v>1.4949233243296728E-2</v>
      </c>
      <c r="F485" s="896"/>
      <c r="G485" s="896"/>
      <c r="H485" s="3293" t="s">
        <v>492</v>
      </c>
      <c r="I485" s="3029"/>
      <c r="J485" s="1028">
        <v>6.9719242492460726E-3</v>
      </c>
      <c r="K485" s="896"/>
      <c r="L485" s="896"/>
      <c r="M485" s="3294" t="s">
        <v>500</v>
      </c>
      <c r="N485" s="3029"/>
      <c r="O485" s="1029">
        <v>1.9292431865443804E-4</v>
      </c>
      <c r="P485" s="896"/>
      <c r="Q485" s="896"/>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301" t="s">
        <v>461</v>
      </c>
      <c r="D486" s="3029"/>
      <c r="E486" s="1027">
        <v>0.50148917912035396</v>
      </c>
      <c r="F486" s="896"/>
      <c r="G486" s="896"/>
      <c r="H486" s="3293" t="s">
        <v>489</v>
      </c>
      <c r="I486" s="3029"/>
      <c r="J486" s="1028">
        <v>1.7629562466604808E-2</v>
      </c>
      <c r="K486" s="896"/>
      <c r="L486" s="896"/>
      <c r="M486" s="3294" t="s">
        <v>486</v>
      </c>
      <c r="N486" s="3029"/>
      <c r="O486" s="1029">
        <v>2.8388785675627845E-3</v>
      </c>
      <c r="P486" s="896"/>
      <c r="Q486" s="896"/>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301" t="s">
        <v>481</v>
      </c>
      <c r="D487" s="3029"/>
      <c r="E487" s="1027">
        <v>8.6188280875581946E-2</v>
      </c>
      <c r="F487" s="896"/>
      <c r="G487" s="896"/>
      <c r="H487" s="3293" t="s">
        <v>478</v>
      </c>
      <c r="I487" s="3029"/>
      <c r="J487" s="1028">
        <v>0.13369965720060201</v>
      </c>
      <c r="K487" s="896"/>
      <c r="L487" s="896"/>
      <c r="M487" s="3294" t="s">
        <v>492</v>
      </c>
      <c r="N487" s="3029"/>
      <c r="O487" s="1029">
        <v>5.2225541413724449E-3</v>
      </c>
      <c r="P487" s="896"/>
      <c r="Q487" s="896"/>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301" t="s">
        <v>464</v>
      </c>
      <c r="D488" s="3029"/>
      <c r="E488" s="1027">
        <v>0.39959546500593229</v>
      </c>
      <c r="F488" s="896"/>
      <c r="G488" s="896"/>
      <c r="H488" s="3293" t="s">
        <v>490</v>
      </c>
      <c r="I488" s="3029"/>
      <c r="J488" s="1028">
        <v>7.026336440511422E-4</v>
      </c>
      <c r="K488" s="896"/>
      <c r="L488" s="896"/>
      <c r="M488" s="3294" t="s">
        <v>478</v>
      </c>
      <c r="N488" s="3029"/>
      <c r="O488" s="1029">
        <v>7.5948149749822336E-2</v>
      </c>
      <c r="P488" s="896"/>
      <c r="Q488" s="896"/>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301" t="s">
        <v>471</v>
      </c>
      <c r="D489" s="3029"/>
      <c r="E489" s="1027">
        <v>0.29896226697783534</v>
      </c>
      <c r="F489" s="896"/>
      <c r="G489" s="896"/>
      <c r="H489" s="3293" t="s">
        <v>497</v>
      </c>
      <c r="I489" s="3029"/>
      <c r="J489" s="1028">
        <v>5.8740995508245984E-4</v>
      </c>
      <c r="K489" s="896"/>
      <c r="L489" s="896"/>
      <c r="M489" s="3294" t="s">
        <v>490</v>
      </c>
      <c r="N489" s="3029"/>
      <c r="O489" s="1029">
        <v>1.9030369065390008E-2</v>
      </c>
      <c r="P489" s="896"/>
      <c r="Q489" s="896"/>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301" t="s">
        <v>457</v>
      </c>
      <c r="D490" s="3029"/>
      <c r="E490" s="1027">
        <v>0.53395288095357962</v>
      </c>
      <c r="F490" s="896"/>
      <c r="G490" s="896"/>
      <c r="H490" s="3293" t="s">
        <v>482</v>
      </c>
      <c r="I490" s="3029"/>
      <c r="J490" s="1028">
        <v>8.1327204113425991E-2</v>
      </c>
      <c r="K490" s="896"/>
      <c r="L490" s="896"/>
      <c r="M490" s="3294" t="s">
        <v>468</v>
      </c>
      <c r="N490" s="3029"/>
      <c r="O490" s="1029">
        <v>0.16697477184029891</v>
      </c>
      <c r="P490" s="896"/>
      <c r="Q490" s="896"/>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301" t="s">
        <v>470</v>
      </c>
      <c r="D491" s="3029"/>
      <c r="E491" s="1027">
        <v>0.24692366423403134</v>
      </c>
      <c r="F491" s="896"/>
      <c r="G491" s="896"/>
      <c r="H491" s="3293" t="s">
        <v>468</v>
      </c>
      <c r="I491" s="3029"/>
      <c r="J491" s="1028">
        <v>0.18685376110963711</v>
      </c>
      <c r="K491" s="896"/>
      <c r="L491" s="896"/>
      <c r="M491" s="3294" t="s">
        <v>466</v>
      </c>
      <c r="N491" s="3029"/>
      <c r="O491" s="1029">
        <v>0.12091533054496659</v>
      </c>
      <c r="P491" s="896"/>
      <c r="Q491" s="896"/>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301" t="s">
        <v>459</v>
      </c>
      <c r="D492" s="3029"/>
      <c r="E492" s="1027">
        <v>0.51445131499924646</v>
      </c>
      <c r="F492" s="896"/>
      <c r="G492" s="896"/>
      <c r="H492" s="3293" t="s">
        <v>466</v>
      </c>
      <c r="I492" s="3029"/>
      <c r="J492" s="1028">
        <v>0.24001658003035603</v>
      </c>
      <c r="K492" s="896"/>
      <c r="L492" s="896"/>
      <c r="M492" s="3294" t="s">
        <v>502</v>
      </c>
      <c r="N492" s="3029"/>
      <c r="O492" s="1029">
        <v>2.0199272117826558E-4</v>
      </c>
      <c r="P492" s="896"/>
      <c r="Q492" s="896"/>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301" t="s">
        <v>480</v>
      </c>
      <c r="D493" s="3029"/>
      <c r="E493" s="1027">
        <v>8.9657080696228936E-2</v>
      </c>
      <c r="F493" s="896"/>
      <c r="G493" s="896"/>
      <c r="H493" s="3293" t="s">
        <v>502</v>
      </c>
      <c r="I493" s="3029"/>
      <c r="J493" s="1028">
        <v>6.3522425053112676E-4</v>
      </c>
      <c r="K493" s="896"/>
      <c r="L493" s="896"/>
      <c r="M493" s="3294" t="s">
        <v>504</v>
      </c>
      <c r="N493" s="3029"/>
      <c r="O493" s="1034">
        <v>1.0056134154993617E-5</v>
      </c>
      <c r="P493" s="896"/>
      <c r="Q493" s="896"/>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301" t="s">
        <v>476</v>
      </c>
      <c r="D494" s="3029"/>
      <c r="E494" s="1027">
        <v>0.13271657632809214</v>
      </c>
      <c r="F494" s="896"/>
      <c r="G494" s="896"/>
      <c r="H494" s="3293" t="s">
        <v>504</v>
      </c>
      <c r="I494" s="3029"/>
      <c r="J494" s="1028">
        <v>4.8266908548833388E-4</v>
      </c>
      <c r="K494" s="896"/>
      <c r="L494" s="896"/>
      <c r="M494" s="3294" t="s">
        <v>460</v>
      </c>
      <c r="N494" s="3029"/>
      <c r="O494" s="1029">
        <v>0.25769560132460206</v>
      </c>
      <c r="P494" s="896"/>
      <c r="Q494" s="896"/>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301" t="s">
        <v>485</v>
      </c>
      <c r="D495" s="3029"/>
      <c r="E495" s="1027">
        <v>5.7649454054261244E-2</v>
      </c>
      <c r="F495" s="896"/>
      <c r="G495" s="896"/>
      <c r="H495" s="3293" t="s">
        <v>460</v>
      </c>
      <c r="I495" s="3029"/>
      <c r="J495" s="1028">
        <v>0.52339313668338561</v>
      </c>
      <c r="K495" s="896"/>
      <c r="L495" s="896"/>
      <c r="M495" s="3294" t="s">
        <v>388</v>
      </c>
      <c r="N495" s="3029"/>
      <c r="O495" s="1029">
        <v>8.4345908071300282E-2</v>
      </c>
      <c r="P495" s="896"/>
      <c r="Q495" s="896"/>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301" t="s">
        <v>474</v>
      </c>
      <c r="D496" s="3029"/>
      <c r="E496" s="1027">
        <v>0.2241280110962672</v>
      </c>
      <c r="F496" s="896"/>
      <c r="G496" s="896"/>
      <c r="H496" s="3293" t="s">
        <v>388</v>
      </c>
      <c r="I496" s="3029"/>
      <c r="J496" s="1028">
        <v>6.8655382273369162E-2</v>
      </c>
      <c r="K496" s="896"/>
      <c r="L496" s="896"/>
      <c r="M496" s="3294" t="s">
        <v>456</v>
      </c>
      <c r="N496" s="3029"/>
      <c r="O496" s="1029">
        <v>0.48290240990224242</v>
      </c>
      <c r="P496" s="896"/>
      <c r="Q496" s="896"/>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301" t="s">
        <v>479</v>
      </c>
      <c r="D497" s="3029"/>
      <c r="E497" s="1027">
        <v>1.3573796087740158E-4</v>
      </c>
      <c r="F497" s="896"/>
      <c r="G497" s="896"/>
      <c r="H497" s="3293" t="s">
        <v>456</v>
      </c>
      <c r="I497" s="3029"/>
      <c r="J497" s="1028">
        <v>0.53637978341118719</v>
      </c>
      <c r="K497" s="896"/>
      <c r="L497" s="896"/>
      <c r="M497" s="3294" t="s">
        <v>488</v>
      </c>
      <c r="N497" s="3029"/>
      <c r="O497" s="1029">
        <v>3.1639998576872487E-3</v>
      </c>
      <c r="P497" s="896"/>
      <c r="Q497" s="896"/>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301" t="s">
        <v>473</v>
      </c>
      <c r="D498" s="3029"/>
      <c r="E498" s="1027">
        <v>5.6421951623982877E-2</v>
      </c>
      <c r="F498" s="896"/>
      <c r="G498" s="896"/>
      <c r="H498" s="3293" t="s">
        <v>488</v>
      </c>
      <c r="I498" s="3029"/>
      <c r="J498" s="1028">
        <v>1.1552370523637206E-2</v>
      </c>
      <c r="K498" s="896"/>
      <c r="L498" s="896"/>
      <c r="M498" s="3294" t="s">
        <v>461</v>
      </c>
      <c r="N498" s="3029"/>
      <c r="O498" s="1029">
        <v>0.20192690722932768</v>
      </c>
      <c r="P498" s="896"/>
      <c r="Q498" s="896"/>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301" t="s">
        <v>487</v>
      </c>
      <c r="D499" s="3029"/>
      <c r="E499" s="1027">
        <v>1.9904589383190497E-3</v>
      </c>
      <c r="F499" s="896"/>
      <c r="G499" s="896"/>
      <c r="H499" s="3293" t="s">
        <v>461</v>
      </c>
      <c r="I499" s="3029"/>
      <c r="J499" s="1028">
        <v>0.52175365476516311</v>
      </c>
      <c r="K499" s="896"/>
      <c r="L499" s="896"/>
      <c r="M499" s="3294" t="s">
        <v>481</v>
      </c>
      <c r="N499" s="3029"/>
      <c r="O499" s="1029">
        <v>4.0556737783664018E-2</v>
      </c>
      <c r="P499" s="896"/>
      <c r="Q499" s="896"/>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301" t="s">
        <v>469</v>
      </c>
      <c r="D500" s="3029"/>
      <c r="E500" s="1027">
        <v>0.26889715154067989</v>
      </c>
      <c r="F500" s="896"/>
      <c r="G500" s="896"/>
      <c r="H500" s="3293" t="s">
        <v>481</v>
      </c>
      <c r="I500" s="3029"/>
      <c r="J500" s="1028">
        <v>8.3304594416157521E-2</v>
      </c>
      <c r="K500" s="896"/>
      <c r="L500" s="896"/>
      <c r="M500" s="3294" t="s">
        <v>464</v>
      </c>
      <c r="N500" s="3029"/>
      <c r="O500" s="1029">
        <v>0.18126360713048587</v>
      </c>
      <c r="P500" s="896"/>
      <c r="Q500" s="896"/>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301" t="s">
        <v>501</v>
      </c>
      <c r="D501" s="3029"/>
      <c r="E501" s="1027">
        <v>5.4629869857584275E-4</v>
      </c>
      <c r="F501" s="896"/>
      <c r="G501" s="896"/>
      <c r="H501" s="3293" t="s">
        <v>464</v>
      </c>
      <c r="I501" s="3029"/>
      <c r="J501" s="1028">
        <v>0.46066561965581532</v>
      </c>
      <c r="K501" s="896"/>
      <c r="L501" s="896"/>
      <c r="M501" s="3294" t="s">
        <v>471</v>
      </c>
      <c r="N501" s="3029"/>
      <c r="O501" s="1029">
        <v>0.2038153908608023</v>
      </c>
      <c r="P501" s="896"/>
      <c r="Q501" s="896"/>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301" t="s">
        <v>475</v>
      </c>
      <c r="D502" s="3029"/>
      <c r="E502" s="1027">
        <v>0.15334485377944967</v>
      </c>
      <c r="F502" s="896"/>
      <c r="G502" s="896"/>
      <c r="H502" s="3293" t="s">
        <v>471</v>
      </c>
      <c r="I502" s="3029"/>
      <c r="J502" s="1028">
        <v>0.23180809104212363</v>
      </c>
      <c r="K502" s="896"/>
      <c r="L502" s="896"/>
      <c r="M502" s="3294" t="s">
        <v>457</v>
      </c>
      <c r="N502" s="3029"/>
      <c r="O502" s="1029">
        <v>0.41080516610200274</v>
      </c>
      <c r="P502" s="896"/>
      <c r="Q502" s="896"/>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302" t="s">
        <v>467</v>
      </c>
      <c r="D503" s="3029"/>
      <c r="E503" s="1030">
        <v>0.35367390472267091</v>
      </c>
      <c r="F503" s="896"/>
      <c r="G503" s="896"/>
      <c r="H503" s="3293" t="s">
        <v>457</v>
      </c>
      <c r="I503" s="3029"/>
      <c r="J503" s="1028">
        <v>0.52708108069446891</v>
      </c>
      <c r="K503" s="896"/>
      <c r="L503" s="896"/>
      <c r="M503" s="3294" t="s">
        <v>470</v>
      </c>
      <c r="N503" s="3029"/>
      <c r="O503" s="1029">
        <v>5.0877838454219115E-2</v>
      </c>
      <c r="P503" s="896"/>
      <c r="Q503" s="896"/>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030"/>
      <c r="D504" s="3029"/>
      <c r="E504" s="897"/>
      <c r="F504" s="896"/>
      <c r="G504" s="896"/>
      <c r="H504" s="3293" t="s">
        <v>470</v>
      </c>
      <c r="I504" s="3029"/>
      <c r="J504" s="1028">
        <v>0.29181854501656335</v>
      </c>
      <c r="K504" s="896"/>
      <c r="L504" s="896"/>
      <c r="M504" s="3294" t="s">
        <v>459</v>
      </c>
      <c r="N504" s="3029"/>
      <c r="O504" s="1029">
        <v>0.26063557924938591</v>
      </c>
      <c r="P504" s="896"/>
      <c r="Q504" s="896"/>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030"/>
      <c r="D505" s="3029"/>
      <c r="E505" s="896"/>
      <c r="F505" s="896"/>
      <c r="G505" s="896"/>
      <c r="H505" s="3293" t="s">
        <v>459</v>
      </c>
      <c r="I505" s="3029"/>
      <c r="J505" s="1028">
        <v>0.52031304956744184</v>
      </c>
      <c r="K505" s="896"/>
      <c r="L505" s="896"/>
      <c r="M505" s="3294" t="s">
        <v>476</v>
      </c>
      <c r="N505" s="3029"/>
      <c r="O505" s="1029">
        <v>7.6598687214280869E-2</v>
      </c>
      <c r="P505" s="896"/>
      <c r="Q505" s="896"/>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298" t="s">
        <v>243</v>
      </c>
      <c r="D506" s="3029"/>
      <c r="E506" s="3029"/>
      <c r="F506" s="3029"/>
      <c r="G506" s="3029"/>
      <c r="H506" s="3293" t="s">
        <v>480</v>
      </c>
      <c r="I506" s="3029"/>
      <c r="J506" s="1028">
        <v>0.11771213212427374</v>
      </c>
      <c r="K506" s="896"/>
      <c r="L506" s="896"/>
      <c r="M506" s="3294" t="s">
        <v>485</v>
      </c>
      <c r="N506" s="3029"/>
      <c r="O506" s="1029">
        <v>4.8197036495240993E-2</v>
      </c>
      <c r="P506" s="896"/>
      <c r="Q506" s="896"/>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314" t="s">
        <v>209</v>
      </c>
      <c r="D507" s="3029"/>
      <c r="E507" s="3315" t="s">
        <v>244</v>
      </c>
      <c r="F507" s="3316"/>
      <c r="G507" s="3317"/>
      <c r="H507" s="3293" t="s">
        <v>476</v>
      </c>
      <c r="I507" s="3029"/>
      <c r="J507" s="1028">
        <v>0.154578587584804</v>
      </c>
      <c r="K507" s="896"/>
      <c r="L507" s="896"/>
      <c r="M507" s="3294" t="s">
        <v>474</v>
      </c>
      <c r="N507" s="3029"/>
      <c r="O507" s="1029">
        <v>6.4699533467914294E-2</v>
      </c>
      <c r="P507" s="896"/>
      <c r="Q507" s="896"/>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029"/>
      <c r="D508" s="3029"/>
      <c r="E508" s="1012" t="s">
        <v>193</v>
      </c>
      <c r="F508" s="1013" t="s">
        <v>245</v>
      </c>
      <c r="G508" s="1014" t="s">
        <v>246</v>
      </c>
      <c r="H508" s="3293" t="s">
        <v>485</v>
      </c>
      <c r="I508" s="3029"/>
      <c r="J508" s="1028">
        <v>2.7717169186659806E-2</v>
      </c>
      <c r="K508" s="896"/>
      <c r="L508" s="896"/>
      <c r="M508" s="3294" t="s">
        <v>479</v>
      </c>
      <c r="N508" s="3029"/>
      <c r="O508" s="1029">
        <v>8.4593008871478512E-2</v>
      </c>
      <c r="P508" s="896"/>
      <c r="Q508" s="896"/>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300" t="s">
        <v>210</v>
      </c>
      <c r="D509" s="3029"/>
      <c r="E509" s="1035">
        <v>7.732937684589043</v>
      </c>
      <c r="F509" s="1036">
        <v>16.110286842893839</v>
      </c>
      <c r="G509" s="1037">
        <v>16.110286842893839</v>
      </c>
      <c r="H509" s="3293" t="s">
        <v>474</v>
      </c>
      <c r="I509" s="3029"/>
      <c r="J509" s="1028">
        <v>0.21889337376264936</v>
      </c>
      <c r="K509" s="896"/>
      <c r="L509" s="896"/>
      <c r="M509" s="3294" t="s">
        <v>473</v>
      </c>
      <c r="N509" s="3029"/>
      <c r="O509" s="1029">
        <v>0.18683281715013128</v>
      </c>
      <c r="P509" s="896"/>
      <c r="Q509" s="896"/>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030"/>
      <c r="D510" s="3029"/>
      <c r="E510" s="897"/>
      <c r="F510" s="897"/>
      <c r="G510" s="897"/>
      <c r="H510" s="3293" t="s">
        <v>479</v>
      </c>
      <c r="I510" s="3029"/>
      <c r="J510" s="1028">
        <v>2.2958924418739401E-4</v>
      </c>
      <c r="K510" s="896"/>
      <c r="L510" s="896"/>
      <c r="M510" s="3294" t="s">
        <v>487</v>
      </c>
      <c r="N510" s="3029"/>
      <c r="O510" s="1029">
        <v>2.8797438863284147E-2</v>
      </c>
      <c r="P510" s="896"/>
      <c r="Q510" s="896"/>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030"/>
      <c r="D511" s="3029"/>
      <c r="E511" s="896"/>
      <c r="F511" s="896"/>
      <c r="G511" s="896"/>
      <c r="H511" s="3293" t="s">
        <v>473</v>
      </c>
      <c r="I511" s="3029"/>
      <c r="J511" s="1028">
        <v>3.4372223771597404E-2</v>
      </c>
      <c r="K511" s="896"/>
      <c r="L511" s="896"/>
      <c r="M511" s="3294" t="s">
        <v>469</v>
      </c>
      <c r="N511" s="3029"/>
      <c r="O511" s="1029">
        <v>0.15718076889052346</v>
      </c>
      <c r="P511" s="896"/>
      <c r="Q511" s="896"/>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298" t="s">
        <v>247</v>
      </c>
      <c r="D512" s="3029"/>
      <c r="E512" s="3029"/>
      <c r="F512" s="896"/>
      <c r="G512" s="896"/>
      <c r="H512" s="3293" t="s">
        <v>487</v>
      </c>
      <c r="I512" s="3029"/>
      <c r="J512" s="1038">
        <v>1.4345275734398743E-6</v>
      </c>
      <c r="K512" s="896"/>
      <c r="L512" s="896"/>
      <c r="M512" s="3294" t="s">
        <v>501</v>
      </c>
      <c r="N512" s="3029"/>
      <c r="O512" s="1029">
        <v>3.4548107933715243E-4</v>
      </c>
      <c r="P512" s="896"/>
      <c r="Q512" s="896"/>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030"/>
      <c r="D513" s="3029"/>
      <c r="E513" s="1015" t="s">
        <v>209</v>
      </c>
      <c r="F513" s="896"/>
      <c r="G513" s="896"/>
      <c r="H513" s="3293" t="s">
        <v>469</v>
      </c>
      <c r="I513" s="3029"/>
      <c r="J513" s="1028">
        <v>0.29330799843486965</v>
      </c>
      <c r="K513" s="896"/>
      <c r="L513" s="896"/>
      <c r="M513" s="3294" t="s">
        <v>475</v>
      </c>
      <c r="N513" s="3029"/>
      <c r="O513" s="1029">
        <v>3.8456623948983346E-2</v>
      </c>
      <c r="P513" s="896"/>
      <c r="Q513" s="896"/>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29"/>
      <c r="D514" s="3029"/>
      <c r="E514" s="1039" t="s">
        <v>210</v>
      </c>
      <c r="F514" s="896"/>
      <c r="G514" s="896"/>
      <c r="H514" s="3293" t="s">
        <v>501</v>
      </c>
      <c r="I514" s="3029"/>
      <c r="J514" s="1028">
        <v>9.6787407242105307E-4</v>
      </c>
      <c r="K514" s="896"/>
      <c r="L514" s="896"/>
      <c r="M514" s="3294" t="s">
        <v>467</v>
      </c>
      <c r="N514" s="3029"/>
      <c r="O514" s="1029">
        <v>0.143636155693493</v>
      </c>
      <c r="P514" s="896"/>
      <c r="Q514" s="896"/>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313" t="s">
        <v>232</v>
      </c>
      <c r="D515" s="3029"/>
      <c r="E515" s="1024">
        <v>1.3042333696443418E-2</v>
      </c>
      <c r="F515" s="896"/>
      <c r="G515" s="896"/>
      <c r="H515" s="3293" t="s">
        <v>475</v>
      </c>
      <c r="I515" s="3029"/>
      <c r="J515" s="1028">
        <v>0.17186294835754951</v>
      </c>
      <c r="K515" s="896"/>
      <c r="L515" s="896"/>
      <c r="M515" s="3294" t="s">
        <v>505</v>
      </c>
      <c r="N515" s="3029"/>
      <c r="O515" s="1029">
        <v>1.391881484091509E-3</v>
      </c>
      <c r="P515" s="896"/>
      <c r="Q515" s="896"/>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301" t="s">
        <v>458</v>
      </c>
      <c r="D516" s="3029"/>
      <c r="E516" s="1027">
        <v>-9.0503887460004817E-2</v>
      </c>
      <c r="F516" s="896"/>
      <c r="G516" s="896"/>
      <c r="H516" s="3293" t="s">
        <v>467</v>
      </c>
      <c r="I516" s="3029"/>
      <c r="J516" s="1028">
        <v>0.34090570174796614</v>
      </c>
      <c r="K516" s="896"/>
      <c r="L516" s="896"/>
      <c r="M516" s="3294" t="s">
        <v>493</v>
      </c>
      <c r="N516" s="3029"/>
      <c r="O516" s="1029">
        <v>1.495424941249804E-2</v>
      </c>
      <c r="P516" s="896"/>
      <c r="Q516" s="896"/>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301" t="s">
        <v>498</v>
      </c>
      <c r="D517" s="3029"/>
      <c r="E517" s="1027">
        <v>3.8519682248025675E-3</v>
      </c>
      <c r="F517" s="896"/>
      <c r="G517" s="896"/>
      <c r="H517" s="3293" t="s">
        <v>505</v>
      </c>
      <c r="I517" s="3029"/>
      <c r="J517" s="1028">
        <v>2.2213043648867817E-4</v>
      </c>
      <c r="K517" s="896"/>
      <c r="L517" s="896"/>
      <c r="M517" s="3294" t="s">
        <v>309</v>
      </c>
      <c r="N517" s="3029"/>
      <c r="O517" s="1029">
        <v>2.415768841612153E-2</v>
      </c>
      <c r="P517" s="896"/>
      <c r="Q517" s="896"/>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301" t="s">
        <v>472</v>
      </c>
      <c r="D518" s="3029"/>
      <c r="E518" s="1027">
        <v>6.1678198524057821E-2</v>
      </c>
      <c r="F518" s="896"/>
      <c r="G518" s="896"/>
      <c r="H518" s="3293" t="s">
        <v>493</v>
      </c>
      <c r="I518" s="3029"/>
      <c r="J518" s="1038">
        <v>4.6008195661376936E-5</v>
      </c>
      <c r="K518" s="896"/>
      <c r="L518" s="896"/>
      <c r="M518" s="3294" t="s">
        <v>325</v>
      </c>
      <c r="N518" s="3029"/>
      <c r="O518" s="1029">
        <v>4.8866671123328617E-3</v>
      </c>
      <c r="P518" s="896"/>
      <c r="Q518" s="896"/>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301" t="s">
        <v>462</v>
      </c>
      <c r="D519" s="3029"/>
      <c r="E519" s="1027">
        <v>7.079881328628182E-2</v>
      </c>
      <c r="F519" s="896"/>
      <c r="G519" s="896"/>
      <c r="H519" s="3293" t="s">
        <v>309</v>
      </c>
      <c r="I519" s="3029"/>
      <c r="J519" s="1028">
        <v>1.2728205953462179E-3</v>
      </c>
      <c r="K519" s="896"/>
      <c r="L519" s="896"/>
      <c r="M519" s="3294" t="s">
        <v>305</v>
      </c>
      <c r="N519" s="3029"/>
      <c r="O519" s="1029">
        <v>2.005569024092632E-3</v>
      </c>
      <c r="P519" s="896"/>
      <c r="Q519" s="896"/>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301" t="s">
        <v>496</v>
      </c>
      <c r="D520" s="3029"/>
      <c r="E520" s="1027">
        <v>5.6673282674145689E-3</v>
      </c>
      <c r="F520" s="896"/>
      <c r="G520" s="896"/>
      <c r="H520" s="3293" t="s">
        <v>325</v>
      </c>
      <c r="I520" s="3029"/>
      <c r="J520" s="1028">
        <v>2.7366666251708979E-4</v>
      </c>
      <c r="K520" s="896"/>
      <c r="L520" s="896"/>
      <c r="M520" s="3294" t="s">
        <v>302</v>
      </c>
      <c r="N520" s="3029"/>
      <c r="O520" s="1029">
        <v>2.0709936326880563E-2</v>
      </c>
      <c r="P520" s="896"/>
      <c r="Q520" s="896"/>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301" t="s">
        <v>494</v>
      </c>
      <c r="D521" s="3029"/>
      <c r="E521" s="1027">
        <v>-7.0536263913138107E-3</v>
      </c>
      <c r="F521" s="896"/>
      <c r="G521" s="896"/>
      <c r="H521" s="3293" t="s">
        <v>305</v>
      </c>
      <c r="I521" s="3029"/>
      <c r="J521" s="1028">
        <v>2.077216336785504E-4</v>
      </c>
      <c r="K521" s="896"/>
      <c r="L521" s="896"/>
      <c r="M521" s="3294" t="s">
        <v>499</v>
      </c>
      <c r="N521" s="3029"/>
      <c r="O521" s="1029">
        <v>1.0949154191503272E-3</v>
      </c>
      <c r="P521" s="896"/>
      <c r="Q521" s="896"/>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301" t="s">
        <v>463</v>
      </c>
      <c r="D522" s="3029"/>
      <c r="E522" s="1027">
        <v>-6.237247879653747E-2</v>
      </c>
      <c r="F522" s="896"/>
      <c r="G522" s="896"/>
      <c r="H522" s="3293" t="s">
        <v>302</v>
      </c>
      <c r="I522" s="3029"/>
      <c r="J522" s="1038">
        <v>5.3772554446497821E-5</v>
      </c>
      <c r="K522" s="896"/>
      <c r="L522" s="896"/>
      <c r="M522" s="3294" t="s">
        <v>294</v>
      </c>
      <c r="N522" s="3029"/>
      <c r="O522" s="1029">
        <v>3.9964642005219904E-3</v>
      </c>
      <c r="P522" s="896"/>
      <c r="Q522" s="896"/>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301" t="s">
        <v>465</v>
      </c>
      <c r="D523" s="3029"/>
      <c r="E523" s="1027">
        <v>5.7410125517495657E-2</v>
      </c>
      <c r="F523" s="896"/>
      <c r="G523" s="896"/>
      <c r="H523" s="3293" t="s">
        <v>499</v>
      </c>
      <c r="I523" s="3029"/>
      <c r="J523" s="1028">
        <v>4.9759239275050981E-3</v>
      </c>
      <c r="K523" s="896"/>
      <c r="L523" s="896"/>
      <c r="M523" s="3294" t="s">
        <v>338</v>
      </c>
      <c r="N523" s="3029"/>
      <c r="O523" s="1029">
        <v>2.4289141093463223E-3</v>
      </c>
      <c r="P523" s="896"/>
      <c r="Q523" s="896"/>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301" t="s">
        <v>484</v>
      </c>
      <c r="D524" s="3029"/>
      <c r="E524" s="1027">
        <v>2.3275005524508299E-2</v>
      </c>
      <c r="F524" s="896"/>
      <c r="G524" s="896"/>
      <c r="H524" s="3293" t="s">
        <v>294</v>
      </c>
      <c r="I524" s="3029"/>
      <c r="J524" s="1028">
        <v>8.0789502706314423E-3</v>
      </c>
      <c r="K524" s="896"/>
      <c r="L524" s="896"/>
      <c r="M524" s="3294" t="s">
        <v>427</v>
      </c>
      <c r="N524" s="3029"/>
      <c r="O524" s="1029">
        <v>6.9519452119614483E-4</v>
      </c>
      <c r="P524" s="896"/>
      <c r="Q524" s="896"/>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301" t="s">
        <v>462</v>
      </c>
      <c r="D525" s="3029"/>
      <c r="E525" s="1027">
        <v>6.4392258118709696E-3</v>
      </c>
      <c r="F525" s="896"/>
      <c r="G525" s="896"/>
      <c r="H525" s="3293" t="s">
        <v>338</v>
      </c>
      <c r="I525" s="3029"/>
      <c r="J525" s="1028">
        <v>2.0185331400829443E-4</v>
      </c>
      <c r="K525" s="896"/>
      <c r="L525" s="896"/>
      <c r="M525" s="3294" t="s">
        <v>295</v>
      </c>
      <c r="N525" s="3029"/>
      <c r="O525" s="1029">
        <v>2.3077394981470881E-2</v>
      </c>
      <c r="P525" s="896"/>
      <c r="Q525" s="896"/>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301" t="s">
        <v>503</v>
      </c>
      <c r="D526" s="3029"/>
      <c r="E526" s="1027">
        <v>-2.2391373253552857E-3</v>
      </c>
      <c r="F526" s="896"/>
      <c r="G526" s="896"/>
      <c r="H526" s="3293" t="s">
        <v>427</v>
      </c>
      <c r="I526" s="3029"/>
      <c r="J526" s="1028">
        <v>5.4033379731896845E-3</v>
      </c>
      <c r="K526" s="896"/>
      <c r="L526" s="896"/>
      <c r="M526" s="3294" t="s">
        <v>483</v>
      </c>
      <c r="N526" s="3029"/>
      <c r="O526" s="1029">
        <v>1.1003236929549845E-2</v>
      </c>
      <c r="P526" s="896"/>
      <c r="Q526" s="896"/>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301" t="s">
        <v>495</v>
      </c>
      <c r="D527" s="3029"/>
      <c r="E527" s="1027">
        <v>-6.120301305045618E-3</v>
      </c>
      <c r="F527" s="896"/>
      <c r="G527" s="896"/>
      <c r="H527" s="3293" t="s">
        <v>295</v>
      </c>
      <c r="I527" s="3029"/>
      <c r="J527" s="1028">
        <v>3.1620543698417179E-4</v>
      </c>
      <c r="K527" s="896"/>
      <c r="L527" s="896"/>
      <c r="M527" s="3294" t="s">
        <v>306</v>
      </c>
      <c r="N527" s="3029"/>
      <c r="O527" s="1029">
        <v>6.39468712808195E-3</v>
      </c>
      <c r="P527" s="896"/>
      <c r="Q527" s="896"/>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301" t="s">
        <v>491</v>
      </c>
      <c r="D528" s="3029"/>
      <c r="E528" s="1027">
        <v>-1.3098450281035453E-2</v>
      </c>
      <c r="F528" s="896"/>
      <c r="G528" s="896"/>
      <c r="H528" s="3293" t="s">
        <v>483</v>
      </c>
      <c r="I528" s="3029"/>
      <c r="J528" s="1028">
        <v>5.1688795908524952E-2</v>
      </c>
      <c r="K528" s="896"/>
      <c r="L528" s="896"/>
      <c r="M528" s="3294" t="s">
        <v>286</v>
      </c>
      <c r="N528" s="3029"/>
      <c r="O528" s="1029">
        <v>7.1841583709670719E-4</v>
      </c>
      <c r="P528" s="896"/>
      <c r="Q528" s="896"/>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301" t="s">
        <v>500</v>
      </c>
      <c r="D529" s="3029"/>
      <c r="E529" s="1027">
        <v>-3.4652111546151615E-3</v>
      </c>
      <c r="F529" s="896"/>
      <c r="G529" s="896"/>
      <c r="H529" s="3293" t="s">
        <v>306</v>
      </c>
      <c r="I529" s="3029"/>
      <c r="J529" s="1028">
        <v>3.4688775818024375E-2</v>
      </c>
      <c r="K529" s="896"/>
      <c r="L529" s="896"/>
      <c r="M529" s="3294" t="s">
        <v>318</v>
      </c>
      <c r="N529" s="3029"/>
      <c r="O529" s="1029">
        <v>2.8474110276234061E-4</v>
      </c>
      <c r="P529" s="896"/>
      <c r="Q529" s="896"/>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301" t="s">
        <v>486</v>
      </c>
      <c r="D530" s="3029"/>
      <c r="E530" s="1027">
        <v>-1.8766909475717318E-2</v>
      </c>
      <c r="F530" s="896"/>
      <c r="G530" s="896"/>
      <c r="H530" s="3293" t="s">
        <v>286</v>
      </c>
      <c r="I530" s="3029"/>
      <c r="J530" s="1028">
        <v>9.6441842793368853E-3</v>
      </c>
      <c r="K530" s="896"/>
      <c r="L530" s="896"/>
      <c r="M530" s="3294" t="s">
        <v>477</v>
      </c>
      <c r="N530" s="3029"/>
      <c r="O530" s="1029">
        <v>0.11453997434483849</v>
      </c>
      <c r="P530" s="896"/>
      <c r="Q530" s="896"/>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301" t="s">
        <v>492</v>
      </c>
      <c r="D531" s="3029"/>
      <c r="E531" s="1027">
        <v>1.2179200680563705E-2</v>
      </c>
      <c r="F531" s="896"/>
      <c r="G531" s="896"/>
      <c r="H531" s="3293" t="s">
        <v>318</v>
      </c>
      <c r="I531" s="3029"/>
      <c r="J531" s="1038">
        <v>1.1776285547837732E-5</v>
      </c>
      <c r="K531" s="896"/>
      <c r="L531" s="896"/>
      <c r="M531" s="3294" t="s">
        <v>315</v>
      </c>
      <c r="N531" s="3029"/>
      <c r="O531" s="1029">
        <v>6.1837593762590765E-2</v>
      </c>
      <c r="P531" s="896"/>
      <c r="Q531" s="896"/>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301" t="s">
        <v>489</v>
      </c>
      <c r="D532" s="3029"/>
      <c r="E532" s="1027">
        <v>1.5162019129112922E-2</v>
      </c>
      <c r="F532" s="896"/>
      <c r="G532" s="896"/>
      <c r="H532" s="3293" t="s">
        <v>477</v>
      </c>
      <c r="I532" s="3029"/>
      <c r="J532" s="1028">
        <v>3.9067599028691377E-2</v>
      </c>
      <c r="K532" s="896"/>
      <c r="L532" s="896"/>
      <c r="M532" s="3294" t="s">
        <v>321</v>
      </c>
      <c r="N532" s="3029"/>
      <c r="O532" s="1029">
        <v>2.0863798440847504E-2</v>
      </c>
      <c r="P532" s="896"/>
      <c r="Q532" s="896"/>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301" t="s">
        <v>478</v>
      </c>
      <c r="D533" s="3029"/>
      <c r="E533" s="1027">
        <v>4.9796362294817098E-2</v>
      </c>
      <c r="F533" s="896"/>
      <c r="G533" s="896"/>
      <c r="H533" s="3293" t="s">
        <v>315</v>
      </c>
      <c r="I533" s="3029"/>
      <c r="J533" s="1028">
        <v>2.1173394942603941E-2</v>
      </c>
      <c r="K533" s="896"/>
      <c r="L533" s="896"/>
      <c r="M533" s="3297" t="s">
        <v>303</v>
      </c>
      <c r="N533" s="3029"/>
      <c r="O533" s="1031">
        <v>4.6003056951090327E-3</v>
      </c>
      <c r="P533" s="896"/>
      <c r="Q533" s="896"/>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301" t="s">
        <v>490</v>
      </c>
      <c r="D534" s="3029"/>
      <c r="E534" s="1027">
        <v>1.4531060497682076E-2</v>
      </c>
      <c r="F534" s="896"/>
      <c r="G534" s="896"/>
      <c r="H534" s="3293" t="s">
        <v>321</v>
      </c>
      <c r="I534" s="3029"/>
      <c r="J534" s="1028">
        <v>1.1326520191854157E-2</v>
      </c>
      <c r="K534" s="896"/>
      <c r="L534" s="896"/>
      <c r="M534" s="3030"/>
      <c r="N534" s="3029"/>
      <c r="O534" s="897"/>
      <c r="P534" s="896"/>
      <c r="Q534" s="896"/>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301" t="s">
        <v>497</v>
      </c>
      <c r="D535" s="3029"/>
      <c r="E535" s="1027">
        <v>4.8416452733361986E-3</v>
      </c>
      <c r="F535" s="896"/>
      <c r="G535" s="896"/>
      <c r="H535" s="3295" t="s">
        <v>303</v>
      </c>
      <c r="I535" s="3029"/>
      <c r="J535" s="1032">
        <v>3.4544002240754013E-3</v>
      </c>
      <c r="K535" s="896"/>
      <c r="L535" s="896"/>
      <c r="M535" s="3030"/>
      <c r="N535" s="3029"/>
      <c r="O535" s="896"/>
      <c r="P535" s="896"/>
      <c r="Q535" s="896"/>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301" t="s">
        <v>482</v>
      </c>
      <c r="D536" s="3029"/>
      <c r="E536" s="1027">
        <v>3.2903412928981107E-2</v>
      </c>
      <c r="F536" s="896"/>
      <c r="G536" s="896"/>
      <c r="H536" s="3030"/>
      <c r="I536" s="3029"/>
      <c r="J536" s="897"/>
      <c r="K536" s="896"/>
      <c r="L536" s="896"/>
      <c r="M536" s="3296" t="s">
        <v>243</v>
      </c>
      <c r="N536" s="3029"/>
      <c r="O536" s="3029"/>
      <c r="P536" s="3029"/>
      <c r="Q536" s="3029"/>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301" t="s">
        <v>468</v>
      </c>
      <c r="D537" s="3029"/>
      <c r="E537" s="1027">
        <v>8.3038629207533451E-2</v>
      </c>
      <c r="F537" s="896"/>
      <c r="G537" s="896"/>
      <c r="H537" s="3030"/>
      <c r="I537" s="3029"/>
      <c r="J537" s="896"/>
      <c r="K537" s="896"/>
      <c r="L537" s="896"/>
      <c r="M537" s="3309" t="s">
        <v>209</v>
      </c>
      <c r="N537" s="3029"/>
      <c r="O537" s="3310" t="s">
        <v>244</v>
      </c>
      <c r="P537" s="3311"/>
      <c r="Q537" s="3312"/>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301" t="s">
        <v>466</v>
      </c>
      <c r="D538" s="3029"/>
      <c r="E538" s="1027">
        <v>-8.5360728530196245E-2</v>
      </c>
      <c r="F538" s="896"/>
      <c r="G538" s="896"/>
      <c r="H538" s="3288" t="s">
        <v>243</v>
      </c>
      <c r="I538" s="3029"/>
      <c r="J538" s="3029"/>
      <c r="K538" s="3029"/>
      <c r="L538" s="3029"/>
      <c r="M538" s="3029"/>
      <c r="N538" s="3029"/>
      <c r="O538" s="1016" t="s">
        <v>193</v>
      </c>
      <c r="P538" s="1017" t="s">
        <v>245</v>
      </c>
      <c r="Q538" s="1018" t="s">
        <v>246</v>
      </c>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301" t="s">
        <v>502</v>
      </c>
      <c r="D539" s="3029"/>
      <c r="E539" s="1027">
        <v>-2.6130262462372746E-3</v>
      </c>
      <c r="F539" s="896"/>
      <c r="G539" s="896"/>
      <c r="H539" s="3304" t="s">
        <v>209</v>
      </c>
      <c r="I539" s="3029"/>
      <c r="J539" s="3305" t="s">
        <v>244</v>
      </c>
      <c r="K539" s="3306"/>
      <c r="L539" s="3307"/>
      <c r="M539" s="3292" t="s">
        <v>210</v>
      </c>
      <c r="N539" s="3029"/>
      <c r="O539" s="1040">
        <v>5.1156834730271541</v>
      </c>
      <c r="P539" s="1041">
        <v>8.1201324968684983</v>
      </c>
      <c r="Q539" s="1042">
        <v>8.1201324968684983</v>
      </c>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301" t="s">
        <v>504</v>
      </c>
      <c r="D540" s="3029"/>
      <c r="E540" s="1027">
        <v>1.692479355552699E-3</v>
      </c>
      <c r="F540" s="896"/>
      <c r="G540" s="896"/>
      <c r="H540" s="3029"/>
      <c r="I540" s="3029"/>
      <c r="J540" s="1019" t="s">
        <v>193</v>
      </c>
      <c r="K540" s="1020" t="s">
        <v>245</v>
      </c>
      <c r="L540" s="1021" t="s">
        <v>246</v>
      </c>
      <c r="M540" s="3030"/>
      <c r="N540" s="3029"/>
      <c r="O540" s="897"/>
      <c r="P540" s="897"/>
      <c r="Q540" s="897"/>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301" t="s">
        <v>460</v>
      </c>
      <c r="D541" s="3029"/>
      <c r="E541" s="1027">
        <v>9.2060709160293547E-2</v>
      </c>
      <c r="F541" s="896"/>
      <c r="G541" s="896"/>
      <c r="H541" s="3291" t="s">
        <v>210</v>
      </c>
      <c r="I541" s="3029"/>
      <c r="J541" s="1043">
        <v>6.7756900466662673</v>
      </c>
      <c r="K541" s="1044">
        <v>10.587015697916042</v>
      </c>
      <c r="L541" s="1045">
        <v>10.587015697916042</v>
      </c>
      <c r="M541" s="3030"/>
      <c r="N541" s="3029"/>
      <c r="O541" s="896"/>
      <c r="P541" s="896"/>
      <c r="Q541" s="896"/>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301" t="s">
        <v>388</v>
      </c>
      <c r="D542" s="3029"/>
      <c r="E542" s="1027">
        <v>3.5491588074688316E-2</v>
      </c>
      <c r="F542" s="896"/>
      <c r="G542" s="896"/>
      <c r="H542" s="3030"/>
      <c r="I542" s="3029"/>
      <c r="J542" s="897"/>
      <c r="K542" s="897"/>
      <c r="L542" s="897"/>
      <c r="M542" s="3296" t="s">
        <v>247</v>
      </c>
      <c r="N542" s="3029"/>
      <c r="O542" s="3029"/>
      <c r="P542" s="896"/>
      <c r="Q542" s="896"/>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301" t="s">
        <v>456</v>
      </c>
      <c r="D543" s="3029"/>
      <c r="E543" s="1027">
        <v>9.8881446117773039E-2</v>
      </c>
      <c r="F543" s="896"/>
      <c r="G543" s="896"/>
      <c r="H543" s="3030"/>
      <c r="I543" s="3029"/>
      <c r="J543" s="896"/>
      <c r="K543" s="896"/>
      <c r="L543" s="896"/>
      <c r="M543" s="3030"/>
      <c r="N543" s="3029"/>
      <c r="O543" s="1022" t="s">
        <v>209</v>
      </c>
      <c r="P543" s="896"/>
      <c r="Q543" s="896"/>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301" t="s">
        <v>488</v>
      </c>
      <c r="D544" s="3029"/>
      <c r="E544" s="1027">
        <v>1.5811204234647498E-2</v>
      </c>
      <c r="F544" s="896"/>
      <c r="G544" s="896"/>
      <c r="H544" s="3288" t="s">
        <v>247</v>
      </c>
      <c r="I544" s="3029"/>
      <c r="J544" s="3029"/>
      <c r="K544" s="896"/>
      <c r="L544" s="896"/>
      <c r="M544" s="3029"/>
      <c r="N544" s="3029"/>
      <c r="O544" s="1046" t="s">
        <v>210</v>
      </c>
      <c r="P544" s="896"/>
      <c r="Q544" s="896"/>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301" t="s">
        <v>461</v>
      </c>
      <c r="D545" s="3029"/>
      <c r="E545" s="1027">
        <v>9.1576970594037591E-2</v>
      </c>
      <c r="F545" s="896"/>
      <c r="G545" s="896"/>
      <c r="H545" s="3030"/>
      <c r="I545" s="3029"/>
      <c r="J545" s="1023" t="s">
        <v>209</v>
      </c>
      <c r="K545" s="896"/>
      <c r="L545" s="896"/>
      <c r="M545" s="3303" t="s">
        <v>232</v>
      </c>
      <c r="N545" s="3029"/>
      <c r="O545" s="1026">
        <v>7.9814419430934112E-3</v>
      </c>
      <c r="P545" s="896"/>
      <c r="Q545" s="896"/>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301" t="s">
        <v>481</v>
      </c>
      <c r="D546" s="3029"/>
      <c r="E546" s="1027">
        <v>3.7964667331624527E-2</v>
      </c>
      <c r="F546" s="896"/>
      <c r="G546" s="896"/>
      <c r="H546" s="3029"/>
      <c r="I546" s="3029"/>
      <c r="J546" s="1047" t="s">
        <v>210</v>
      </c>
      <c r="K546" s="896"/>
      <c r="L546" s="896"/>
      <c r="M546" s="3294" t="s">
        <v>458</v>
      </c>
      <c r="N546" s="3029"/>
      <c r="O546" s="1029">
        <v>-0.12806484043375893</v>
      </c>
      <c r="P546" s="896"/>
      <c r="Q546" s="896"/>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301" t="s">
        <v>464</v>
      </c>
      <c r="D547" s="3029"/>
      <c r="E547" s="1027">
        <v>8.1745859584411523E-2</v>
      </c>
      <c r="F547" s="896"/>
      <c r="G547" s="896"/>
      <c r="H547" s="3308" t="s">
        <v>232</v>
      </c>
      <c r="I547" s="3029"/>
      <c r="J547" s="1025">
        <v>-9.5036853061835019E-4</v>
      </c>
      <c r="K547" s="896"/>
      <c r="L547" s="896"/>
      <c r="M547" s="3294" t="s">
        <v>498</v>
      </c>
      <c r="N547" s="3029"/>
      <c r="O547" s="1029">
        <v>7.1580052560362515E-3</v>
      </c>
      <c r="P547" s="896"/>
      <c r="Q547" s="896"/>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301" t="s">
        <v>471</v>
      </c>
      <c r="D548" s="3029"/>
      <c r="E548" s="1027">
        <v>7.0707206350421409E-2</v>
      </c>
      <c r="F548" s="896"/>
      <c r="G548" s="896"/>
      <c r="H548" s="3293" t="s">
        <v>458</v>
      </c>
      <c r="I548" s="3029"/>
      <c r="J548" s="1028">
        <v>-7.1495199889026487E-2</v>
      </c>
      <c r="K548" s="896"/>
      <c r="L548" s="896"/>
      <c r="M548" s="3294" t="s">
        <v>472</v>
      </c>
      <c r="N548" s="3029"/>
      <c r="O548" s="1029">
        <v>3.5917840352420884E-2</v>
      </c>
      <c r="P548" s="896"/>
      <c r="Q548" s="896"/>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301" t="s">
        <v>457</v>
      </c>
      <c r="D549" s="3029"/>
      <c r="E549" s="1027">
        <v>9.4494592519581019E-2</v>
      </c>
      <c r="F549" s="896"/>
      <c r="G549" s="896"/>
      <c r="H549" s="3293" t="s">
        <v>498</v>
      </c>
      <c r="I549" s="3029"/>
      <c r="J549" s="1028">
        <v>3.380235253044042E-3</v>
      </c>
      <c r="K549" s="896"/>
      <c r="L549" s="896"/>
      <c r="M549" s="3294" t="s">
        <v>462</v>
      </c>
      <c r="N549" s="3029"/>
      <c r="O549" s="1029">
        <v>0.12238433683995861</v>
      </c>
      <c r="P549" s="896"/>
      <c r="Q549" s="896"/>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301" t="s">
        <v>470</v>
      </c>
      <c r="D550" s="3029"/>
      <c r="E550" s="1027">
        <v>6.4259426621652585E-2</v>
      </c>
      <c r="F550" s="896"/>
      <c r="G550" s="896"/>
      <c r="H550" s="3293" t="s">
        <v>472</v>
      </c>
      <c r="I550" s="3029"/>
      <c r="J550" s="1028">
        <v>7.8493258800793345E-2</v>
      </c>
      <c r="K550" s="896"/>
      <c r="L550" s="896"/>
      <c r="M550" s="3294" t="s">
        <v>496</v>
      </c>
      <c r="N550" s="3029"/>
      <c r="O550" s="1029">
        <v>3.6248555833983051E-3</v>
      </c>
      <c r="P550" s="896"/>
      <c r="Q550" s="896"/>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301" t="s">
        <v>459</v>
      </c>
      <c r="D551" s="3029"/>
      <c r="E551" s="1027">
        <v>9.2752928465744067E-2</v>
      </c>
      <c r="F551" s="896"/>
      <c r="G551" s="896"/>
      <c r="H551" s="3293" t="s">
        <v>462</v>
      </c>
      <c r="I551" s="3029"/>
      <c r="J551" s="1028">
        <v>2.3784294512295103E-2</v>
      </c>
      <c r="K551" s="896"/>
      <c r="L551" s="896"/>
      <c r="M551" s="3294" t="s">
        <v>494</v>
      </c>
      <c r="N551" s="3029"/>
      <c r="O551" s="1029">
        <v>-8.6766144192852064E-3</v>
      </c>
      <c r="P551" s="896"/>
      <c r="Q551" s="896"/>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301" t="s">
        <v>480</v>
      </c>
      <c r="D552" s="3029"/>
      <c r="E552" s="1027">
        <v>3.872110892204534E-2</v>
      </c>
      <c r="F552" s="896"/>
      <c r="G552" s="896"/>
      <c r="H552" s="3293" t="s">
        <v>496</v>
      </c>
      <c r="I552" s="3029"/>
      <c r="J552" s="1028">
        <v>2.0835362299685238E-3</v>
      </c>
      <c r="K552" s="896"/>
      <c r="L552" s="896"/>
      <c r="M552" s="3294" t="s">
        <v>463</v>
      </c>
      <c r="N552" s="3029"/>
      <c r="O552" s="1029">
        <v>-0.10064845598660281</v>
      </c>
      <c r="P552" s="896"/>
      <c r="Q552" s="896"/>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301" t="s">
        <v>476</v>
      </c>
      <c r="D553" s="3029"/>
      <c r="E553" s="1027">
        <v>4.7110539140907473E-2</v>
      </c>
      <c r="F553" s="896"/>
      <c r="G553" s="896"/>
      <c r="H553" s="3293" t="s">
        <v>463</v>
      </c>
      <c r="I553" s="3029"/>
      <c r="J553" s="1028">
        <v>-4.5695498837311006E-2</v>
      </c>
      <c r="K553" s="896"/>
      <c r="L553" s="896"/>
      <c r="M553" s="3294" t="s">
        <v>465</v>
      </c>
      <c r="N553" s="3029"/>
      <c r="O553" s="1029">
        <v>0.10035438207372765</v>
      </c>
      <c r="P553" s="896"/>
      <c r="Q553" s="896"/>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301" t="s">
        <v>485</v>
      </c>
      <c r="D554" s="3029"/>
      <c r="E554" s="1027">
        <v>3.1049391184549333E-2</v>
      </c>
      <c r="F554" s="896"/>
      <c r="G554" s="896"/>
      <c r="H554" s="3293" t="s">
        <v>465</v>
      </c>
      <c r="I554" s="3029"/>
      <c r="J554" s="1028">
        <v>2.3398628850204033E-2</v>
      </c>
      <c r="K554" s="896"/>
      <c r="L554" s="896"/>
      <c r="M554" s="3294" t="s">
        <v>484</v>
      </c>
      <c r="N554" s="3029"/>
      <c r="O554" s="1029">
        <v>1.1175808059581972E-2</v>
      </c>
      <c r="P554" s="896"/>
      <c r="Q554" s="896"/>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301" t="s">
        <v>474</v>
      </c>
      <c r="D555" s="3029"/>
      <c r="E555" s="1027">
        <v>6.1221442489978475E-2</v>
      </c>
      <c r="F555" s="896"/>
      <c r="G555" s="896"/>
      <c r="H555" s="3293" t="s">
        <v>484</v>
      </c>
      <c r="I555" s="3029"/>
      <c r="J555" s="1028">
        <v>3.326582034005543E-2</v>
      </c>
      <c r="K555" s="896"/>
      <c r="L555" s="896"/>
      <c r="M555" s="3294" t="s">
        <v>462</v>
      </c>
      <c r="N555" s="3029"/>
      <c r="O555" s="1029">
        <v>4.3287108166833741E-3</v>
      </c>
      <c r="P555" s="896"/>
      <c r="Q555" s="896"/>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301" t="s">
        <v>479</v>
      </c>
      <c r="D556" s="3029"/>
      <c r="E556" s="1027">
        <v>1.5066284009106075E-3</v>
      </c>
      <c r="F556" s="896"/>
      <c r="G556" s="896"/>
      <c r="H556" s="3293" t="s">
        <v>462</v>
      </c>
      <c r="I556" s="3029"/>
      <c r="J556" s="1028">
        <v>1.5195070885461871E-3</v>
      </c>
      <c r="K556" s="896"/>
      <c r="L556" s="896"/>
      <c r="M556" s="3294" t="s">
        <v>503</v>
      </c>
      <c r="N556" s="3029"/>
      <c r="O556" s="1029">
        <v>-4.234626695448546E-3</v>
      </c>
      <c r="P556" s="896"/>
      <c r="Q556" s="896"/>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301" t="s">
        <v>473</v>
      </c>
      <c r="D557" s="3029"/>
      <c r="E557" s="1027">
        <v>3.0717052618148374E-2</v>
      </c>
      <c r="F557" s="896"/>
      <c r="G557" s="896"/>
      <c r="H557" s="3293" t="s">
        <v>491</v>
      </c>
      <c r="I557" s="3029"/>
      <c r="J557" s="1028">
        <v>-1.4943078198429476E-2</v>
      </c>
      <c r="K557" s="896"/>
      <c r="L557" s="896"/>
      <c r="M557" s="3294" t="s">
        <v>495</v>
      </c>
      <c r="N557" s="3029"/>
      <c r="O557" s="1029">
        <v>-7.9387780211024831E-3</v>
      </c>
      <c r="P557" s="896"/>
      <c r="Q557" s="896"/>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301" t="s">
        <v>487</v>
      </c>
      <c r="D558" s="3029"/>
      <c r="E558" s="1027">
        <v>-5.7694192727267045E-3</v>
      </c>
      <c r="F558" s="896"/>
      <c r="G558" s="896"/>
      <c r="H558" s="3293" t="s">
        <v>500</v>
      </c>
      <c r="I558" s="3029"/>
      <c r="J558" s="1028">
        <v>-4.1629501399846596E-3</v>
      </c>
      <c r="K558" s="896"/>
      <c r="L558" s="896"/>
      <c r="M558" s="3294" t="s">
        <v>491</v>
      </c>
      <c r="N558" s="3029"/>
      <c r="O558" s="1029">
        <v>-9.9058425460225013E-3</v>
      </c>
      <c r="P558" s="896"/>
      <c r="Q558" s="896"/>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301" t="s">
        <v>469</v>
      </c>
      <c r="D559" s="3029"/>
      <c r="E559" s="1027">
        <v>6.7057690247906782E-2</v>
      </c>
      <c r="F559" s="896"/>
      <c r="G559" s="896"/>
      <c r="H559" s="3293" t="s">
        <v>486</v>
      </c>
      <c r="I559" s="3029"/>
      <c r="J559" s="1028">
        <v>-3.3059400060970356E-2</v>
      </c>
      <c r="K559" s="896"/>
      <c r="L559" s="896"/>
      <c r="M559" s="3294" t="s">
        <v>500</v>
      </c>
      <c r="N559" s="3029"/>
      <c r="O559" s="1029">
        <v>-2.7151249611862289E-3</v>
      </c>
      <c r="P559" s="896"/>
      <c r="Q559" s="896"/>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301" t="s">
        <v>501</v>
      </c>
      <c r="D560" s="3029"/>
      <c r="E560" s="1027">
        <v>-3.0225296685428673E-3</v>
      </c>
      <c r="F560" s="896"/>
      <c r="G560" s="896"/>
      <c r="H560" s="3293" t="s">
        <v>492</v>
      </c>
      <c r="I560" s="3029"/>
      <c r="J560" s="1028">
        <v>1.2323180192544548E-2</v>
      </c>
      <c r="K560" s="896"/>
      <c r="L560" s="896"/>
      <c r="M560" s="3294" t="s">
        <v>486</v>
      </c>
      <c r="N560" s="3029"/>
      <c r="O560" s="1029">
        <v>-1.0415251054447518E-2</v>
      </c>
      <c r="P560" s="896"/>
      <c r="Q560" s="896"/>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301" t="s">
        <v>475</v>
      </c>
      <c r="D561" s="3029"/>
      <c r="E561" s="1027">
        <v>5.06395796950002E-2</v>
      </c>
      <c r="F561" s="896"/>
      <c r="G561" s="896"/>
      <c r="H561" s="3293" t="s">
        <v>489</v>
      </c>
      <c r="I561" s="3029"/>
      <c r="J561" s="1028">
        <v>1.9595991211299804E-2</v>
      </c>
      <c r="K561" s="896"/>
      <c r="L561" s="896"/>
      <c r="M561" s="3294" t="s">
        <v>492</v>
      </c>
      <c r="N561" s="3029"/>
      <c r="O561" s="1029">
        <v>1.4126605275088544E-2</v>
      </c>
      <c r="P561" s="896"/>
      <c r="Q561" s="896"/>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302" t="s">
        <v>467</v>
      </c>
      <c r="D562" s="3029"/>
      <c r="E562" s="1030">
        <v>7.6905428832253292E-2</v>
      </c>
      <c r="F562" s="896"/>
      <c r="G562" s="896"/>
      <c r="H562" s="3293" t="s">
        <v>478</v>
      </c>
      <c r="I562" s="3029"/>
      <c r="J562" s="1028">
        <v>5.396492972725847E-2</v>
      </c>
      <c r="K562" s="896"/>
      <c r="L562" s="896"/>
      <c r="M562" s="3294" t="s">
        <v>478</v>
      </c>
      <c r="N562" s="3029"/>
      <c r="O562" s="1029">
        <v>5.3870987158842074E-2</v>
      </c>
      <c r="P562" s="896"/>
      <c r="Q562" s="896"/>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030"/>
      <c r="D563" s="3029"/>
      <c r="E563" s="897"/>
      <c r="F563" s="896"/>
      <c r="G563" s="896"/>
      <c r="H563" s="3293" t="s">
        <v>490</v>
      </c>
      <c r="I563" s="3029"/>
      <c r="J563" s="1028">
        <v>3.9121089359296628E-3</v>
      </c>
      <c r="K563" s="896"/>
      <c r="L563" s="896"/>
      <c r="M563" s="3294" t="s">
        <v>490</v>
      </c>
      <c r="N563" s="3029"/>
      <c r="O563" s="1029">
        <v>2.6966211737407566E-2</v>
      </c>
      <c r="P563" s="896"/>
      <c r="Q563" s="896"/>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030"/>
      <c r="D564" s="3029"/>
      <c r="E564" s="896"/>
      <c r="F564" s="896"/>
      <c r="G564" s="896"/>
      <c r="H564" s="3293" t="s">
        <v>497</v>
      </c>
      <c r="I564" s="3029"/>
      <c r="J564" s="1028">
        <v>3.5769850102582998E-3</v>
      </c>
      <c r="K564" s="896"/>
      <c r="L564" s="896"/>
      <c r="M564" s="3294" t="s">
        <v>468</v>
      </c>
      <c r="N564" s="3029"/>
      <c r="O564" s="1029">
        <v>7.9877003457172635E-2</v>
      </c>
      <c r="P564" s="896"/>
      <c r="Q564" s="896"/>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298" t="s">
        <v>248</v>
      </c>
      <c r="D565" s="3029"/>
      <c r="E565" s="3029"/>
      <c r="F565" s="896"/>
      <c r="G565" s="896"/>
      <c r="H565" s="3293" t="s">
        <v>482</v>
      </c>
      <c r="I565" s="3029"/>
      <c r="J565" s="1028">
        <v>4.2088591291690701E-2</v>
      </c>
      <c r="K565" s="896"/>
      <c r="L565" s="896"/>
      <c r="M565" s="3294" t="s">
        <v>466</v>
      </c>
      <c r="N565" s="3029"/>
      <c r="O565" s="1029">
        <v>-6.7973090862521415E-2</v>
      </c>
      <c r="P565" s="896"/>
      <c r="Q565" s="896"/>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299" t="s">
        <v>209</v>
      </c>
      <c r="D566" s="3029"/>
      <c r="E566" s="1048" t="s">
        <v>210</v>
      </c>
      <c r="F566" s="896"/>
      <c r="G566" s="896"/>
      <c r="H566" s="3293" t="s">
        <v>468</v>
      </c>
      <c r="I566" s="3029"/>
      <c r="J566" s="1028">
        <v>6.3796579010362037E-2</v>
      </c>
      <c r="K566" s="896"/>
      <c r="L566" s="896"/>
      <c r="M566" s="3294" t="s">
        <v>502</v>
      </c>
      <c r="N566" s="3029"/>
      <c r="O566" s="1029">
        <v>-2.7782043998863725E-3</v>
      </c>
      <c r="P566" s="896"/>
      <c r="Q566" s="896"/>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300" t="s">
        <v>210</v>
      </c>
      <c r="D567" s="3029"/>
      <c r="E567" s="1049">
        <v>0.99999999999999978</v>
      </c>
      <c r="F567" s="896"/>
      <c r="G567" s="896"/>
      <c r="H567" s="3293" t="s">
        <v>466</v>
      </c>
      <c r="I567" s="3029"/>
      <c r="J567" s="1028">
        <v>-7.2304793580110119E-2</v>
      </c>
      <c r="K567" s="896"/>
      <c r="L567" s="896"/>
      <c r="M567" s="3294" t="s">
        <v>504</v>
      </c>
      <c r="N567" s="3029"/>
      <c r="O567" s="1029">
        <v>6.1988605146280618E-4</v>
      </c>
      <c r="P567" s="896"/>
      <c r="Q567" s="896"/>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030"/>
      <c r="D568" s="3029"/>
      <c r="E568" s="897"/>
      <c r="F568" s="896"/>
      <c r="G568" s="896"/>
      <c r="H568" s="3293" t="s">
        <v>502</v>
      </c>
      <c r="I568" s="3029"/>
      <c r="J568" s="1028">
        <v>-3.7197178923163072E-3</v>
      </c>
      <c r="K568" s="896"/>
      <c r="L568" s="896"/>
      <c r="M568" s="3294" t="s">
        <v>460</v>
      </c>
      <c r="N568" s="3029"/>
      <c r="O568" s="1029">
        <v>9.9231564278063747E-2</v>
      </c>
      <c r="P568" s="896"/>
      <c r="Q568" s="896"/>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030"/>
      <c r="D569" s="3029"/>
      <c r="E569" s="896"/>
      <c r="F569" s="896"/>
      <c r="G569" s="896"/>
      <c r="H569" s="3293" t="s">
        <v>504</v>
      </c>
      <c r="I569" s="3029"/>
      <c r="J569" s="1028">
        <v>-3.2424344928356176E-3</v>
      </c>
      <c r="K569" s="896"/>
      <c r="L569" s="896"/>
      <c r="M569" s="3294" t="s">
        <v>388</v>
      </c>
      <c r="N569" s="3029"/>
      <c r="O569" s="1029">
        <v>5.6771235258845719E-2</v>
      </c>
      <c r="P569" s="896"/>
      <c r="Q569" s="896"/>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030"/>
      <c r="D570" s="3029"/>
      <c r="E570" s="896"/>
      <c r="F570" s="896"/>
      <c r="G570" s="896"/>
      <c r="H570" s="3293" t="s">
        <v>460</v>
      </c>
      <c r="I570" s="3029"/>
      <c r="J570" s="1028">
        <v>0.10677276285326975</v>
      </c>
      <c r="K570" s="896"/>
      <c r="L570" s="896"/>
      <c r="M570" s="3294" t="s">
        <v>456</v>
      </c>
      <c r="N570" s="3029"/>
      <c r="O570" s="1029">
        <v>0.13583948337548241</v>
      </c>
      <c r="P570" s="896"/>
      <c r="Q570" s="896"/>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030"/>
      <c r="D571" s="3029"/>
      <c r="E571" s="896"/>
      <c r="F571" s="896"/>
      <c r="G571" s="896"/>
      <c r="H571" s="3293" t="s">
        <v>388</v>
      </c>
      <c r="I571" s="3029"/>
      <c r="J571" s="1028">
        <v>3.8670854066631358E-2</v>
      </c>
      <c r="K571" s="896"/>
      <c r="L571" s="896"/>
      <c r="M571" s="3294" t="s">
        <v>488</v>
      </c>
      <c r="N571" s="3029"/>
      <c r="O571" s="1029">
        <v>1.0995489356068614E-2</v>
      </c>
      <c r="P571" s="896"/>
      <c r="Q571" s="896"/>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030"/>
      <c r="D572" s="3029"/>
      <c r="E572" s="896"/>
      <c r="F572" s="896"/>
      <c r="G572" s="896"/>
      <c r="H572" s="3293" t="s">
        <v>456</v>
      </c>
      <c r="I572" s="3029"/>
      <c r="J572" s="1028">
        <v>0.10808929128115145</v>
      </c>
      <c r="K572" s="896"/>
      <c r="L572" s="896"/>
      <c r="M572" s="3294" t="s">
        <v>461</v>
      </c>
      <c r="N572" s="3029"/>
      <c r="O572" s="1029">
        <v>8.7840223394761802E-2</v>
      </c>
      <c r="P572" s="896"/>
      <c r="Q572" s="896"/>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030"/>
      <c r="D573" s="3029"/>
      <c r="E573" s="896"/>
      <c r="F573" s="896"/>
      <c r="G573" s="896"/>
      <c r="H573" s="3293" t="s">
        <v>488</v>
      </c>
      <c r="I573" s="3029"/>
      <c r="J573" s="1028">
        <v>1.5862879451245909E-2</v>
      </c>
      <c r="K573" s="896"/>
      <c r="L573" s="896"/>
      <c r="M573" s="3294" t="s">
        <v>481</v>
      </c>
      <c r="N573" s="3029"/>
      <c r="O573" s="1029">
        <v>3.9366594093864553E-2</v>
      </c>
      <c r="P573" s="896"/>
      <c r="Q573" s="896"/>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030"/>
      <c r="D574" s="3029"/>
      <c r="E574" s="896"/>
      <c r="F574" s="896"/>
      <c r="G574" s="896"/>
      <c r="H574" s="3293" t="s">
        <v>461</v>
      </c>
      <c r="I574" s="3029"/>
      <c r="J574" s="1028">
        <v>0.1066054036536814</v>
      </c>
      <c r="K574" s="896"/>
      <c r="L574" s="896"/>
      <c r="M574" s="3294" t="s">
        <v>464</v>
      </c>
      <c r="N574" s="3029"/>
      <c r="O574" s="1029">
        <v>8.3224586090469191E-2</v>
      </c>
      <c r="P574" s="896"/>
      <c r="Q574" s="896"/>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030"/>
      <c r="D575" s="3029"/>
      <c r="E575" s="896"/>
      <c r="F575" s="896"/>
      <c r="G575" s="896"/>
      <c r="H575" s="3293" t="s">
        <v>481</v>
      </c>
      <c r="I575" s="3029"/>
      <c r="J575" s="1028">
        <v>4.259718951868869E-2</v>
      </c>
      <c r="K575" s="896"/>
      <c r="L575" s="896"/>
      <c r="M575" s="3294" t="s">
        <v>471</v>
      </c>
      <c r="N575" s="3029"/>
      <c r="O575" s="1029">
        <v>8.8250022112927692E-2</v>
      </c>
      <c r="P575" s="896"/>
      <c r="Q575" s="896"/>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030"/>
      <c r="D576" s="3029"/>
      <c r="E576" s="896"/>
      <c r="F576" s="896"/>
      <c r="G576" s="896"/>
      <c r="H576" s="3293" t="s">
        <v>464</v>
      </c>
      <c r="I576" s="3029"/>
      <c r="J576" s="1028">
        <v>0.10017039114476808</v>
      </c>
      <c r="K576" s="896"/>
      <c r="L576" s="896"/>
      <c r="M576" s="3294" t="s">
        <v>457</v>
      </c>
      <c r="N576" s="3029"/>
      <c r="O576" s="1029">
        <v>0.12528938661729908</v>
      </c>
      <c r="P576" s="896"/>
      <c r="Q576" s="896"/>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030"/>
      <c r="D577" s="3029"/>
      <c r="E577" s="896"/>
      <c r="F577" s="896"/>
      <c r="G577" s="896"/>
      <c r="H577" s="3293" t="s">
        <v>471</v>
      </c>
      <c r="I577" s="3029"/>
      <c r="J577" s="1028">
        <v>7.1057637521445352E-2</v>
      </c>
      <c r="K577" s="896"/>
      <c r="L577" s="896"/>
      <c r="M577" s="3294" t="s">
        <v>470</v>
      </c>
      <c r="N577" s="3029"/>
      <c r="O577" s="1029">
        <v>4.4092087525216789E-2</v>
      </c>
      <c r="P577" s="896"/>
      <c r="Q577" s="896"/>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30"/>
      <c r="D578" s="3029"/>
      <c r="E578" s="896"/>
      <c r="F578" s="896"/>
      <c r="G578" s="896"/>
      <c r="H578" s="3293" t="s">
        <v>457</v>
      </c>
      <c r="I578" s="3029"/>
      <c r="J578" s="1028">
        <v>0.10714827480186248</v>
      </c>
      <c r="K578" s="896"/>
      <c r="L578" s="896"/>
      <c r="M578" s="3294" t="s">
        <v>459</v>
      </c>
      <c r="N578" s="3029"/>
      <c r="O578" s="1029">
        <v>9.9796011689272449E-2</v>
      </c>
      <c r="P578" s="896"/>
      <c r="Q578" s="896"/>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30"/>
      <c r="D579" s="3029"/>
      <c r="E579" s="896"/>
      <c r="F579" s="896"/>
      <c r="G579" s="896"/>
      <c r="H579" s="3293" t="s">
        <v>470</v>
      </c>
      <c r="I579" s="3029"/>
      <c r="J579" s="1028">
        <v>7.9726539271354493E-2</v>
      </c>
      <c r="K579" s="896"/>
      <c r="L579" s="896"/>
      <c r="M579" s="3294" t="s">
        <v>476</v>
      </c>
      <c r="N579" s="3029"/>
      <c r="O579" s="1029">
        <v>5.4101212451329067E-2</v>
      </c>
      <c r="P579" s="896"/>
      <c r="Q579" s="896"/>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030"/>
      <c r="D580" s="3029"/>
      <c r="E580" s="896"/>
      <c r="F580" s="896"/>
      <c r="G580" s="896"/>
      <c r="H580" s="3293" t="s">
        <v>459</v>
      </c>
      <c r="I580" s="3029"/>
      <c r="J580" s="1028">
        <v>0.10645812873472407</v>
      </c>
      <c r="K580" s="896"/>
      <c r="L580" s="896"/>
      <c r="M580" s="3294" t="s">
        <v>485</v>
      </c>
      <c r="N580" s="3029"/>
      <c r="O580" s="1029">
        <v>4.2914741667979199E-2</v>
      </c>
      <c r="P580" s="896"/>
      <c r="Q580" s="896"/>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030"/>
      <c r="D581" s="3029"/>
      <c r="E581" s="896"/>
      <c r="F581" s="896"/>
      <c r="G581" s="896"/>
      <c r="H581" s="3293" t="s">
        <v>480</v>
      </c>
      <c r="I581" s="3029"/>
      <c r="J581" s="1028">
        <v>5.0635730771322884E-2</v>
      </c>
      <c r="K581" s="896"/>
      <c r="L581" s="896"/>
      <c r="M581" s="3294" t="s">
        <v>474</v>
      </c>
      <c r="N581" s="3029"/>
      <c r="O581" s="1029">
        <v>4.9721807675470964E-2</v>
      </c>
      <c r="P581" s="896"/>
      <c r="Q581" s="896"/>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030"/>
      <c r="D582" s="3029"/>
      <c r="E582" s="896"/>
      <c r="F582" s="896"/>
      <c r="G582" s="896"/>
      <c r="H582" s="3293" t="s">
        <v>476</v>
      </c>
      <c r="I582" s="3029"/>
      <c r="J582" s="1028">
        <v>5.8025799944315774E-2</v>
      </c>
      <c r="K582" s="896"/>
      <c r="L582" s="896"/>
      <c r="M582" s="3294" t="s">
        <v>479</v>
      </c>
      <c r="N582" s="3029"/>
      <c r="O582" s="1029">
        <v>5.6854333293434048E-2</v>
      </c>
      <c r="P582" s="896"/>
      <c r="Q582" s="896"/>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30"/>
      <c r="D583" s="3029"/>
      <c r="E583" s="896"/>
      <c r="F583" s="896"/>
      <c r="G583" s="896"/>
      <c r="H583" s="3293" t="s">
        <v>485</v>
      </c>
      <c r="I583" s="3029"/>
      <c r="J583" s="1028">
        <v>2.4570891002465393E-2</v>
      </c>
      <c r="K583" s="896"/>
      <c r="L583" s="896"/>
      <c r="M583" s="3294" t="s">
        <v>473</v>
      </c>
      <c r="N583" s="3029"/>
      <c r="O583" s="1029">
        <v>8.4493425214102566E-2</v>
      </c>
      <c r="P583" s="896"/>
      <c r="Q583" s="896"/>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30"/>
      <c r="D584" s="3029"/>
      <c r="E584" s="896"/>
      <c r="F584" s="896"/>
      <c r="G584" s="896"/>
      <c r="H584" s="3293" t="s">
        <v>474</v>
      </c>
      <c r="I584" s="3029"/>
      <c r="J584" s="1028">
        <v>6.904985588441398E-2</v>
      </c>
      <c r="K584" s="896"/>
      <c r="L584" s="896"/>
      <c r="M584" s="3294" t="s">
        <v>487</v>
      </c>
      <c r="N584" s="3029"/>
      <c r="O584" s="1029">
        <v>3.3172123019404406E-2</v>
      </c>
      <c r="P584" s="896"/>
      <c r="Q584" s="896"/>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30"/>
      <c r="D585" s="3029"/>
      <c r="E585" s="896"/>
      <c r="F585" s="896"/>
      <c r="G585" s="896"/>
      <c r="H585" s="3293" t="s">
        <v>479</v>
      </c>
      <c r="I585" s="3029"/>
      <c r="J585" s="1028">
        <v>2.2362597040283031E-3</v>
      </c>
      <c r="K585" s="896"/>
      <c r="L585" s="896"/>
      <c r="M585" s="3294" t="s">
        <v>469</v>
      </c>
      <c r="N585" s="3029"/>
      <c r="O585" s="1029">
        <v>7.7498989402271484E-2</v>
      </c>
      <c r="P585" s="896"/>
      <c r="Q585" s="896"/>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30"/>
      <c r="D586" s="3029"/>
      <c r="E586" s="896"/>
      <c r="F586" s="896"/>
      <c r="G586" s="896"/>
      <c r="H586" s="3293" t="s">
        <v>473</v>
      </c>
      <c r="I586" s="3029"/>
      <c r="J586" s="1028">
        <v>2.7362154085871743E-2</v>
      </c>
      <c r="K586" s="896"/>
      <c r="L586" s="896"/>
      <c r="M586" s="3294" t="s">
        <v>501</v>
      </c>
      <c r="N586" s="3029"/>
      <c r="O586" s="1029">
        <v>-3.6333603179378236E-3</v>
      </c>
      <c r="P586" s="896"/>
      <c r="Q586" s="896"/>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30"/>
      <c r="D587" s="3029"/>
      <c r="E587" s="896"/>
      <c r="F587" s="896"/>
      <c r="G587" s="896"/>
      <c r="H587" s="3293" t="s">
        <v>487</v>
      </c>
      <c r="I587" s="3029"/>
      <c r="J587" s="1028">
        <v>1.7676688921035218E-4</v>
      </c>
      <c r="K587" s="896"/>
      <c r="L587" s="896"/>
      <c r="M587" s="3294" t="s">
        <v>475</v>
      </c>
      <c r="N587" s="3029"/>
      <c r="O587" s="1029">
        <v>3.8333803522866784E-2</v>
      </c>
      <c r="P587" s="896"/>
      <c r="Q587" s="896"/>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30"/>
      <c r="D588" s="3029"/>
      <c r="E588" s="896"/>
      <c r="F588" s="896"/>
      <c r="G588" s="896"/>
      <c r="H588" s="3293" t="s">
        <v>469</v>
      </c>
      <c r="I588" s="3029"/>
      <c r="J588" s="1028">
        <v>7.9929744018071874E-2</v>
      </c>
      <c r="K588" s="896"/>
      <c r="L588" s="896"/>
      <c r="M588" s="3294" t="s">
        <v>467</v>
      </c>
      <c r="N588" s="3029"/>
      <c r="O588" s="1029">
        <v>7.4084647933889455E-2</v>
      </c>
      <c r="P588" s="896"/>
      <c r="Q588" s="896"/>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30"/>
      <c r="D589" s="3029"/>
      <c r="E589" s="896"/>
      <c r="F589" s="896"/>
      <c r="G589" s="896"/>
      <c r="H589" s="3293" t="s">
        <v>501</v>
      </c>
      <c r="I589" s="3029"/>
      <c r="J589" s="1028">
        <v>-4.591513832432819E-3</v>
      </c>
      <c r="K589" s="896"/>
      <c r="L589" s="896"/>
      <c r="M589" s="3294" t="s">
        <v>505</v>
      </c>
      <c r="N589" s="3029"/>
      <c r="O589" s="1029">
        <v>7.2928530655517708E-3</v>
      </c>
      <c r="P589" s="896"/>
      <c r="Q589" s="896"/>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30"/>
      <c r="D590" s="3029"/>
      <c r="E590" s="896"/>
      <c r="F590" s="896"/>
      <c r="G590" s="896"/>
      <c r="H590" s="3293" t="s">
        <v>475</v>
      </c>
      <c r="I590" s="3029"/>
      <c r="J590" s="1028">
        <v>6.1183962202627305E-2</v>
      </c>
      <c r="K590" s="896"/>
      <c r="L590" s="896"/>
      <c r="M590" s="3294" t="s">
        <v>493</v>
      </c>
      <c r="N590" s="3029"/>
      <c r="O590" s="1029">
        <v>2.3904443884467767E-2</v>
      </c>
      <c r="P590" s="896"/>
      <c r="Q590" s="896"/>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30"/>
      <c r="D591" s="3029"/>
      <c r="E591" s="896"/>
      <c r="F591" s="896"/>
      <c r="G591" s="896"/>
      <c r="H591" s="3293" t="s">
        <v>467</v>
      </c>
      <c r="I591" s="3029"/>
      <c r="J591" s="1028">
        <v>8.6171489809662799E-2</v>
      </c>
      <c r="K591" s="896"/>
      <c r="L591" s="896"/>
      <c r="M591" s="3294" t="s">
        <v>309</v>
      </c>
      <c r="N591" s="3029"/>
      <c r="O591" s="1029">
        <v>-3.0382536097781528E-2</v>
      </c>
      <c r="P591" s="896"/>
      <c r="Q591" s="896"/>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30"/>
      <c r="D592" s="3029"/>
      <c r="E592" s="896"/>
      <c r="F592" s="896"/>
      <c r="G592" s="896"/>
      <c r="H592" s="3293" t="s">
        <v>505</v>
      </c>
      <c r="I592" s="3029"/>
      <c r="J592" s="1028">
        <v>-2.1996344051010293E-3</v>
      </c>
      <c r="K592" s="896"/>
      <c r="L592" s="896"/>
      <c r="M592" s="3294" t="s">
        <v>325</v>
      </c>
      <c r="N592" s="3029"/>
      <c r="O592" s="1029">
        <v>-1.3664782151767797E-2</v>
      </c>
      <c r="P592" s="896"/>
      <c r="Q592" s="896"/>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30"/>
      <c r="D593" s="3029"/>
      <c r="E593" s="896"/>
      <c r="F593" s="896"/>
      <c r="G593" s="896"/>
      <c r="H593" s="3293" t="s">
        <v>493</v>
      </c>
      <c r="I593" s="3029"/>
      <c r="J593" s="1028">
        <v>1.0010691312135733E-3</v>
      </c>
      <c r="K593" s="896"/>
      <c r="L593" s="896"/>
      <c r="M593" s="3294" t="s">
        <v>305</v>
      </c>
      <c r="N593" s="3029"/>
      <c r="O593" s="1029">
        <v>8.7541733348309603E-3</v>
      </c>
      <c r="P593" s="896"/>
      <c r="Q593" s="896"/>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30"/>
      <c r="D594" s="3029"/>
      <c r="E594" s="896"/>
      <c r="F594" s="896"/>
      <c r="G594" s="896"/>
      <c r="H594" s="3293" t="s">
        <v>309</v>
      </c>
      <c r="I594" s="3029"/>
      <c r="J594" s="1028">
        <v>-5.2653842007581953E-3</v>
      </c>
      <c r="K594" s="896"/>
      <c r="L594" s="896"/>
      <c r="M594" s="3294" t="s">
        <v>302</v>
      </c>
      <c r="N594" s="3029"/>
      <c r="O594" s="1029">
        <v>2.8131035361791873E-2</v>
      </c>
      <c r="P594" s="896"/>
      <c r="Q594" s="896"/>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30"/>
      <c r="D595" s="3029"/>
      <c r="E595" s="896"/>
      <c r="F595" s="896"/>
      <c r="G595" s="896"/>
      <c r="H595" s="3293" t="s">
        <v>325</v>
      </c>
      <c r="I595" s="3029"/>
      <c r="J595" s="1028">
        <v>2.4415038693056113E-3</v>
      </c>
      <c r="K595" s="896"/>
      <c r="L595" s="896"/>
      <c r="M595" s="3294" t="s">
        <v>499</v>
      </c>
      <c r="N595" s="3029"/>
      <c r="O595" s="1029">
        <v>6.4682473716696082E-3</v>
      </c>
      <c r="P595" s="896"/>
      <c r="Q595" s="896"/>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30"/>
      <c r="D596" s="3029"/>
      <c r="E596" s="896"/>
      <c r="F596" s="896"/>
      <c r="G596" s="896"/>
      <c r="H596" s="3293" t="s">
        <v>305</v>
      </c>
      <c r="I596" s="3029"/>
      <c r="J596" s="1028">
        <v>2.1270971894752173E-3</v>
      </c>
      <c r="K596" s="896"/>
      <c r="L596" s="896"/>
      <c r="M596" s="3294" t="s">
        <v>294</v>
      </c>
      <c r="N596" s="3029"/>
      <c r="O596" s="1029">
        <v>-1.235760468908091E-2</v>
      </c>
      <c r="P596" s="896"/>
      <c r="Q596" s="896"/>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30"/>
      <c r="D597" s="3029"/>
      <c r="E597" s="896"/>
      <c r="F597" s="896"/>
      <c r="G597" s="896"/>
      <c r="H597" s="3293" t="s">
        <v>302</v>
      </c>
      <c r="I597" s="3029"/>
      <c r="J597" s="1028">
        <v>1.0822480275746232E-3</v>
      </c>
      <c r="K597" s="896"/>
      <c r="L597" s="896"/>
      <c r="M597" s="3294" t="s">
        <v>338</v>
      </c>
      <c r="N597" s="3029"/>
      <c r="O597" s="1029">
        <v>9.6339062032390482E-3</v>
      </c>
      <c r="P597" s="896"/>
      <c r="Q597" s="896"/>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30"/>
      <c r="D598" s="3029"/>
      <c r="E598" s="896"/>
      <c r="F598" s="896"/>
      <c r="G598" s="896"/>
      <c r="H598" s="3293" t="s">
        <v>499</v>
      </c>
      <c r="I598" s="3029"/>
      <c r="J598" s="1028">
        <v>1.0410781581930557E-2</v>
      </c>
      <c r="K598" s="896"/>
      <c r="L598" s="896"/>
      <c r="M598" s="3294" t="s">
        <v>427</v>
      </c>
      <c r="N598" s="3029"/>
      <c r="O598" s="1029">
        <v>5.1540604180474198E-3</v>
      </c>
      <c r="P598" s="896"/>
      <c r="Q598" s="896"/>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30"/>
      <c r="D599" s="3029"/>
      <c r="E599" s="896"/>
      <c r="F599" s="896"/>
      <c r="G599" s="896"/>
      <c r="H599" s="3293" t="s">
        <v>294</v>
      </c>
      <c r="I599" s="3029"/>
      <c r="J599" s="1028">
        <v>-1.3265509544458112E-2</v>
      </c>
      <c r="K599" s="896"/>
      <c r="L599" s="896"/>
      <c r="M599" s="3294" t="s">
        <v>295</v>
      </c>
      <c r="N599" s="3029"/>
      <c r="O599" s="1029">
        <v>2.9695437390447915E-2</v>
      </c>
      <c r="P599" s="896"/>
      <c r="Q599" s="896"/>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30"/>
      <c r="D600" s="3029"/>
      <c r="E600" s="896"/>
      <c r="F600" s="896"/>
      <c r="G600" s="896"/>
      <c r="H600" s="3293" t="s">
        <v>338</v>
      </c>
      <c r="I600" s="3029"/>
      <c r="J600" s="1028">
        <v>2.0968357426846213E-3</v>
      </c>
      <c r="K600" s="896"/>
      <c r="L600" s="896"/>
      <c r="M600" s="3294" t="s">
        <v>483</v>
      </c>
      <c r="N600" s="3029"/>
      <c r="O600" s="1029">
        <v>2.0504848607457014E-2</v>
      </c>
      <c r="P600" s="896"/>
      <c r="Q600" s="896"/>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30"/>
      <c r="D601" s="3029"/>
      <c r="E601" s="896"/>
      <c r="F601" s="896"/>
      <c r="G601" s="896"/>
      <c r="H601" s="3293" t="s">
        <v>427</v>
      </c>
      <c r="I601" s="3029"/>
      <c r="J601" s="1028">
        <v>1.0848695896549999E-2</v>
      </c>
      <c r="K601" s="896"/>
      <c r="L601" s="896"/>
      <c r="M601" s="3294" t="s">
        <v>306</v>
      </c>
      <c r="N601" s="3029"/>
      <c r="O601" s="1029">
        <v>-1.5631691850760483E-2</v>
      </c>
      <c r="P601" s="896"/>
      <c r="Q601" s="896"/>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30"/>
      <c r="D602" s="3029"/>
      <c r="E602" s="896"/>
      <c r="F602" s="896"/>
      <c r="G602" s="896"/>
      <c r="H602" s="3293" t="s">
        <v>295</v>
      </c>
      <c r="I602" s="3029"/>
      <c r="J602" s="1028">
        <v>-2.6244066862480099E-3</v>
      </c>
      <c r="K602" s="896"/>
      <c r="L602" s="896"/>
      <c r="M602" s="3294" t="s">
        <v>286</v>
      </c>
      <c r="N602" s="3029"/>
      <c r="O602" s="1029">
        <v>-5.2394329092902538E-3</v>
      </c>
      <c r="P602" s="896"/>
      <c r="Q602" s="896"/>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30"/>
      <c r="D603" s="3029"/>
      <c r="E603" s="896"/>
      <c r="F603" s="896"/>
      <c r="G603" s="896"/>
      <c r="H603" s="3293" t="s">
        <v>483</v>
      </c>
      <c r="I603" s="3029"/>
      <c r="J603" s="1028">
        <v>3.3554029087552409E-2</v>
      </c>
      <c r="K603" s="896"/>
      <c r="L603" s="896"/>
      <c r="M603" s="3294" t="s">
        <v>318</v>
      </c>
      <c r="N603" s="3029"/>
      <c r="O603" s="1029">
        <v>3.2985374268186245E-3</v>
      </c>
      <c r="P603" s="896"/>
      <c r="Q603" s="896"/>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30"/>
      <c r="D604" s="3029"/>
      <c r="E604" s="896"/>
      <c r="F604" s="896"/>
      <c r="G604" s="896"/>
      <c r="H604" s="3293" t="s">
        <v>306</v>
      </c>
      <c r="I604" s="3029"/>
      <c r="J604" s="1028">
        <v>-2.7487861619940119E-2</v>
      </c>
      <c r="K604" s="896"/>
      <c r="L604" s="896"/>
      <c r="M604" s="3294" t="s">
        <v>477</v>
      </c>
      <c r="N604" s="3029"/>
      <c r="O604" s="1029">
        <v>6.6156858696823195E-2</v>
      </c>
      <c r="P604" s="896"/>
      <c r="Q604" s="896"/>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30"/>
      <c r="D605" s="3029"/>
      <c r="E605" s="896"/>
      <c r="F605" s="896"/>
      <c r="G605" s="896"/>
      <c r="H605" s="3293" t="s">
        <v>286</v>
      </c>
      <c r="I605" s="3029"/>
      <c r="J605" s="1028">
        <v>-1.4493698375447537E-2</v>
      </c>
      <c r="K605" s="896"/>
      <c r="L605" s="896"/>
      <c r="M605" s="3294" t="s">
        <v>315</v>
      </c>
      <c r="N605" s="3029"/>
      <c r="O605" s="1029">
        <v>-4.8609664740649122E-2</v>
      </c>
      <c r="P605" s="896"/>
      <c r="Q605" s="896"/>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30"/>
      <c r="D606" s="3029"/>
      <c r="E606" s="896"/>
      <c r="F606" s="896"/>
      <c r="G606" s="896"/>
      <c r="H606" s="3293" t="s">
        <v>318</v>
      </c>
      <c r="I606" s="3029"/>
      <c r="J606" s="1028">
        <v>5.0646639321811791E-4</v>
      </c>
      <c r="K606" s="896"/>
      <c r="L606" s="896"/>
      <c r="M606" s="3294" t="s">
        <v>321</v>
      </c>
      <c r="N606" s="3029"/>
      <c r="O606" s="1029">
        <v>-2.8235340152295056E-2</v>
      </c>
      <c r="P606" s="896"/>
      <c r="Q606" s="896"/>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30"/>
      <c r="D607" s="3029"/>
      <c r="E607" s="896"/>
      <c r="F607" s="896"/>
      <c r="G607" s="896"/>
      <c r="H607" s="3293" t="s">
        <v>477</v>
      </c>
      <c r="I607" s="3029"/>
      <c r="J607" s="1028">
        <v>2.9171235935216932E-2</v>
      </c>
      <c r="K607" s="896"/>
      <c r="L607" s="896"/>
      <c r="M607" s="3297" t="s">
        <v>303</v>
      </c>
      <c r="N607" s="3029"/>
      <c r="O607" s="1031">
        <v>-1.3258356144525248E-2</v>
      </c>
      <c r="P607" s="896"/>
      <c r="Q607" s="896"/>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30"/>
      <c r="D608" s="3029"/>
      <c r="E608" s="896"/>
      <c r="F608" s="896"/>
      <c r="G608" s="896"/>
      <c r="H608" s="3293" t="s">
        <v>315</v>
      </c>
      <c r="I608" s="3029"/>
      <c r="J608" s="1028">
        <v>-2.1475422570893986E-2</v>
      </c>
      <c r="K608" s="896"/>
      <c r="L608" s="896"/>
      <c r="M608" s="3030"/>
      <c r="N608" s="3029"/>
      <c r="O608" s="897"/>
      <c r="P608" s="896"/>
      <c r="Q608" s="896"/>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30"/>
      <c r="D609" s="3029"/>
      <c r="E609" s="896"/>
      <c r="F609" s="896"/>
      <c r="G609" s="896"/>
      <c r="H609" s="3293" t="s">
        <v>321</v>
      </c>
      <c r="I609" s="3029"/>
      <c r="J609" s="1028">
        <v>-1.5707053419016102E-2</v>
      </c>
      <c r="K609" s="896"/>
      <c r="L609" s="896"/>
      <c r="M609" s="3030"/>
      <c r="N609" s="3029"/>
      <c r="O609" s="896"/>
      <c r="P609" s="896"/>
      <c r="Q609" s="896"/>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30"/>
      <c r="D610" s="3029"/>
      <c r="E610" s="896"/>
      <c r="F610" s="896"/>
      <c r="G610" s="896"/>
      <c r="H610" s="3295" t="s">
        <v>303</v>
      </c>
      <c r="I610" s="3029"/>
      <c r="J610" s="1032">
        <v>-8.6742671929347995E-3</v>
      </c>
      <c r="K610" s="896"/>
      <c r="L610" s="896"/>
      <c r="M610" s="3296" t="s">
        <v>248</v>
      </c>
      <c r="N610" s="3029"/>
      <c r="O610" s="3029"/>
      <c r="P610" s="896"/>
      <c r="Q610" s="896"/>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30"/>
      <c r="D611" s="3029"/>
      <c r="E611" s="896"/>
      <c r="F611" s="896"/>
      <c r="G611" s="896"/>
      <c r="H611" s="3030"/>
      <c r="I611" s="3029"/>
      <c r="J611" s="897"/>
      <c r="K611" s="896"/>
      <c r="L611" s="896"/>
      <c r="M611" s="3290" t="s">
        <v>209</v>
      </c>
      <c r="N611" s="3029"/>
      <c r="O611" s="1050" t="s">
        <v>210</v>
      </c>
      <c r="P611" s="896"/>
      <c r="Q611" s="896"/>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30"/>
      <c r="D612" s="3029"/>
      <c r="E612" s="896"/>
      <c r="F612" s="896"/>
      <c r="G612" s="896"/>
      <c r="H612" s="3030"/>
      <c r="I612" s="3029"/>
      <c r="J612" s="896"/>
      <c r="K612" s="896"/>
      <c r="L612" s="896"/>
      <c r="M612" s="3292" t="s">
        <v>210</v>
      </c>
      <c r="N612" s="3029"/>
      <c r="O612" s="1051">
        <v>1.0000000000000002</v>
      </c>
      <c r="P612" s="896"/>
      <c r="Q612" s="896"/>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30"/>
      <c r="D613" s="3029"/>
      <c r="E613" s="896"/>
      <c r="F613" s="896"/>
      <c r="G613" s="896"/>
      <c r="H613" s="3288" t="s">
        <v>248</v>
      </c>
      <c r="I613" s="3029"/>
      <c r="J613" s="3029"/>
      <c r="K613" s="896"/>
      <c r="L613" s="896"/>
      <c r="M613" s="3030"/>
      <c r="N613" s="3029"/>
      <c r="O613" s="897"/>
      <c r="P613" s="896"/>
      <c r="Q613" s="896"/>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30"/>
      <c r="D614" s="3029"/>
      <c r="E614" s="896"/>
      <c r="F614" s="896"/>
      <c r="G614" s="896"/>
      <c r="H614" s="3289" t="s">
        <v>209</v>
      </c>
      <c r="I614" s="3029"/>
      <c r="J614" s="1052" t="s">
        <v>210</v>
      </c>
      <c r="K614" s="896"/>
      <c r="L614" s="896"/>
      <c r="M614" s="3030"/>
      <c r="N614" s="3029"/>
      <c r="O614" s="896"/>
      <c r="P614" s="896"/>
      <c r="Q614" s="896"/>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30"/>
      <c r="D615" s="3029"/>
      <c r="E615" s="896"/>
      <c r="F615" s="896"/>
      <c r="G615" s="896"/>
      <c r="H615" s="3291" t="s">
        <v>210</v>
      </c>
      <c r="I615" s="3029"/>
      <c r="J615" s="1053">
        <v>1</v>
      </c>
      <c r="K615" s="896"/>
      <c r="L615" s="896"/>
      <c r="M615" s="3030"/>
      <c r="N615" s="3029"/>
      <c r="O615" s="896"/>
      <c r="P615" s="896"/>
      <c r="Q615" s="896"/>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30"/>
      <c r="D616" s="3029"/>
      <c r="E616" s="896"/>
      <c r="F616" s="896"/>
      <c r="G616" s="896"/>
      <c r="H616" s="3030"/>
      <c r="I616" s="3029"/>
      <c r="J616" s="897"/>
      <c r="K616" s="896"/>
      <c r="L616" s="896"/>
      <c r="M616" s="3030"/>
      <c r="N616" s="3029"/>
      <c r="O616" s="896"/>
      <c r="P616" s="896"/>
      <c r="Q616" s="896"/>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30"/>
      <c r="D617" s="3029"/>
      <c r="E617" s="896"/>
      <c r="F617" s="896"/>
      <c r="G617" s="896"/>
      <c r="H617" s="3030"/>
      <c r="I617" s="3029"/>
      <c r="J617" s="896"/>
      <c r="K617" s="896"/>
      <c r="L617" s="896"/>
      <c r="M617" s="3030"/>
      <c r="N617" s="3029"/>
      <c r="O617" s="896"/>
      <c r="P617" s="896"/>
      <c r="Q617" s="896"/>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30"/>
      <c r="D618" s="3029"/>
      <c r="E618" s="896"/>
      <c r="F618" s="896"/>
      <c r="G618" s="896"/>
      <c r="H618" s="3030"/>
      <c r="I618" s="3029"/>
      <c r="J618" s="896"/>
      <c r="K618" s="896"/>
      <c r="L618" s="896"/>
      <c r="M618" s="3030"/>
      <c r="N618" s="3029"/>
      <c r="O618" s="896"/>
      <c r="P618" s="896"/>
      <c r="Q618" s="896"/>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30"/>
      <c r="D619" s="3029"/>
      <c r="E619" s="896"/>
      <c r="F619" s="896"/>
      <c r="G619" s="896"/>
      <c r="H619" s="3030"/>
      <c r="I619" s="3029"/>
      <c r="J619" s="896"/>
      <c r="K619" s="896"/>
      <c r="L619" s="896"/>
      <c r="M619" s="3030"/>
      <c r="N619" s="3029"/>
      <c r="O619" s="896"/>
      <c r="P619" s="896"/>
      <c r="Q619" s="896"/>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30"/>
      <c r="D620" s="3029"/>
      <c r="E620" s="896"/>
      <c r="F620" s="896"/>
      <c r="G620" s="896"/>
      <c r="H620" s="3030"/>
      <c r="I620" s="3029"/>
      <c r="J620" s="896"/>
      <c r="K620" s="896"/>
      <c r="L620" s="896"/>
      <c r="M620" s="3030"/>
      <c r="N620" s="3029"/>
      <c r="O620" s="896"/>
      <c r="P620" s="896"/>
      <c r="Q620" s="896"/>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30"/>
      <c r="D621" s="3029"/>
      <c r="E621" s="896"/>
      <c r="F621" s="896"/>
      <c r="G621" s="896"/>
      <c r="H621" s="3030"/>
      <c r="I621" s="3029"/>
      <c r="J621" s="896"/>
      <c r="K621" s="896"/>
      <c r="L621" s="896"/>
      <c r="M621" s="3030"/>
      <c r="N621" s="3029"/>
      <c r="O621" s="896"/>
      <c r="P621" s="896"/>
      <c r="Q621" s="896"/>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30"/>
      <c r="D622" s="3029"/>
      <c r="E622" s="896"/>
      <c r="F622" s="896"/>
      <c r="G622" s="896"/>
      <c r="H622" s="3030"/>
      <c r="I622" s="3029"/>
      <c r="J622" s="896"/>
      <c r="K622" s="896"/>
      <c r="L622" s="896"/>
      <c r="M622" s="3030"/>
      <c r="N622" s="3029"/>
      <c r="O622" s="896"/>
      <c r="P622" s="896"/>
      <c r="Q622" s="896"/>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30"/>
      <c r="D623" s="3029"/>
      <c r="E623" s="896"/>
      <c r="F623" s="896"/>
      <c r="G623" s="896"/>
      <c r="H623" s="3030"/>
      <c r="I623" s="3029"/>
      <c r="J623" s="896"/>
      <c r="K623" s="896"/>
      <c r="L623" s="896"/>
      <c r="M623" s="3030"/>
      <c r="N623" s="3029"/>
      <c r="O623" s="896"/>
      <c r="P623" s="896"/>
      <c r="Q623" s="896"/>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30"/>
      <c r="D624" s="3029"/>
      <c r="E624" s="896"/>
      <c r="F624" s="896"/>
      <c r="G624" s="896"/>
      <c r="H624" s="3030"/>
      <c r="I624" s="3029"/>
      <c r="J624" s="896"/>
      <c r="K624" s="896"/>
      <c r="L624" s="896"/>
      <c r="M624" s="3030"/>
      <c r="N624" s="3029"/>
      <c r="O624" s="896"/>
      <c r="P624" s="896"/>
      <c r="Q624" s="896"/>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30"/>
      <c r="D625" s="3029"/>
      <c r="E625" s="896"/>
      <c r="F625" s="896"/>
      <c r="G625" s="896"/>
      <c r="H625" s="3030"/>
      <c r="I625" s="3029"/>
      <c r="J625" s="896"/>
      <c r="K625" s="896"/>
      <c r="L625" s="896"/>
      <c r="M625" s="3030"/>
      <c r="N625" s="3029"/>
      <c r="O625" s="896"/>
      <c r="P625" s="896"/>
      <c r="Q625" s="896"/>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30"/>
      <c r="D626" s="3029"/>
      <c r="E626" s="896"/>
      <c r="F626" s="896"/>
      <c r="G626" s="896"/>
      <c r="H626" s="3030"/>
      <c r="I626" s="3029"/>
      <c r="J626" s="896"/>
      <c r="K626" s="896"/>
      <c r="L626" s="896"/>
      <c r="M626" s="3030"/>
      <c r="N626" s="3029"/>
      <c r="O626" s="896"/>
      <c r="P626" s="896"/>
      <c r="Q626" s="896"/>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30"/>
      <c r="D627" s="3029"/>
      <c r="E627" s="896"/>
      <c r="F627" s="896"/>
      <c r="G627" s="896"/>
      <c r="H627" s="3030"/>
      <c r="I627" s="3029"/>
      <c r="J627" s="896"/>
      <c r="K627" s="896"/>
      <c r="L627" s="896"/>
      <c r="M627" s="3030"/>
      <c r="N627" s="3029"/>
      <c r="O627" s="896"/>
      <c r="P627" s="896"/>
      <c r="Q627" s="896"/>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30"/>
      <c r="D628" s="3029"/>
      <c r="E628" s="896"/>
      <c r="F628" s="896"/>
      <c r="G628" s="896"/>
      <c r="H628" s="3030"/>
      <c r="I628" s="3029"/>
      <c r="J628" s="896"/>
      <c r="K628" s="896"/>
      <c r="L628" s="896"/>
      <c r="M628" s="3030"/>
      <c r="N628" s="3029"/>
      <c r="O628" s="896"/>
      <c r="P628" s="896"/>
      <c r="Q628" s="896"/>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30"/>
      <c r="D629" s="3029"/>
      <c r="E629" s="896"/>
      <c r="F629" s="896"/>
      <c r="G629" s="896"/>
      <c r="H629" s="3030"/>
      <c r="I629" s="3029"/>
      <c r="J629" s="896"/>
      <c r="K629" s="896"/>
      <c r="L629" s="896"/>
      <c r="M629" s="3030"/>
      <c r="N629" s="3029"/>
      <c r="O629" s="896"/>
      <c r="P629" s="896"/>
      <c r="Q629" s="896"/>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30"/>
      <c r="D630" s="3029"/>
      <c r="E630" s="896"/>
      <c r="F630" s="896"/>
      <c r="G630" s="896"/>
      <c r="H630" s="3030"/>
      <c r="I630" s="3029"/>
      <c r="J630" s="896"/>
      <c r="K630" s="896"/>
      <c r="L630" s="896"/>
      <c r="M630" s="3030"/>
      <c r="N630" s="3029"/>
      <c r="O630" s="896"/>
      <c r="P630" s="896"/>
      <c r="Q630" s="896"/>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30"/>
      <c r="D631" s="3029"/>
      <c r="E631" s="896"/>
      <c r="F631" s="896"/>
      <c r="G631" s="896"/>
      <c r="H631" s="3030"/>
      <c r="I631" s="3029"/>
      <c r="J631" s="896"/>
      <c r="K631" s="896"/>
      <c r="L631" s="896"/>
      <c r="M631" s="3030"/>
      <c r="N631" s="3029"/>
      <c r="O631" s="896"/>
      <c r="P631" s="896"/>
      <c r="Q631" s="896"/>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30"/>
      <c r="D632" s="3029"/>
      <c r="E632" s="896"/>
      <c r="F632" s="896"/>
      <c r="G632" s="896"/>
      <c r="H632" s="3030"/>
      <c r="I632" s="3029"/>
      <c r="J632" s="896"/>
      <c r="K632" s="896"/>
      <c r="L632" s="896"/>
      <c r="M632" s="3030"/>
      <c r="N632" s="3029"/>
      <c r="O632" s="896"/>
      <c r="P632" s="896"/>
      <c r="Q632" s="896"/>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30"/>
      <c r="D633" s="3029"/>
      <c r="E633" s="896"/>
      <c r="F633" s="896"/>
      <c r="G633" s="896"/>
      <c r="H633" s="3030"/>
      <c r="I633" s="3029"/>
      <c r="J633" s="896"/>
      <c r="K633" s="896"/>
      <c r="L633" s="896"/>
      <c r="M633" s="3030"/>
      <c r="N633" s="3029"/>
      <c r="O633" s="896"/>
      <c r="P633" s="896"/>
      <c r="Q633" s="896"/>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30"/>
      <c r="D634" s="3029"/>
      <c r="E634" s="896"/>
      <c r="F634" s="896"/>
      <c r="G634" s="896"/>
      <c r="H634" s="3030"/>
      <c r="I634" s="3029"/>
      <c r="J634" s="896"/>
      <c r="K634" s="896"/>
      <c r="L634" s="896"/>
      <c r="M634" s="3030"/>
      <c r="N634" s="3029"/>
      <c r="O634" s="896"/>
      <c r="P634" s="896"/>
      <c r="Q634" s="896"/>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30"/>
      <c r="D635" s="3029"/>
      <c r="E635" s="896"/>
      <c r="F635" s="896"/>
      <c r="G635" s="896"/>
      <c r="H635" s="3030"/>
      <c r="I635" s="3029"/>
      <c r="J635" s="896"/>
      <c r="K635" s="896"/>
      <c r="L635" s="896"/>
      <c r="M635" s="3030"/>
      <c r="N635" s="3029"/>
      <c r="O635" s="896"/>
      <c r="P635" s="896"/>
      <c r="Q635" s="896"/>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30"/>
      <c r="D636" s="3029"/>
      <c r="E636" s="896"/>
      <c r="F636" s="896"/>
      <c r="G636" s="896"/>
      <c r="H636" s="3030"/>
      <c r="I636" s="3029"/>
      <c r="J636" s="896"/>
      <c r="K636" s="896"/>
      <c r="L636" s="896"/>
      <c r="M636" s="3030"/>
      <c r="N636" s="3029"/>
      <c r="O636" s="896"/>
      <c r="P636" s="896"/>
      <c r="Q636" s="896"/>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30"/>
      <c r="D637" s="3029"/>
      <c r="E637" s="896"/>
      <c r="F637" s="896"/>
      <c r="G637" s="896"/>
      <c r="H637" s="3030"/>
      <c r="I637" s="3029"/>
      <c r="J637" s="896"/>
      <c r="K637" s="896"/>
      <c r="L637" s="896"/>
      <c r="M637" s="3030"/>
      <c r="N637" s="3029"/>
      <c r="O637" s="896"/>
      <c r="P637" s="896"/>
      <c r="Q637" s="896"/>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30"/>
      <c r="D638" s="3029"/>
      <c r="E638" s="896"/>
      <c r="F638" s="896"/>
      <c r="G638" s="896"/>
      <c r="H638" s="3030"/>
      <c r="I638" s="3029"/>
      <c r="J638" s="896"/>
      <c r="K638" s="896"/>
      <c r="L638" s="896"/>
      <c r="M638" s="3030"/>
      <c r="N638" s="3029"/>
      <c r="O638" s="896"/>
      <c r="P638" s="896"/>
      <c r="Q638" s="896"/>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30"/>
      <c r="D639" s="3029"/>
      <c r="E639" s="896"/>
      <c r="F639" s="896"/>
      <c r="G639" s="896"/>
      <c r="H639" s="3030"/>
      <c r="I639" s="3029"/>
      <c r="J639" s="896"/>
      <c r="K639" s="896"/>
      <c r="L639" s="896"/>
      <c r="M639" s="3030"/>
      <c r="N639" s="3029"/>
      <c r="O639" s="896"/>
      <c r="P639" s="896"/>
      <c r="Q639" s="896"/>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30"/>
      <c r="D640" s="3029"/>
      <c r="E640" s="896"/>
      <c r="F640" s="896"/>
      <c r="G640" s="896"/>
      <c r="H640" s="3030"/>
      <c r="I640" s="3029"/>
      <c r="J640" s="896"/>
      <c r="K640" s="896"/>
      <c r="L640" s="896"/>
      <c r="M640" s="3030"/>
      <c r="N640" s="3029"/>
      <c r="O640" s="896"/>
      <c r="P640" s="896"/>
      <c r="Q640" s="896"/>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30"/>
      <c r="D641" s="3029"/>
      <c r="E641" s="896"/>
      <c r="F641" s="896"/>
      <c r="G641" s="896"/>
      <c r="H641" s="3030"/>
      <c r="I641" s="3029"/>
      <c r="J641" s="896"/>
      <c r="K641" s="896"/>
      <c r="L641" s="896"/>
      <c r="M641" s="3030"/>
      <c r="N641" s="3029"/>
      <c r="O641" s="896"/>
      <c r="P641" s="896"/>
      <c r="Q641" s="896"/>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30"/>
      <c r="D642" s="3029"/>
      <c r="E642" s="896"/>
      <c r="F642" s="896"/>
      <c r="G642" s="896"/>
      <c r="H642" s="3030"/>
      <c r="I642" s="3029"/>
      <c r="J642" s="896"/>
      <c r="K642" s="896"/>
      <c r="L642" s="896"/>
      <c r="M642" s="3030"/>
      <c r="N642" s="3029"/>
      <c r="O642" s="896"/>
      <c r="P642" s="896"/>
      <c r="Q642" s="896"/>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30"/>
      <c r="D643" s="3029"/>
      <c r="E643" s="896"/>
      <c r="F643" s="896"/>
      <c r="G643" s="896"/>
      <c r="H643" s="3030"/>
      <c r="I643" s="3029"/>
      <c r="J643" s="896"/>
      <c r="K643" s="896"/>
      <c r="L643" s="896"/>
      <c r="M643" s="3030"/>
      <c r="N643" s="3029"/>
      <c r="O643" s="896"/>
      <c r="P643" s="896"/>
      <c r="Q643" s="896"/>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30"/>
      <c r="D644" s="3029"/>
      <c r="E644" s="896"/>
      <c r="F644" s="896"/>
      <c r="G644" s="896"/>
      <c r="H644" s="3030"/>
      <c r="I644" s="3029"/>
      <c r="J644" s="896"/>
      <c r="K644" s="896"/>
      <c r="L644" s="896"/>
      <c r="M644" s="3030"/>
      <c r="N644" s="3029"/>
      <c r="O644" s="896"/>
      <c r="P644" s="896"/>
      <c r="Q644" s="896"/>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30"/>
      <c r="D645" s="3029"/>
      <c r="E645" s="896"/>
      <c r="F645" s="896"/>
      <c r="G645" s="896"/>
      <c r="H645" s="3030"/>
      <c r="I645" s="3029"/>
      <c r="J645" s="896"/>
      <c r="K645" s="896"/>
      <c r="L645" s="896"/>
      <c r="M645" s="3030"/>
      <c r="N645" s="3029"/>
      <c r="O645" s="896"/>
      <c r="P645" s="896"/>
      <c r="Q645" s="896"/>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30"/>
      <c r="D646" s="3029"/>
      <c r="E646" s="896"/>
      <c r="F646" s="896"/>
      <c r="G646" s="896"/>
      <c r="H646" s="3030"/>
      <c r="I646" s="3029"/>
      <c r="J646" s="896"/>
      <c r="K646" s="896"/>
      <c r="L646" s="896"/>
      <c r="M646" s="3030"/>
      <c r="N646" s="3029"/>
      <c r="O646" s="896"/>
      <c r="P646" s="896"/>
      <c r="Q646" s="896"/>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30"/>
      <c r="D647" s="3029"/>
      <c r="E647" s="896"/>
      <c r="F647" s="896"/>
      <c r="G647" s="896"/>
      <c r="H647" s="3030"/>
      <c r="I647" s="3029"/>
      <c r="J647" s="896"/>
      <c r="K647" s="896"/>
      <c r="L647" s="896"/>
      <c r="M647" s="3030"/>
      <c r="N647" s="3029"/>
      <c r="O647" s="896"/>
      <c r="P647" s="896"/>
      <c r="Q647" s="896"/>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30"/>
      <c r="D648" s="3029"/>
      <c r="E648" s="896"/>
      <c r="F648" s="896"/>
      <c r="G648" s="896"/>
      <c r="H648" s="3030"/>
      <c r="I648" s="3029"/>
      <c r="J648" s="896"/>
      <c r="K648" s="896"/>
      <c r="L648" s="896"/>
      <c r="M648" s="3030"/>
      <c r="N648" s="3029"/>
      <c r="O648" s="896"/>
      <c r="P648" s="896"/>
      <c r="Q648" s="896"/>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30"/>
      <c r="D649" s="3029"/>
      <c r="E649" s="896"/>
      <c r="F649" s="896"/>
      <c r="G649" s="896"/>
      <c r="H649" s="3030"/>
      <c r="I649" s="3029"/>
      <c r="J649" s="896"/>
      <c r="K649" s="896"/>
      <c r="L649" s="896"/>
      <c r="M649" s="3030"/>
      <c r="N649" s="3029"/>
      <c r="O649" s="896"/>
      <c r="P649" s="896"/>
      <c r="Q649" s="896"/>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30"/>
      <c r="D650" s="3029"/>
      <c r="E650" s="896"/>
      <c r="F650" s="896"/>
      <c r="G650" s="896"/>
      <c r="H650" s="3030"/>
      <c r="I650" s="3029"/>
      <c r="J650" s="896"/>
      <c r="K650" s="896"/>
      <c r="L650" s="896"/>
      <c r="M650" s="3030"/>
      <c r="N650" s="3029"/>
      <c r="O650" s="896"/>
      <c r="P650" s="896"/>
      <c r="Q650" s="896"/>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30"/>
      <c r="D651" s="3029"/>
      <c r="E651" s="896"/>
      <c r="F651" s="896"/>
      <c r="G651" s="896"/>
      <c r="H651" s="3030"/>
      <c r="I651" s="3029"/>
      <c r="J651" s="896"/>
      <c r="K651" s="896"/>
      <c r="L651" s="896"/>
      <c r="M651" s="3030"/>
      <c r="N651" s="3029"/>
      <c r="O651" s="896"/>
      <c r="P651" s="896"/>
      <c r="Q651" s="896"/>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30"/>
      <c r="D652" s="3029"/>
      <c r="E652" s="896"/>
      <c r="F652" s="896"/>
      <c r="G652" s="896"/>
      <c r="H652" s="3030"/>
      <c r="I652" s="3029"/>
      <c r="J652" s="896"/>
      <c r="K652" s="896"/>
      <c r="L652" s="896"/>
      <c r="M652" s="3030"/>
      <c r="N652" s="3029"/>
      <c r="O652" s="896"/>
      <c r="P652" s="896"/>
      <c r="Q652" s="896"/>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30"/>
      <c r="D653" s="3029"/>
      <c r="E653" s="896"/>
      <c r="F653" s="896"/>
      <c r="G653" s="896"/>
      <c r="H653" s="3030"/>
      <c r="I653" s="3029"/>
      <c r="J653" s="896"/>
      <c r="K653" s="896"/>
      <c r="L653" s="896"/>
      <c r="M653" s="3030"/>
      <c r="N653" s="3029"/>
      <c r="O653" s="896"/>
      <c r="P653" s="896"/>
      <c r="Q653" s="896"/>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30"/>
      <c r="D654" s="3029"/>
      <c r="E654" s="896"/>
      <c r="F654" s="896"/>
      <c r="G654" s="896"/>
      <c r="H654" s="3030"/>
      <c r="I654" s="3029"/>
      <c r="J654" s="896"/>
      <c r="K654" s="896"/>
      <c r="L654" s="896"/>
      <c r="M654" s="3030"/>
      <c r="N654" s="3029"/>
      <c r="O654" s="896"/>
      <c r="P654" s="896"/>
      <c r="Q654" s="896"/>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30"/>
      <c r="D655" s="3029"/>
      <c r="E655" s="896"/>
      <c r="F655" s="896"/>
      <c r="G655" s="896"/>
      <c r="H655" s="3030"/>
      <c r="I655" s="3029"/>
      <c r="J655" s="896"/>
      <c r="K655" s="896"/>
      <c r="L655" s="896"/>
      <c r="M655" s="3030"/>
      <c r="N655" s="3029"/>
      <c r="O655" s="896"/>
      <c r="P655" s="896"/>
      <c r="Q655" s="896"/>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30"/>
      <c r="D656" s="3029"/>
      <c r="E656" s="896"/>
      <c r="F656" s="896"/>
      <c r="G656" s="896"/>
      <c r="H656" s="3030"/>
      <c r="I656" s="3029"/>
      <c r="J656" s="896"/>
      <c r="K656" s="896"/>
      <c r="L656" s="896"/>
      <c r="M656" s="3030"/>
      <c r="N656" s="3029"/>
      <c r="O656" s="896"/>
      <c r="P656" s="896"/>
      <c r="Q656" s="896"/>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30"/>
      <c r="D657" s="3029"/>
      <c r="E657" s="896"/>
      <c r="F657" s="896"/>
      <c r="G657" s="896"/>
      <c r="H657" s="3030"/>
      <c r="I657" s="3029"/>
      <c r="J657" s="896"/>
      <c r="K657" s="896"/>
      <c r="L657" s="896"/>
      <c r="M657" s="3030"/>
      <c r="N657" s="3029"/>
      <c r="O657" s="896"/>
      <c r="P657" s="896"/>
      <c r="Q657" s="896"/>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30"/>
      <c r="D658" s="3029"/>
      <c r="E658" s="896"/>
      <c r="F658" s="896"/>
      <c r="G658" s="896"/>
      <c r="H658" s="3030"/>
      <c r="I658" s="3029"/>
      <c r="J658" s="896"/>
      <c r="K658" s="896"/>
      <c r="L658" s="896"/>
      <c r="M658" s="3030"/>
      <c r="N658" s="3029"/>
      <c r="O658" s="896"/>
      <c r="P658" s="896"/>
      <c r="Q658" s="896"/>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30"/>
      <c r="D659" s="3029"/>
      <c r="E659" s="896"/>
      <c r="F659" s="896"/>
      <c r="G659" s="896"/>
      <c r="H659" s="3030"/>
      <c r="I659" s="3029"/>
      <c r="J659" s="896"/>
      <c r="K659" s="896"/>
      <c r="L659" s="896"/>
      <c r="M659" s="3030"/>
      <c r="N659" s="3029"/>
      <c r="O659" s="896"/>
      <c r="P659" s="896"/>
      <c r="Q659" s="896"/>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30"/>
      <c r="D660" s="3029"/>
      <c r="E660" s="896"/>
      <c r="F660" s="896"/>
      <c r="G660" s="896"/>
      <c r="H660" s="3030"/>
      <c r="I660" s="3029"/>
      <c r="J660" s="896"/>
      <c r="K660" s="896"/>
      <c r="L660" s="896"/>
      <c r="M660" s="3030"/>
      <c r="N660" s="3029"/>
      <c r="O660" s="896"/>
      <c r="P660" s="896"/>
      <c r="Q660" s="896"/>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30"/>
      <c r="D661" s="3029"/>
      <c r="E661" s="896"/>
      <c r="F661" s="896"/>
      <c r="G661" s="896"/>
      <c r="H661" s="3030"/>
      <c r="I661" s="3029"/>
      <c r="J661" s="896"/>
      <c r="K661" s="896"/>
      <c r="L661" s="896"/>
      <c r="M661" s="3030"/>
      <c r="N661" s="3029"/>
      <c r="O661" s="896"/>
      <c r="P661" s="896"/>
      <c r="Q661" s="896"/>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30"/>
      <c r="D662" s="3029"/>
      <c r="E662" s="896"/>
      <c r="F662" s="896"/>
      <c r="G662" s="896"/>
      <c r="H662" s="3030"/>
      <c r="I662" s="3029"/>
      <c r="J662" s="896"/>
      <c r="K662" s="896"/>
      <c r="L662" s="896"/>
      <c r="M662" s="3030"/>
      <c r="N662" s="3029"/>
      <c r="O662" s="896"/>
      <c r="P662" s="896"/>
      <c r="Q662" s="896"/>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30"/>
      <c r="D663" s="3029"/>
      <c r="E663" s="896"/>
      <c r="F663" s="896"/>
      <c r="G663" s="896"/>
      <c r="H663" s="3030"/>
      <c r="I663" s="3029"/>
      <c r="J663" s="896"/>
      <c r="K663" s="896"/>
      <c r="L663" s="896"/>
      <c r="M663" s="3030"/>
      <c r="N663" s="3029"/>
      <c r="O663" s="896"/>
      <c r="P663" s="896"/>
      <c r="Q663" s="896"/>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30"/>
      <c r="D664" s="3029"/>
      <c r="E664" s="896"/>
      <c r="F664" s="896"/>
      <c r="G664" s="896"/>
      <c r="H664" s="3030"/>
      <c r="I664" s="3029"/>
      <c r="J664" s="896"/>
      <c r="K664" s="896"/>
      <c r="L664" s="896"/>
      <c r="M664" s="3030"/>
      <c r="N664" s="3029"/>
      <c r="O664" s="896"/>
      <c r="P664" s="896"/>
      <c r="Q664" s="896"/>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30"/>
      <c r="D665" s="3029"/>
      <c r="E665" s="896"/>
      <c r="F665" s="896"/>
      <c r="G665" s="896"/>
      <c r="H665" s="3030"/>
      <c r="I665" s="3029"/>
      <c r="J665" s="896"/>
      <c r="K665" s="896"/>
      <c r="L665" s="896"/>
      <c r="M665" s="3030"/>
      <c r="N665" s="3029"/>
      <c r="O665" s="896"/>
      <c r="P665" s="896"/>
      <c r="Q665" s="896"/>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30"/>
      <c r="D666" s="3029"/>
      <c r="E666" s="896"/>
      <c r="F666" s="896"/>
      <c r="G666" s="896"/>
      <c r="H666" s="3030"/>
      <c r="I666" s="3029"/>
      <c r="J666" s="896"/>
      <c r="K666" s="896"/>
      <c r="L666" s="896"/>
      <c r="M666" s="3030"/>
      <c r="N666" s="3029"/>
      <c r="O666" s="896"/>
      <c r="P666" s="896"/>
      <c r="Q666" s="896"/>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30"/>
      <c r="D667" s="3029"/>
      <c r="E667" s="896"/>
      <c r="F667" s="896"/>
      <c r="G667" s="896"/>
      <c r="H667" s="3030"/>
      <c r="I667" s="3029"/>
      <c r="J667" s="896"/>
      <c r="K667" s="896"/>
      <c r="L667" s="896"/>
      <c r="M667" s="3030"/>
      <c r="N667" s="3029"/>
      <c r="O667" s="896"/>
      <c r="P667" s="896"/>
      <c r="Q667" s="896"/>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30"/>
      <c r="D668" s="3029"/>
      <c r="E668" s="896"/>
      <c r="F668" s="896"/>
      <c r="G668" s="896"/>
      <c r="H668" s="3030"/>
      <c r="I668" s="3029"/>
      <c r="J668" s="896"/>
      <c r="K668" s="896"/>
      <c r="L668" s="896"/>
      <c r="M668" s="3030"/>
      <c r="N668" s="3029"/>
      <c r="O668" s="896"/>
      <c r="P668" s="896"/>
      <c r="Q668" s="896"/>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30"/>
      <c r="D669" s="3029"/>
      <c r="E669" s="896"/>
      <c r="F669" s="896"/>
      <c r="G669" s="896"/>
      <c r="H669" s="3030"/>
      <c r="I669" s="3029"/>
      <c r="J669" s="896"/>
      <c r="K669" s="896"/>
      <c r="L669" s="896"/>
      <c r="M669" s="3030"/>
      <c r="N669" s="3029"/>
      <c r="O669" s="896"/>
      <c r="P669" s="896"/>
      <c r="Q669" s="896"/>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30"/>
      <c r="D670" s="3029"/>
      <c r="E670" s="896"/>
      <c r="F670" s="896"/>
      <c r="G670" s="896"/>
      <c r="H670" s="3030"/>
      <c r="I670" s="3029"/>
      <c r="J670" s="896"/>
      <c r="K670" s="896"/>
      <c r="L670" s="896"/>
      <c r="M670" s="3030"/>
      <c r="N670" s="3029"/>
      <c r="O670" s="896"/>
      <c r="P670" s="896"/>
      <c r="Q670" s="896"/>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30"/>
      <c r="D671" s="3029"/>
      <c r="E671" s="896"/>
      <c r="F671" s="896"/>
      <c r="G671" s="896"/>
      <c r="H671" s="3030"/>
      <c r="I671" s="3029"/>
      <c r="J671" s="896"/>
      <c r="K671" s="896"/>
      <c r="L671" s="896"/>
      <c r="M671" s="3030"/>
      <c r="N671" s="3029"/>
      <c r="O671" s="896"/>
      <c r="P671" s="896"/>
      <c r="Q671" s="896"/>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30"/>
      <c r="D672" s="3029"/>
      <c r="E672" s="896"/>
      <c r="F672" s="896"/>
      <c r="G672" s="896"/>
      <c r="H672" s="3030"/>
      <c r="I672" s="3029"/>
      <c r="J672" s="896"/>
      <c r="K672" s="896"/>
      <c r="L672" s="896"/>
      <c r="M672" s="3030"/>
      <c r="N672" s="3029"/>
      <c r="O672" s="896"/>
      <c r="P672" s="896"/>
      <c r="Q672" s="896"/>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30"/>
      <c r="D673" s="3029"/>
      <c r="E673" s="896"/>
      <c r="F673" s="896"/>
      <c r="G673" s="896"/>
      <c r="H673" s="3030"/>
      <c r="I673" s="3029"/>
      <c r="J673" s="896"/>
      <c r="K673" s="896"/>
      <c r="L673" s="896"/>
      <c r="M673" s="3030"/>
      <c r="N673" s="3029"/>
      <c r="O673" s="896"/>
      <c r="P673" s="896"/>
      <c r="Q673" s="896"/>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30"/>
      <c r="D674" s="3029"/>
      <c r="E674" s="896"/>
      <c r="F674" s="896"/>
      <c r="G674" s="896"/>
      <c r="H674" s="3030"/>
      <c r="I674" s="3029"/>
      <c r="J674" s="896"/>
      <c r="K674" s="896"/>
      <c r="L674" s="896"/>
      <c r="M674" s="3030"/>
      <c r="N674" s="3029"/>
      <c r="O674" s="896"/>
      <c r="P674" s="896"/>
      <c r="Q674" s="896"/>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30"/>
      <c r="D675" s="3029"/>
      <c r="E675" s="896"/>
      <c r="F675" s="896"/>
      <c r="G675" s="896"/>
      <c r="H675" s="3030"/>
      <c r="I675" s="3029"/>
      <c r="J675" s="896"/>
      <c r="K675" s="896"/>
      <c r="L675" s="896"/>
      <c r="M675" s="3030"/>
      <c r="N675" s="3029"/>
      <c r="O675" s="896"/>
      <c r="P675" s="896"/>
      <c r="Q675" s="896"/>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30"/>
      <c r="D676" s="3029"/>
      <c r="E676" s="896"/>
      <c r="F676" s="896"/>
      <c r="G676" s="896"/>
      <c r="H676" s="3030"/>
      <c r="I676" s="3029"/>
      <c r="J676" s="896"/>
      <c r="K676" s="896"/>
      <c r="L676" s="896"/>
      <c r="M676" s="3030"/>
      <c r="N676" s="3029"/>
      <c r="O676" s="896"/>
      <c r="P676" s="896"/>
      <c r="Q676" s="896"/>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30"/>
      <c r="D677" s="3029"/>
      <c r="E677" s="896"/>
      <c r="F677" s="896"/>
      <c r="G677" s="896"/>
      <c r="H677" s="3030"/>
      <c r="I677" s="3029"/>
      <c r="J677" s="896"/>
      <c r="K677" s="896"/>
      <c r="L677" s="896"/>
      <c r="M677" s="3030"/>
      <c r="N677" s="3029"/>
      <c r="O677" s="896"/>
      <c r="P677" s="896"/>
      <c r="Q677" s="896"/>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30"/>
      <c r="D678" s="3029"/>
      <c r="E678" s="896"/>
      <c r="F678" s="896"/>
      <c r="G678" s="896"/>
      <c r="H678" s="3030"/>
      <c r="I678" s="3029"/>
      <c r="J678" s="896"/>
      <c r="K678" s="896"/>
      <c r="L678" s="896"/>
      <c r="M678" s="3030"/>
      <c r="N678" s="3029"/>
      <c r="O678" s="896"/>
      <c r="P678" s="896"/>
      <c r="Q678" s="896"/>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30"/>
      <c r="D679" s="3029"/>
      <c r="E679" s="896"/>
      <c r="F679" s="896"/>
      <c r="G679" s="896"/>
      <c r="H679" s="3030"/>
      <c r="I679" s="3029"/>
      <c r="J679" s="896"/>
      <c r="K679" s="896"/>
      <c r="L679" s="896"/>
      <c r="M679" s="3030"/>
      <c r="N679" s="3029"/>
      <c r="O679" s="896"/>
      <c r="P679" s="896"/>
      <c r="Q679" s="896"/>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30"/>
      <c r="D680" s="3029"/>
      <c r="E680" s="896"/>
      <c r="F680" s="896"/>
      <c r="G680" s="896"/>
      <c r="H680" s="3030"/>
      <c r="I680" s="3029"/>
      <c r="J680" s="896"/>
      <c r="K680" s="896"/>
      <c r="L680" s="896"/>
      <c r="M680" s="3030"/>
      <c r="N680" s="3029"/>
      <c r="O680" s="896"/>
      <c r="P680" s="896"/>
      <c r="Q680" s="896"/>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30"/>
      <c r="D681" s="3029"/>
      <c r="E681" s="896"/>
      <c r="F681" s="896"/>
      <c r="G681" s="896"/>
      <c r="H681" s="3030"/>
      <c r="I681" s="3029"/>
      <c r="J681" s="896"/>
      <c r="K681" s="896"/>
      <c r="L681" s="896"/>
      <c r="M681" s="3030"/>
      <c r="N681" s="3029"/>
      <c r="O681" s="896"/>
      <c r="P681" s="896"/>
      <c r="Q681" s="896"/>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30"/>
      <c r="D682" s="3029"/>
      <c r="E682" s="896"/>
      <c r="F682" s="896"/>
      <c r="G682" s="896"/>
      <c r="H682" s="3030"/>
      <c r="I682" s="3029"/>
      <c r="J682" s="896"/>
      <c r="K682" s="896"/>
      <c r="L682" s="896"/>
      <c r="M682" s="3030"/>
      <c r="N682" s="3029"/>
      <c r="O682" s="896"/>
      <c r="P682" s="896"/>
      <c r="Q682" s="896"/>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30"/>
      <c r="D683" s="3029"/>
      <c r="E683" s="896"/>
      <c r="F683" s="896"/>
      <c r="G683" s="896"/>
      <c r="H683" s="3030"/>
      <c r="I683" s="3029"/>
      <c r="J683" s="896"/>
      <c r="K683" s="896"/>
      <c r="L683" s="896"/>
      <c r="M683" s="3030"/>
      <c r="N683" s="3029"/>
      <c r="O683" s="896"/>
      <c r="P683" s="896"/>
      <c r="Q683" s="896"/>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30"/>
      <c r="D684" s="3029"/>
      <c r="E684" s="896"/>
      <c r="F684" s="896"/>
      <c r="G684" s="896"/>
      <c r="H684" s="3030"/>
      <c r="I684" s="3029"/>
      <c r="J684" s="896"/>
      <c r="K684" s="896"/>
      <c r="L684" s="896"/>
      <c r="M684" s="3030"/>
      <c r="N684" s="3029"/>
      <c r="O684" s="896"/>
      <c r="P684" s="896"/>
      <c r="Q684" s="896"/>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30"/>
      <c r="D685" s="3029"/>
      <c r="E685" s="896"/>
      <c r="F685" s="896"/>
      <c r="G685" s="896"/>
      <c r="H685" s="3030"/>
      <c r="I685" s="3029"/>
      <c r="J685" s="896"/>
      <c r="K685" s="896"/>
      <c r="L685" s="896"/>
      <c r="M685" s="3030"/>
      <c r="N685" s="3029"/>
      <c r="O685" s="896"/>
      <c r="P685" s="896"/>
      <c r="Q685" s="896"/>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30"/>
      <c r="D686" s="3029"/>
      <c r="E686" s="896"/>
      <c r="F686" s="896"/>
      <c r="G686" s="896"/>
      <c r="H686" s="3030"/>
      <c r="I686" s="3029"/>
      <c r="J686" s="896"/>
      <c r="K686" s="896"/>
      <c r="L686" s="896"/>
      <c r="M686" s="3030"/>
      <c r="N686" s="3029"/>
      <c r="O686" s="896"/>
      <c r="P686" s="896"/>
      <c r="Q686" s="896"/>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30"/>
      <c r="D687" s="3029"/>
      <c r="E687" s="896"/>
      <c r="F687" s="896"/>
      <c r="G687" s="896"/>
      <c r="H687" s="3030"/>
      <c r="I687" s="3029"/>
      <c r="J687" s="896"/>
      <c r="K687" s="896"/>
      <c r="L687" s="896"/>
      <c r="M687" s="3030"/>
      <c r="N687" s="3029"/>
      <c r="O687" s="896"/>
      <c r="P687" s="896"/>
      <c r="Q687" s="896"/>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30"/>
      <c r="D688" s="3029"/>
      <c r="E688" s="896"/>
      <c r="F688" s="896"/>
      <c r="G688" s="896"/>
      <c r="H688" s="3030"/>
      <c r="I688" s="3029"/>
      <c r="J688" s="896"/>
      <c r="K688" s="896"/>
      <c r="L688" s="896"/>
      <c r="M688" s="3030"/>
      <c r="N688" s="3029"/>
      <c r="O688" s="896"/>
      <c r="P688" s="896"/>
      <c r="Q688" s="896"/>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30"/>
      <c r="D689" s="3029"/>
      <c r="E689" s="896"/>
      <c r="F689" s="896"/>
      <c r="G689" s="896"/>
      <c r="H689" s="3030"/>
      <c r="I689" s="3029"/>
      <c r="J689" s="896"/>
      <c r="K689" s="896"/>
      <c r="L689" s="896"/>
      <c r="M689" s="3030"/>
      <c r="N689" s="3029"/>
      <c r="O689" s="896"/>
      <c r="P689" s="896"/>
      <c r="Q689" s="896"/>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30"/>
      <c r="D690" s="3029"/>
      <c r="E690" s="896"/>
      <c r="F690" s="896"/>
      <c r="G690" s="896"/>
      <c r="H690" s="3030"/>
      <c r="I690" s="3029"/>
      <c r="J690" s="896"/>
      <c r="K690" s="896"/>
      <c r="L690" s="896"/>
      <c r="M690" s="3030"/>
      <c r="N690" s="3029"/>
      <c r="O690" s="896"/>
      <c r="P690" s="896"/>
      <c r="Q690" s="896"/>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30"/>
      <c r="D691" s="3029"/>
      <c r="E691" s="896"/>
      <c r="F691" s="896"/>
      <c r="G691" s="896"/>
      <c r="H691" s="3030"/>
      <c r="I691" s="3029"/>
      <c r="J691" s="896"/>
      <c r="K691" s="896"/>
      <c r="L691" s="896"/>
      <c r="M691" s="3030"/>
      <c r="N691" s="3029"/>
      <c r="O691" s="896"/>
      <c r="P691" s="896"/>
      <c r="Q691" s="896"/>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30"/>
      <c r="D692" s="3029"/>
      <c r="E692" s="896"/>
      <c r="F692" s="896"/>
      <c r="G692" s="896"/>
      <c r="H692" s="3030"/>
      <c r="I692" s="3029"/>
      <c r="J692" s="896"/>
      <c r="K692" s="896"/>
      <c r="L692" s="896"/>
      <c r="M692" s="3030"/>
      <c r="N692" s="3029"/>
      <c r="O692" s="896"/>
      <c r="P692" s="896"/>
      <c r="Q692" s="896"/>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96"/>
      <c r="D693" s="896"/>
      <c r="E693" s="896"/>
      <c r="F693" s="896"/>
      <c r="G693" s="896"/>
      <c r="H693" s="896"/>
      <c r="I693" s="896"/>
      <c r="J693" s="896"/>
      <c r="K693" s="896"/>
      <c r="L693" s="896"/>
      <c r="M693" s="896"/>
      <c r="N693" s="896"/>
      <c r="O693" s="896"/>
      <c r="P693" s="896"/>
      <c r="Q693" s="896"/>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96"/>
      <c r="D694" s="896"/>
      <c r="E694" s="896"/>
      <c r="F694" s="896"/>
      <c r="G694" s="896"/>
      <c r="H694" s="896"/>
      <c r="I694" s="896"/>
      <c r="J694" s="896"/>
      <c r="K694" s="896"/>
      <c r="L694" s="896"/>
      <c r="M694" s="896"/>
      <c r="N694" s="896"/>
      <c r="O694" s="896"/>
      <c r="P694" s="896"/>
      <c r="Q694" s="896"/>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96"/>
      <c r="D695" s="896"/>
      <c r="E695" s="896"/>
      <c r="F695" s="896"/>
      <c r="G695" s="896"/>
      <c r="H695" s="896"/>
      <c r="I695" s="896"/>
      <c r="J695" s="896"/>
      <c r="K695" s="896"/>
      <c r="L695" s="896"/>
      <c r="M695" s="896"/>
      <c r="N695" s="896"/>
      <c r="O695" s="896"/>
      <c r="P695" s="896"/>
      <c r="Q695" s="896"/>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96"/>
      <c r="D696" s="896"/>
      <c r="E696" s="896"/>
      <c r="F696" s="896"/>
      <c r="G696" s="896"/>
      <c r="H696" s="896"/>
      <c r="I696" s="896"/>
      <c r="J696" s="896"/>
      <c r="K696" s="896"/>
      <c r="L696" s="896"/>
      <c r="M696" s="896"/>
      <c r="N696" s="896"/>
      <c r="O696" s="896"/>
      <c r="P696" s="896"/>
      <c r="Q696" s="896"/>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96"/>
      <c r="D697" s="896"/>
      <c r="E697" s="896"/>
      <c r="F697" s="896"/>
      <c r="G697" s="896"/>
      <c r="H697" s="896"/>
      <c r="I697" s="896"/>
      <c r="J697" s="896"/>
      <c r="K697" s="896"/>
      <c r="L697" s="896"/>
      <c r="M697" s="896"/>
      <c r="N697" s="896"/>
      <c r="O697" s="896"/>
      <c r="P697" s="896"/>
      <c r="Q697" s="896"/>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96"/>
      <c r="D698" s="896"/>
      <c r="E698" s="896"/>
      <c r="F698" s="896"/>
      <c r="G698" s="896"/>
      <c r="H698" s="896"/>
      <c r="I698" s="896"/>
      <c r="J698" s="896"/>
      <c r="K698" s="896"/>
      <c r="L698" s="896"/>
      <c r="M698" s="896"/>
      <c r="N698" s="896"/>
      <c r="O698" s="896"/>
      <c r="P698" s="896"/>
      <c r="Q698" s="896"/>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96"/>
      <c r="D699" s="896"/>
      <c r="E699" s="896"/>
      <c r="F699" s="896"/>
      <c r="G699" s="896"/>
      <c r="H699" s="896"/>
      <c r="I699" s="896"/>
      <c r="J699" s="896"/>
      <c r="K699" s="896"/>
      <c r="L699" s="896"/>
      <c r="M699" s="896"/>
      <c r="N699" s="896"/>
      <c r="O699" s="896"/>
      <c r="P699" s="896"/>
      <c r="Q699" s="896"/>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96"/>
      <c r="D700" s="896"/>
      <c r="E700" s="896"/>
      <c r="F700" s="896"/>
      <c r="G700" s="896"/>
      <c r="H700" s="896"/>
      <c r="I700" s="896"/>
      <c r="J700" s="896"/>
      <c r="K700" s="896"/>
      <c r="L700" s="896"/>
      <c r="M700" s="896"/>
      <c r="N700" s="896"/>
      <c r="O700" s="896"/>
      <c r="P700" s="896"/>
      <c r="Q700" s="896"/>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97"/>
      <c r="D701" s="897"/>
      <c r="E701" s="897"/>
      <c r="F701" s="897"/>
      <c r="G701" s="897"/>
      <c r="H701" s="897"/>
      <c r="I701" s="897"/>
      <c r="J701" s="897"/>
      <c r="K701" s="897"/>
      <c r="L701" s="897"/>
      <c r="M701" s="897"/>
      <c r="N701" s="897"/>
      <c r="O701" s="897"/>
      <c r="P701" s="897"/>
      <c r="Q701" s="897"/>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97"/>
      <c r="D702" s="897"/>
      <c r="E702" s="897"/>
      <c r="F702" s="897"/>
      <c r="G702" s="897"/>
      <c r="H702" s="897"/>
      <c r="I702" s="897"/>
      <c r="J702" s="897"/>
      <c r="K702" s="897"/>
      <c r="L702" s="897"/>
      <c r="M702" s="897"/>
      <c r="N702" s="897"/>
      <c r="O702" s="897"/>
      <c r="P702" s="897"/>
      <c r="Q702" s="897"/>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97"/>
      <c r="D703" s="897"/>
      <c r="E703" s="897"/>
      <c r="F703" s="897"/>
      <c r="G703" s="897"/>
      <c r="H703" s="897"/>
      <c r="I703" s="897"/>
      <c r="J703" s="897"/>
      <c r="K703" s="897"/>
      <c r="L703" s="897"/>
      <c r="M703" s="897"/>
      <c r="N703" s="897"/>
      <c r="O703" s="897"/>
      <c r="P703" s="897"/>
      <c r="Q703" s="897"/>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97"/>
      <c r="D704" s="897"/>
      <c r="E704" s="897"/>
      <c r="F704" s="897"/>
      <c r="G704" s="897"/>
      <c r="H704" s="897"/>
      <c r="I704" s="897"/>
      <c r="J704" s="897"/>
      <c r="K704" s="897"/>
      <c r="L704" s="897"/>
      <c r="M704" s="897"/>
      <c r="N704" s="897"/>
      <c r="O704" s="897"/>
      <c r="P704" s="897"/>
      <c r="Q704" s="897"/>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97"/>
      <c r="D705" s="897"/>
      <c r="E705" s="897"/>
      <c r="F705" s="897"/>
      <c r="G705" s="897"/>
      <c r="H705" s="897"/>
      <c r="I705" s="897"/>
      <c r="J705" s="897"/>
      <c r="K705" s="897"/>
      <c r="L705" s="897"/>
      <c r="M705" s="897"/>
      <c r="N705" s="897"/>
      <c r="O705" s="897"/>
      <c r="P705" s="897"/>
      <c r="Q705" s="897"/>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97"/>
      <c r="D706" s="897"/>
      <c r="E706" s="897"/>
      <c r="F706" s="897"/>
      <c r="G706" s="897"/>
      <c r="H706" s="897"/>
      <c r="I706" s="897"/>
      <c r="J706" s="897"/>
      <c r="K706" s="897"/>
      <c r="L706" s="897"/>
      <c r="M706" s="897"/>
      <c r="N706" s="897"/>
      <c r="O706" s="897"/>
      <c r="P706" s="897"/>
      <c r="Q706" s="897"/>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97"/>
      <c r="D707" s="897"/>
      <c r="E707" s="897"/>
      <c r="F707" s="897"/>
      <c r="G707" s="897"/>
      <c r="H707" s="897"/>
      <c r="I707" s="897"/>
      <c r="J707" s="897"/>
      <c r="K707" s="897"/>
      <c r="L707" s="897"/>
      <c r="M707" s="897"/>
      <c r="N707" s="897"/>
      <c r="O707" s="897"/>
      <c r="P707" s="897"/>
      <c r="Q707" s="897"/>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97"/>
      <c r="D708" s="897"/>
      <c r="E708" s="897"/>
      <c r="F708" s="897"/>
      <c r="G708" s="897"/>
      <c r="H708" s="897"/>
      <c r="I708" s="897"/>
      <c r="J708" s="897"/>
      <c r="K708" s="897"/>
      <c r="L708" s="897"/>
      <c r="M708" s="897"/>
      <c r="N708" s="897"/>
      <c r="O708" s="897"/>
      <c r="P708" s="897"/>
      <c r="Q708" s="897"/>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97"/>
      <c r="D709" s="897"/>
      <c r="E709" s="897"/>
      <c r="F709" s="897"/>
      <c r="G709" s="897"/>
      <c r="H709" s="897"/>
      <c r="I709" s="897"/>
      <c r="J709" s="897"/>
      <c r="K709" s="897"/>
      <c r="L709" s="897"/>
      <c r="M709" s="897"/>
      <c r="N709" s="897"/>
      <c r="O709" s="897"/>
      <c r="P709" s="897"/>
      <c r="Q709" s="897"/>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97"/>
      <c r="D710" s="897"/>
      <c r="E710" s="897"/>
      <c r="F710" s="897"/>
      <c r="G710" s="897"/>
      <c r="H710" s="897"/>
      <c r="I710" s="897"/>
      <c r="J710" s="897"/>
      <c r="K710" s="897"/>
      <c r="L710" s="897"/>
      <c r="M710" s="897"/>
      <c r="N710" s="897"/>
      <c r="O710" s="897"/>
      <c r="P710" s="897"/>
      <c r="Q710" s="897"/>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97"/>
      <c r="D711" s="897"/>
      <c r="E711" s="897"/>
      <c r="F711" s="897"/>
      <c r="G711" s="897"/>
      <c r="H711" s="897"/>
      <c r="I711" s="897"/>
      <c r="J711" s="897"/>
      <c r="K711" s="897"/>
      <c r="L711" s="897"/>
      <c r="M711" s="897"/>
      <c r="N711" s="897"/>
      <c r="O711" s="897"/>
      <c r="P711" s="897"/>
      <c r="Q711" s="897"/>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97"/>
      <c r="D712" s="897"/>
      <c r="E712" s="897"/>
      <c r="F712" s="897"/>
      <c r="G712" s="897"/>
      <c r="H712" s="897"/>
      <c r="I712" s="897"/>
      <c r="J712" s="897"/>
      <c r="K712" s="897"/>
      <c r="L712" s="897"/>
      <c r="M712" s="897"/>
      <c r="N712" s="897"/>
      <c r="O712" s="897"/>
      <c r="P712" s="897"/>
      <c r="Q712" s="897"/>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97"/>
      <c r="D713" s="897"/>
      <c r="E713" s="897"/>
      <c r="F713" s="897"/>
      <c r="G713" s="897"/>
      <c r="H713" s="897"/>
      <c r="I713" s="897"/>
      <c r="J713" s="897"/>
      <c r="K713" s="897"/>
      <c r="L713" s="897"/>
      <c r="M713" s="897"/>
      <c r="N713" s="897"/>
      <c r="O713" s="897"/>
      <c r="P713" s="897"/>
      <c r="Q713" s="897"/>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97"/>
      <c r="D714" s="897"/>
      <c r="E714" s="897"/>
      <c r="F714" s="897"/>
      <c r="G714" s="897"/>
      <c r="H714" s="897"/>
      <c r="I714" s="897"/>
      <c r="J714" s="897"/>
      <c r="K714" s="897"/>
      <c r="L714" s="897"/>
      <c r="M714" s="897"/>
      <c r="N714" s="897"/>
      <c r="O714" s="897"/>
      <c r="P714" s="897"/>
      <c r="Q714" s="897"/>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97"/>
      <c r="D715" s="897"/>
      <c r="E715" s="897"/>
      <c r="F715" s="897"/>
      <c r="G715" s="897"/>
      <c r="H715" s="897"/>
      <c r="I715" s="897"/>
      <c r="J715" s="897"/>
      <c r="K715" s="897"/>
      <c r="L715" s="897"/>
      <c r="M715" s="897"/>
      <c r="N715" s="897"/>
      <c r="O715" s="897"/>
      <c r="P715" s="897"/>
      <c r="Q715" s="897"/>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97"/>
      <c r="D716" s="897"/>
      <c r="E716" s="897"/>
      <c r="F716" s="897"/>
      <c r="G716" s="897"/>
      <c r="H716" s="897"/>
      <c r="I716" s="897"/>
      <c r="J716" s="897"/>
      <c r="K716" s="897"/>
      <c r="L716" s="897"/>
      <c r="M716" s="897"/>
      <c r="N716" s="897"/>
      <c r="O716" s="897"/>
      <c r="P716" s="897"/>
      <c r="Q716" s="897"/>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97"/>
      <c r="D717" s="897"/>
      <c r="E717" s="897"/>
      <c r="F717" s="897"/>
      <c r="G717" s="897"/>
      <c r="H717" s="897"/>
      <c r="I717" s="897"/>
      <c r="J717" s="897"/>
      <c r="K717" s="897"/>
      <c r="L717" s="897"/>
      <c r="M717" s="897"/>
      <c r="N717" s="897"/>
      <c r="O717" s="897"/>
      <c r="P717" s="897"/>
      <c r="Q717" s="897"/>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97"/>
      <c r="D718" s="897"/>
      <c r="E718" s="897"/>
      <c r="F718" s="897"/>
      <c r="G718" s="897"/>
      <c r="H718" s="897"/>
      <c r="I718" s="897"/>
      <c r="J718" s="897"/>
      <c r="K718" s="897"/>
      <c r="L718" s="897"/>
      <c r="M718" s="897"/>
      <c r="N718" s="897"/>
      <c r="O718" s="897"/>
      <c r="P718" s="897"/>
      <c r="Q718" s="897"/>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97"/>
      <c r="D719" s="897"/>
      <c r="E719" s="897"/>
      <c r="F719" s="897"/>
      <c r="G719" s="897"/>
      <c r="H719" s="897"/>
      <c r="I719" s="897"/>
      <c r="J719" s="897"/>
      <c r="K719" s="897"/>
      <c r="L719" s="897"/>
      <c r="M719" s="897"/>
      <c r="N719" s="897"/>
      <c r="O719" s="897"/>
      <c r="P719" s="897"/>
      <c r="Q719" s="897"/>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97"/>
      <c r="D720" s="897"/>
      <c r="E720" s="897"/>
      <c r="F720" s="897"/>
      <c r="G720" s="897"/>
      <c r="H720" s="897"/>
      <c r="I720" s="897"/>
      <c r="J720" s="897"/>
      <c r="K720" s="897"/>
      <c r="L720" s="897"/>
      <c r="M720" s="897"/>
      <c r="N720" s="897"/>
      <c r="O720" s="897"/>
      <c r="P720" s="897"/>
      <c r="Q720" s="897"/>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97"/>
      <c r="D721" s="897"/>
      <c r="E721" s="897"/>
      <c r="F721" s="897"/>
      <c r="G721" s="897"/>
      <c r="H721" s="897"/>
      <c r="I721" s="897"/>
      <c r="J721" s="897"/>
      <c r="K721" s="897"/>
      <c r="L721" s="897"/>
      <c r="M721" s="897"/>
      <c r="N721" s="897"/>
      <c r="O721" s="897"/>
      <c r="P721" s="897"/>
      <c r="Q721" s="897"/>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97"/>
      <c r="D722" s="897"/>
      <c r="E722" s="897"/>
      <c r="F722" s="897"/>
      <c r="G722" s="897"/>
      <c r="H722" s="897"/>
      <c r="I722" s="897"/>
      <c r="J722" s="897"/>
      <c r="K722" s="897"/>
      <c r="L722" s="897"/>
      <c r="M722" s="897"/>
      <c r="N722" s="897"/>
      <c r="O722" s="897"/>
      <c r="P722" s="897"/>
      <c r="Q722" s="897"/>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97"/>
      <c r="D723" s="897"/>
      <c r="E723" s="897"/>
      <c r="F723" s="897"/>
      <c r="G723" s="897"/>
      <c r="H723" s="897"/>
      <c r="I723" s="897"/>
      <c r="J723" s="897"/>
      <c r="K723" s="897"/>
      <c r="L723" s="897"/>
      <c r="M723" s="897"/>
      <c r="N723" s="897"/>
      <c r="O723" s="897"/>
      <c r="P723" s="897"/>
      <c r="Q723" s="897"/>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97"/>
      <c r="D724" s="897"/>
      <c r="E724" s="897"/>
      <c r="F724" s="897"/>
      <c r="G724" s="897"/>
      <c r="H724" s="897"/>
      <c r="I724" s="897"/>
      <c r="J724" s="897"/>
      <c r="K724" s="897"/>
      <c r="L724" s="897"/>
      <c r="M724" s="897"/>
      <c r="N724" s="897"/>
      <c r="O724" s="897"/>
      <c r="P724" s="897"/>
      <c r="Q724" s="897"/>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97"/>
      <c r="D725" s="897"/>
      <c r="E725" s="897"/>
      <c r="F725" s="897"/>
      <c r="G725" s="897"/>
      <c r="H725" s="897"/>
      <c r="I725" s="897"/>
      <c r="J725" s="897"/>
      <c r="K725" s="897"/>
      <c r="L725" s="897"/>
      <c r="M725" s="897"/>
      <c r="N725" s="897"/>
      <c r="O725" s="897"/>
      <c r="P725" s="897"/>
      <c r="Q725" s="897"/>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97"/>
      <c r="D726" s="897"/>
      <c r="E726" s="897"/>
      <c r="F726" s="897"/>
      <c r="G726" s="897"/>
      <c r="H726" s="897"/>
      <c r="I726" s="897"/>
      <c r="J726" s="897"/>
      <c r="K726" s="897"/>
      <c r="L726" s="897"/>
      <c r="M726" s="897"/>
      <c r="N726" s="897"/>
      <c r="O726" s="897"/>
      <c r="P726" s="897"/>
      <c r="Q726" s="897"/>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97"/>
      <c r="D727" s="897"/>
      <c r="E727" s="897"/>
      <c r="F727" s="897"/>
      <c r="G727" s="897"/>
      <c r="H727" s="897"/>
      <c r="I727" s="897"/>
      <c r="J727" s="897"/>
      <c r="K727" s="897"/>
      <c r="L727" s="897"/>
      <c r="M727" s="897"/>
      <c r="N727" s="897"/>
      <c r="O727" s="897"/>
      <c r="P727" s="897"/>
      <c r="Q727" s="897"/>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97"/>
      <c r="D728" s="897"/>
      <c r="E728" s="897"/>
      <c r="F728" s="897"/>
      <c r="G728" s="897"/>
      <c r="H728" s="897"/>
      <c r="I728" s="897"/>
      <c r="J728" s="897"/>
      <c r="K728" s="897"/>
      <c r="L728" s="897"/>
      <c r="M728" s="897"/>
      <c r="N728" s="897"/>
      <c r="O728" s="897"/>
      <c r="P728" s="897"/>
      <c r="Q728" s="897"/>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97"/>
      <c r="D729" s="897"/>
      <c r="E729" s="897"/>
      <c r="F729" s="897"/>
      <c r="G729" s="897"/>
      <c r="H729" s="897"/>
      <c r="I729" s="897"/>
      <c r="J729" s="897"/>
      <c r="K729" s="897"/>
      <c r="L729" s="897"/>
      <c r="M729" s="897"/>
      <c r="N729" s="897"/>
      <c r="O729" s="897"/>
      <c r="P729" s="897"/>
      <c r="Q729" s="897"/>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97"/>
      <c r="D730" s="897"/>
      <c r="E730" s="897"/>
      <c r="F730" s="897"/>
      <c r="G730" s="897"/>
      <c r="H730" s="897"/>
      <c r="I730" s="897"/>
      <c r="J730" s="897"/>
      <c r="K730" s="897"/>
      <c r="L730" s="897"/>
      <c r="M730" s="897"/>
      <c r="N730" s="897"/>
      <c r="O730" s="897"/>
      <c r="P730" s="897"/>
      <c r="Q730" s="897"/>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97"/>
      <c r="D731" s="897"/>
      <c r="E731" s="897"/>
      <c r="F731" s="897"/>
      <c r="G731" s="897"/>
      <c r="H731" s="897"/>
      <c r="I731" s="897"/>
      <c r="J731" s="897"/>
      <c r="K731" s="897"/>
      <c r="L731" s="897"/>
      <c r="M731" s="897"/>
      <c r="N731" s="897"/>
      <c r="O731" s="897"/>
      <c r="P731" s="897"/>
      <c r="Q731" s="897"/>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97"/>
      <c r="D732" s="897"/>
      <c r="E732" s="897"/>
      <c r="F732" s="897"/>
      <c r="G732" s="897"/>
      <c r="H732" s="897"/>
      <c r="I732" s="897"/>
      <c r="J732" s="897"/>
      <c r="K732" s="897"/>
      <c r="L732" s="897"/>
      <c r="M732" s="897"/>
      <c r="N732" s="897"/>
      <c r="O732" s="897"/>
      <c r="P732" s="897"/>
      <c r="Q732" s="897"/>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97"/>
      <c r="D733" s="897"/>
      <c r="E733" s="897"/>
      <c r="F733" s="897"/>
      <c r="G733" s="897"/>
      <c r="H733" s="897"/>
      <c r="I733" s="897"/>
      <c r="J733" s="897"/>
      <c r="K733" s="897"/>
      <c r="L733" s="897"/>
      <c r="M733" s="897"/>
      <c r="N733" s="897"/>
      <c r="O733" s="897"/>
      <c r="P733" s="897"/>
      <c r="Q733" s="897"/>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97"/>
      <c r="D734" s="897"/>
      <c r="E734" s="897"/>
      <c r="F734" s="897"/>
      <c r="G734" s="897"/>
      <c r="H734" s="897"/>
      <c r="I734" s="897"/>
      <c r="J734" s="897"/>
      <c r="K734" s="897"/>
      <c r="L734" s="897"/>
      <c r="M734" s="897"/>
      <c r="N734" s="897"/>
      <c r="O734" s="897"/>
      <c r="P734" s="897"/>
      <c r="Q734" s="897"/>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97"/>
      <c r="D735" s="897"/>
      <c r="E735" s="897"/>
      <c r="F735" s="897"/>
      <c r="G735" s="897"/>
      <c r="H735" s="897"/>
      <c r="I735" s="897"/>
      <c r="J735" s="897"/>
      <c r="K735" s="897"/>
      <c r="L735" s="897"/>
      <c r="M735" s="897"/>
      <c r="N735" s="897"/>
      <c r="O735" s="897"/>
      <c r="P735" s="897"/>
      <c r="Q735" s="897"/>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97"/>
      <c r="D736" s="897"/>
      <c r="E736" s="897"/>
      <c r="F736" s="897"/>
      <c r="G736" s="897"/>
      <c r="H736" s="897"/>
      <c r="I736" s="897"/>
      <c r="J736" s="897"/>
      <c r="K736" s="897"/>
      <c r="L736" s="897"/>
      <c r="M736" s="897"/>
      <c r="N736" s="897"/>
      <c r="O736" s="897"/>
      <c r="P736" s="897"/>
      <c r="Q736" s="897"/>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97"/>
      <c r="D737" s="897"/>
      <c r="E737" s="897"/>
      <c r="F737" s="897"/>
      <c r="G737" s="897"/>
      <c r="H737" s="897"/>
      <c r="I737" s="897"/>
      <c r="J737" s="897"/>
      <c r="K737" s="897"/>
      <c r="L737" s="897"/>
      <c r="M737" s="897"/>
      <c r="N737" s="897"/>
      <c r="O737" s="897"/>
      <c r="P737" s="897"/>
      <c r="Q737" s="897"/>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97"/>
      <c r="D738" s="897"/>
      <c r="E738" s="897"/>
      <c r="F738" s="897"/>
      <c r="G738" s="897"/>
      <c r="H738" s="897"/>
      <c r="I738" s="897"/>
      <c r="J738" s="897"/>
      <c r="K738" s="897"/>
      <c r="L738" s="897"/>
      <c r="M738" s="897"/>
      <c r="N738" s="897"/>
      <c r="O738" s="897"/>
      <c r="P738" s="897"/>
      <c r="Q738" s="897"/>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97"/>
      <c r="D739" s="897"/>
      <c r="E739" s="897"/>
      <c r="F739" s="897"/>
      <c r="G739" s="897"/>
      <c r="H739" s="897"/>
      <c r="I739" s="897"/>
      <c r="J739" s="897"/>
      <c r="K739" s="897"/>
      <c r="L739" s="897"/>
      <c r="M739" s="897"/>
      <c r="N739" s="897"/>
      <c r="O739" s="897"/>
      <c r="P739" s="897"/>
      <c r="Q739" s="897"/>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97"/>
      <c r="D740" s="897"/>
      <c r="E740" s="897"/>
      <c r="F740" s="897"/>
      <c r="G740" s="897"/>
      <c r="H740" s="897"/>
      <c r="I740" s="897"/>
      <c r="J740" s="897"/>
      <c r="K740" s="897"/>
      <c r="L740" s="897"/>
      <c r="M740" s="897"/>
      <c r="N740" s="897"/>
      <c r="O740" s="897"/>
      <c r="P740" s="897"/>
      <c r="Q740" s="897"/>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97"/>
      <c r="D741" s="897"/>
      <c r="E741" s="897"/>
      <c r="F741" s="897"/>
      <c r="G741" s="897"/>
      <c r="H741" s="897"/>
      <c r="I741" s="897"/>
      <c r="J741" s="897"/>
      <c r="K741" s="897"/>
      <c r="L741" s="897"/>
      <c r="M741" s="897"/>
      <c r="N741" s="897"/>
      <c r="O741" s="897"/>
      <c r="P741" s="897"/>
      <c r="Q741" s="897"/>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97"/>
      <c r="D742" s="897"/>
      <c r="E742" s="897"/>
      <c r="F742" s="897"/>
      <c r="G742" s="897"/>
      <c r="H742" s="897"/>
      <c r="I742" s="897"/>
      <c r="J742" s="897"/>
      <c r="K742" s="897"/>
      <c r="L742" s="897"/>
      <c r="M742" s="897"/>
      <c r="N742" s="897"/>
      <c r="O742" s="897"/>
      <c r="P742" s="897"/>
      <c r="Q742" s="897"/>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97"/>
      <c r="D743" s="897"/>
      <c r="E743" s="897"/>
      <c r="F743" s="897"/>
      <c r="G743" s="897"/>
      <c r="H743" s="897"/>
      <c r="I743" s="897"/>
      <c r="J743" s="897"/>
      <c r="K743" s="897"/>
      <c r="L743" s="897"/>
      <c r="M743" s="897"/>
      <c r="N743" s="897"/>
      <c r="O743" s="897"/>
      <c r="P743" s="897"/>
      <c r="Q743" s="897"/>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97"/>
      <c r="D744" s="897"/>
      <c r="E744" s="897"/>
      <c r="F744" s="897"/>
      <c r="G744" s="897"/>
      <c r="H744" s="897"/>
      <c r="I744" s="897"/>
      <c r="J744" s="897"/>
      <c r="K744" s="897"/>
      <c r="L744" s="897"/>
      <c r="M744" s="897"/>
      <c r="N744" s="897"/>
      <c r="O744" s="897"/>
      <c r="P744" s="897"/>
      <c r="Q744" s="897"/>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97"/>
      <c r="D745" s="897"/>
      <c r="E745" s="897"/>
      <c r="F745" s="897"/>
      <c r="G745" s="897"/>
      <c r="H745" s="897"/>
      <c r="I745" s="897"/>
      <c r="J745" s="897"/>
      <c r="K745" s="897"/>
      <c r="L745" s="897"/>
      <c r="M745" s="897"/>
      <c r="N745" s="897"/>
      <c r="O745" s="897"/>
      <c r="P745" s="897"/>
      <c r="Q745" s="897"/>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97"/>
      <c r="D746" s="897"/>
      <c r="E746" s="897"/>
      <c r="F746" s="897"/>
      <c r="G746" s="897"/>
      <c r="H746" s="897"/>
      <c r="I746" s="897"/>
      <c r="J746" s="897"/>
      <c r="K746" s="897"/>
      <c r="L746" s="897"/>
      <c r="M746" s="897"/>
      <c r="N746" s="897"/>
      <c r="O746" s="897"/>
      <c r="P746" s="897"/>
      <c r="Q746" s="897"/>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97"/>
      <c r="D747" s="897"/>
      <c r="E747" s="897"/>
      <c r="F747" s="897"/>
      <c r="G747" s="897"/>
      <c r="H747" s="897"/>
      <c r="I747" s="897"/>
      <c r="J747" s="897"/>
      <c r="K747" s="897"/>
      <c r="L747" s="897"/>
      <c r="M747" s="897"/>
      <c r="N747" s="897"/>
      <c r="O747" s="897"/>
      <c r="P747" s="897"/>
      <c r="Q747" s="897"/>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97"/>
      <c r="D748" s="897"/>
      <c r="E748" s="897"/>
      <c r="F748" s="897"/>
      <c r="G748" s="897"/>
      <c r="H748" s="897"/>
      <c r="I748" s="897"/>
      <c r="J748" s="897"/>
      <c r="K748" s="897"/>
      <c r="L748" s="897"/>
      <c r="M748" s="897"/>
      <c r="N748" s="897"/>
      <c r="O748" s="897"/>
      <c r="P748" s="897"/>
      <c r="Q748" s="897"/>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97"/>
      <c r="D749" s="897"/>
      <c r="E749" s="897"/>
      <c r="F749" s="897"/>
      <c r="G749" s="897"/>
      <c r="H749" s="897"/>
      <c r="I749" s="897"/>
      <c r="J749" s="897"/>
      <c r="K749" s="897"/>
      <c r="L749" s="897"/>
      <c r="M749" s="897"/>
      <c r="N749" s="897"/>
      <c r="O749" s="897"/>
      <c r="P749" s="897"/>
      <c r="Q749" s="897"/>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97"/>
      <c r="D750" s="897"/>
      <c r="E750" s="897"/>
      <c r="F750" s="897"/>
      <c r="G750" s="897"/>
      <c r="H750" s="897"/>
      <c r="I750" s="897"/>
      <c r="J750" s="897"/>
      <c r="K750" s="897"/>
      <c r="L750" s="897"/>
      <c r="M750" s="897"/>
      <c r="N750" s="897"/>
      <c r="O750" s="897"/>
      <c r="P750" s="897"/>
      <c r="Q750" s="897"/>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97"/>
      <c r="D751" s="897"/>
      <c r="E751" s="897"/>
      <c r="F751" s="897"/>
      <c r="G751" s="897"/>
      <c r="H751" s="897"/>
      <c r="I751" s="897"/>
      <c r="J751" s="897"/>
      <c r="K751" s="897"/>
      <c r="L751" s="897"/>
      <c r="M751" s="897"/>
      <c r="N751" s="897"/>
      <c r="O751" s="897"/>
      <c r="P751" s="897"/>
      <c r="Q751" s="897"/>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97"/>
      <c r="D752" s="897"/>
      <c r="E752" s="897"/>
      <c r="F752" s="897"/>
      <c r="G752" s="897"/>
      <c r="H752" s="897"/>
      <c r="I752" s="897"/>
      <c r="J752" s="897"/>
      <c r="K752" s="897"/>
      <c r="L752" s="897"/>
      <c r="M752" s="897"/>
      <c r="N752" s="897"/>
      <c r="O752" s="897"/>
      <c r="P752" s="897"/>
      <c r="Q752" s="897"/>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97"/>
      <c r="D753" s="897"/>
      <c r="E753" s="897"/>
      <c r="F753" s="897"/>
      <c r="G753" s="897"/>
      <c r="H753" s="897"/>
      <c r="I753" s="897"/>
      <c r="J753" s="897"/>
      <c r="K753" s="897"/>
      <c r="L753" s="897"/>
      <c r="M753" s="897"/>
      <c r="N753" s="897"/>
      <c r="O753" s="897"/>
      <c r="P753" s="897"/>
      <c r="Q753" s="897"/>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97"/>
      <c r="D754" s="897"/>
      <c r="E754" s="897"/>
      <c r="F754" s="897"/>
      <c r="G754" s="897"/>
      <c r="H754" s="897"/>
      <c r="I754" s="897"/>
      <c r="J754" s="897"/>
      <c r="K754" s="897"/>
      <c r="L754" s="897"/>
      <c r="M754" s="897"/>
      <c r="N754" s="897"/>
      <c r="O754" s="897"/>
      <c r="P754" s="897"/>
      <c r="Q754" s="897"/>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97"/>
      <c r="D755" s="897"/>
      <c r="E755" s="897"/>
      <c r="F755" s="897"/>
      <c r="G755" s="897"/>
      <c r="H755" s="897"/>
      <c r="I755" s="897"/>
      <c r="J755" s="897"/>
      <c r="K755" s="897"/>
      <c r="L755" s="897"/>
      <c r="M755" s="897"/>
      <c r="N755" s="897"/>
      <c r="O755" s="897"/>
      <c r="P755" s="897"/>
      <c r="Q755" s="897"/>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97"/>
      <c r="D756" s="897"/>
      <c r="E756" s="897"/>
      <c r="F756" s="897"/>
      <c r="G756" s="897"/>
      <c r="H756" s="897"/>
      <c r="I756" s="897"/>
      <c r="J756" s="897"/>
      <c r="K756" s="897"/>
      <c r="L756" s="897"/>
      <c r="M756" s="897"/>
      <c r="N756" s="897"/>
      <c r="O756" s="897"/>
      <c r="P756" s="897"/>
      <c r="Q756" s="897"/>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97"/>
      <c r="D757" s="897"/>
      <c r="E757" s="897"/>
      <c r="F757" s="897"/>
      <c r="G757" s="897"/>
      <c r="H757" s="897"/>
      <c r="I757" s="897"/>
      <c r="J757" s="897"/>
      <c r="K757" s="897"/>
      <c r="L757" s="897"/>
      <c r="M757" s="897"/>
      <c r="N757" s="897"/>
      <c r="O757" s="897"/>
      <c r="P757" s="897"/>
      <c r="Q757" s="897"/>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97"/>
      <c r="D758" s="897"/>
      <c r="E758" s="897"/>
      <c r="F758" s="897"/>
      <c r="G758" s="897"/>
      <c r="H758" s="897"/>
      <c r="I758" s="897"/>
      <c r="J758" s="897"/>
      <c r="K758" s="897"/>
      <c r="L758" s="897"/>
      <c r="M758" s="897"/>
      <c r="N758" s="897"/>
      <c r="O758" s="897"/>
      <c r="P758" s="897"/>
      <c r="Q758" s="897"/>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97"/>
      <c r="D759" s="897"/>
      <c r="E759" s="897"/>
      <c r="F759" s="897"/>
      <c r="G759" s="897"/>
      <c r="H759" s="897"/>
      <c r="I759" s="897"/>
      <c r="J759" s="897"/>
      <c r="K759" s="897"/>
      <c r="L759" s="897"/>
      <c r="M759" s="897"/>
      <c r="N759" s="897"/>
      <c r="O759" s="897"/>
      <c r="P759" s="897"/>
      <c r="Q759" s="897"/>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97"/>
      <c r="D760" s="897"/>
      <c r="E760" s="897"/>
      <c r="F760" s="897"/>
      <c r="G760" s="897"/>
      <c r="H760" s="897"/>
      <c r="I760" s="897"/>
      <c r="J760" s="897"/>
      <c r="K760" s="897"/>
      <c r="L760" s="897"/>
      <c r="M760" s="897"/>
      <c r="N760" s="897"/>
      <c r="O760" s="897"/>
      <c r="P760" s="897"/>
      <c r="Q760" s="897"/>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97"/>
      <c r="D761" s="897"/>
      <c r="E761" s="897"/>
      <c r="F761" s="897"/>
      <c r="G761" s="897"/>
      <c r="H761" s="897"/>
      <c r="I761" s="897"/>
      <c r="J761" s="897"/>
      <c r="K761" s="897"/>
      <c r="L761" s="897"/>
      <c r="M761" s="897"/>
      <c r="N761" s="897"/>
      <c r="O761" s="897"/>
      <c r="P761" s="897"/>
      <c r="Q761" s="897"/>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97"/>
      <c r="D762" s="897"/>
      <c r="E762" s="897"/>
      <c r="F762" s="897"/>
      <c r="G762" s="897"/>
      <c r="H762" s="897"/>
      <c r="I762" s="897"/>
      <c r="J762" s="897"/>
      <c r="K762" s="897"/>
      <c r="L762" s="897"/>
      <c r="M762" s="897"/>
      <c r="N762" s="897"/>
      <c r="O762" s="897"/>
      <c r="P762" s="897"/>
      <c r="Q762" s="897"/>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97"/>
      <c r="D763" s="897"/>
      <c r="E763" s="897"/>
      <c r="F763" s="897"/>
      <c r="G763" s="897"/>
      <c r="H763" s="897"/>
      <c r="I763" s="897"/>
      <c r="J763" s="897"/>
      <c r="K763" s="897"/>
      <c r="L763" s="897"/>
      <c r="M763" s="897"/>
      <c r="N763" s="897"/>
      <c r="O763" s="897"/>
      <c r="P763" s="897"/>
      <c r="Q763" s="897"/>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97"/>
      <c r="D764" s="897"/>
      <c r="E764" s="897"/>
      <c r="F764" s="897"/>
      <c r="G764" s="897"/>
      <c r="H764" s="897"/>
      <c r="I764" s="897"/>
      <c r="J764" s="897"/>
      <c r="K764" s="897"/>
      <c r="L764" s="897"/>
      <c r="M764" s="897"/>
      <c r="N764" s="897"/>
      <c r="O764" s="897"/>
      <c r="P764" s="897"/>
      <c r="Q764" s="897"/>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97"/>
      <c r="D765" s="897"/>
      <c r="E765" s="897"/>
      <c r="F765" s="897"/>
      <c r="G765" s="897"/>
      <c r="H765" s="897"/>
      <c r="I765" s="897"/>
      <c r="J765" s="897"/>
      <c r="K765" s="897"/>
      <c r="L765" s="897"/>
      <c r="M765" s="897"/>
      <c r="N765" s="897"/>
      <c r="O765" s="897"/>
      <c r="P765" s="897"/>
      <c r="Q765" s="897"/>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97"/>
      <c r="D766" s="897"/>
      <c r="E766" s="897"/>
      <c r="F766" s="897"/>
      <c r="G766" s="897"/>
      <c r="H766" s="897"/>
      <c r="I766" s="897"/>
      <c r="J766" s="897"/>
      <c r="K766" s="897"/>
      <c r="L766" s="897"/>
      <c r="M766" s="897"/>
      <c r="N766" s="897"/>
      <c r="O766" s="897"/>
      <c r="P766" s="897"/>
      <c r="Q766" s="897"/>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97"/>
      <c r="D767" s="897"/>
      <c r="E767" s="897"/>
      <c r="F767" s="897"/>
      <c r="G767" s="897"/>
      <c r="H767" s="897"/>
      <c r="I767" s="897"/>
      <c r="J767" s="897"/>
      <c r="K767" s="897"/>
      <c r="L767" s="897"/>
      <c r="M767" s="897"/>
      <c r="N767" s="897"/>
      <c r="O767" s="897"/>
      <c r="P767" s="897"/>
      <c r="Q767" s="897"/>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97"/>
      <c r="D768" s="897"/>
      <c r="E768" s="897"/>
      <c r="F768" s="897"/>
      <c r="G768" s="897"/>
      <c r="H768" s="897"/>
      <c r="I768" s="897"/>
      <c r="J768" s="897"/>
      <c r="K768" s="897"/>
      <c r="L768" s="897"/>
      <c r="M768" s="897"/>
      <c r="N768" s="897"/>
      <c r="O768" s="897"/>
      <c r="P768" s="897"/>
      <c r="Q768" s="897"/>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97"/>
      <c r="D769" s="897"/>
      <c r="E769" s="897"/>
      <c r="F769" s="897"/>
      <c r="G769" s="897"/>
      <c r="H769" s="897"/>
      <c r="I769" s="897"/>
      <c r="J769" s="897"/>
      <c r="K769" s="897"/>
      <c r="L769" s="897"/>
      <c r="M769" s="897"/>
      <c r="N769" s="897"/>
      <c r="O769" s="897"/>
      <c r="P769" s="897"/>
      <c r="Q769" s="897"/>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97"/>
      <c r="D770" s="897"/>
      <c r="E770" s="897"/>
      <c r="F770" s="897"/>
      <c r="G770" s="897"/>
      <c r="H770" s="897"/>
      <c r="I770" s="897"/>
      <c r="J770" s="897"/>
      <c r="K770" s="897"/>
      <c r="L770" s="897"/>
      <c r="M770" s="897"/>
      <c r="N770" s="897"/>
      <c r="O770" s="897"/>
      <c r="P770" s="897"/>
      <c r="Q770" s="897"/>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97"/>
      <c r="D771" s="897"/>
      <c r="E771" s="897"/>
      <c r="F771" s="897"/>
      <c r="G771" s="897"/>
      <c r="H771" s="897"/>
      <c r="I771" s="897"/>
      <c r="J771" s="897"/>
      <c r="K771" s="897"/>
      <c r="L771" s="897"/>
      <c r="M771" s="897"/>
      <c r="N771" s="897"/>
      <c r="O771" s="897"/>
      <c r="P771" s="897"/>
      <c r="Q771" s="897"/>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97"/>
      <c r="D772" s="897"/>
      <c r="E772" s="897"/>
      <c r="F772" s="897"/>
      <c r="G772" s="897"/>
      <c r="H772" s="897"/>
      <c r="I772" s="897"/>
      <c r="J772" s="897"/>
      <c r="K772" s="897"/>
      <c r="L772" s="897"/>
      <c r="M772" s="897"/>
      <c r="N772" s="897"/>
      <c r="O772" s="897"/>
      <c r="P772" s="897"/>
      <c r="Q772" s="897"/>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97"/>
      <c r="D773" s="897"/>
      <c r="E773" s="897"/>
      <c r="F773" s="897"/>
      <c r="G773" s="897"/>
      <c r="H773" s="897"/>
      <c r="I773" s="897"/>
      <c r="J773" s="897"/>
      <c r="K773" s="897"/>
      <c r="L773" s="897"/>
      <c r="M773" s="897"/>
      <c r="N773" s="897"/>
      <c r="O773" s="897"/>
      <c r="P773" s="897"/>
      <c r="Q773" s="897"/>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97"/>
      <c r="D774" s="897"/>
      <c r="E774" s="897"/>
      <c r="F774" s="897"/>
      <c r="G774" s="897"/>
      <c r="H774" s="897"/>
      <c r="I774" s="897"/>
      <c r="J774" s="897"/>
      <c r="K774" s="897"/>
      <c r="L774" s="897"/>
      <c r="M774" s="897"/>
      <c r="N774" s="897"/>
      <c r="O774" s="897"/>
      <c r="P774" s="897"/>
      <c r="Q774" s="897"/>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97"/>
      <c r="D775" s="897"/>
      <c r="E775" s="897"/>
      <c r="F775" s="897"/>
      <c r="G775" s="897"/>
      <c r="H775" s="897"/>
      <c r="I775" s="897"/>
      <c r="J775" s="897"/>
      <c r="K775" s="897"/>
      <c r="L775" s="897"/>
      <c r="M775" s="897"/>
      <c r="N775" s="897"/>
      <c r="O775" s="897"/>
      <c r="P775" s="897"/>
      <c r="Q775" s="897"/>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97"/>
      <c r="D776" s="897"/>
      <c r="E776" s="897"/>
      <c r="F776" s="897"/>
      <c r="G776" s="897"/>
      <c r="H776" s="897"/>
      <c r="I776" s="897"/>
      <c r="J776" s="897"/>
      <c r="K776" s="897"/>
      <c r="L776" s="897"/>
      <c r="M776" s="897"/>
      <c r="N776" s="897"/>
      <c r="O776" s="897"/>
      <c r="P776" s="897"/>
      <c r="Q776" s="897"/>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97"/>
      <c r="D777" s="897"/>
      <c r="E777" s="897"/>
      <c r="F777" s="897"/>
      <c r="G777" s="897"/>
      <c r="H777" s="897"/>
      <c r="I777" s="897"/>
      <c r="J777" s="897"/>
      <c r="K777" s="897"/>
      <c r="L777" s="897"/>
      <c r="M777" s="897"/>
      <c r="N777" s="897"/>
      <c r="O777" s="897"/>
      <c r="P777" s="897"/>
      <c r="Q777" s="897"/>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97"/>
      <c r="D778" s="897"/>
      <c r="E778" s="897"/>
      <c r="F778" s="897"/>
      <c r="G778" s="897"/>
      <c r="H778" s="897"/>
      <c r="I778" s="897"/>
      <c r="J778" s="897"/>
      <c r="K778" s="897"/>
      <c r="L778" s="897"/>
      <c r="M778" s="897"/>
      <c r="N778" s="897"/>
      <c r="O778" s="897"/>
      <c r="P778" s="897"/>
      <c r="Q778" s="897"/>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97"/>
      <c r="D779" s="897"/>
      <c r="E779" s="897"/>
      <c r="F779" s="897"/>
      <c r="G779" s="897"/>
      <c r="H779" s="897"/>
      <c r="I779" s="897"/>
      <c r="J779" s="897"/>
      <c r="K779" s="897"/>
      <c r="L779" s="897"/>
      <c r="M779" s="897"/>
      <c r="N779" s="897"/>
      <c r="O779" s="897"/>
      <c r="P779" s="897"/>
      <c r="Q779" s="897"/>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97"/>
      <c r="D780" s="897"/>
      <c r="E780" s="897"/>
      <c r="F780" s="897"/>
      <c r="G780" s="897"/>
      <c r="H780" s="897"/>
      <c r="I780" s="897"/>
      <c r="J780" s="897"/>
      <c r="K780" s="897"/>
      <c r="L780" s="897"/>
      <c r="M780" s="897"/>
      <c r="N780" s="897"/>
      <c r="O780" s="897"/>
      <c r="P780" s="897"/>
      <c r="Q780" s="897"/>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97"/>
      <c r="D781" s="897"/>
      <c r="E781" s="897"/>
      <c r="F781" s="897"/>
      <c r="G781" s="897"/>
      <c r="H781" s="897"/>
      <c r="I781" s="897"/>
      <c r="J781" s="897"/>
      <c r="K781" s="897"/>
      <c r="L781" s="897"/>
      <c r="M781" s="897"/>
      <c r="N781" s="897"/>
      <c r="O781" s="897"/>
      <c r="P781" s="897"/>
      <c r="Q781" s="897"/>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97"/>
      <c r="D782" s="897"/>
      <c r="E782" s="897"/>
      <c r="F782" s="897"/>
      <c r="G782" s="897"/>
      <c r="H782" s="897"/>
      <c r="I782" s="897"/>
      <c r="J782" s="897"/>
      <c r="K782" s="897"/>
      <c r="L782" s="897"/>
      <c r="M782" s="897"/>
      <c r="N782" s="897"/>
      <c r="O782" s="897"/>
      <c r="P782" s="897"/>
      <c r="Q782" s="897"/>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97"/>
      <c r="D783" s="897"/>
      <c r="E783" s="897"/>
      <c r="F783" s="897"/>
      <c r="G783" s="897"/>
      <c r="H783" s="897"/>
      <c r="I783" s="897"/>
      <c r="J783" s="897"/>
      <c r="K783" s="897"/>
      <c r="L783" s="897"/>
      <c r="M783" s="897"/>
      <c r="N783" s="897"/>
      <c r="O783" s="897"/>
      <c r="P783" s="897"/>
      <c r="Q783" s="897"/>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97"/>
      <c r="D784" s="897"/>
      <c r="E784" s="897"/>
      <c r="F784" s="897"/>
      <c r="G784" s="897"/>
      <c r="H784" s="897"/>
      <c r="I784" s="897"/>
      <c r="J784" s="897"/>
      <c r="K784" s="897"/>
      <c r="L784" s="897"/>
      <c r="M784" s="897"/>
      <c r="N784" s="897"/>
      <c r="O784" s="897"/>
      <c r="P784" s="897"/>
      <c r="Q784" s="897"/>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97"/>
      <c r="D785" s="897"/>
      <c r="E785" s="897"/>
      <c r="F785" s="897"/>
      <c r="G785" s="897"/>
      <c r="H785" s="897"/>
      <c r="I785" s="897"/>
      <c r="J785" s="897"/>
      <c r="K785" s="897"/>
      <c r="L785" s="897"/>
      <c r="M785" s="897"/>
      <c r="N785" s="897"/>
      <c r="O785" s="897"/>
      <c r="P785" s="897"/>
      <c r="Q785" s="897"/>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97"/>
      <c r="D786" s="897"/>
      <c r="E786" s="897"/>
      <c r="F786" s="897"/>
      <c r="G786" s="897"/>
      <c r="H786" s="897"/>
      <c r="I786" s="897"/>
      <c r="J786" s="897"/>
      <c r="K786" s="897"/>
      <c r="L786" s="897"/>
      <c r="M786" s="897"/>
      <c r="N786" s="897"/>
      <c r="O786" s="897"/>
      <c r="P786" s="897"/>
      <c r="Q786" s="897"/>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97"/>
      <c r="D787" s="897"/>
      <c r="E787" s="897"/>
      <c r="F787" s="897"/>
      <c r="G787" s="897"/>
      <c r="H787" s="897"/>
      <c r="I787" s="897"/>
      <c r="J787" s="897"/>
      <c r="K787" s="897"/>
      <c r="L787" s="897"/>
      <c r="M787" s="897"/>
      <c r="N787" s="897"/>
      <c r="O787" s="897"/>
      <c r="P787" s="897"/>
      <c r="Q787" s="897"/>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97"/>
      <c r="D788" s="897"/>
      <c r="E788" s="897"/>
      <c r="F788" s="897"/>
      <c r="G788" s="897"/>
      <c r="H788" s="897"/>
      <c r="I788" s="897"/>
      <c r="J788" s="897"/>
      <c r="K788" s="897"/>
      <c r="L788" s="897"/>
      <c r="M788" s="897"/>
      <c r="N788" s="897"/>
      <c r="O788" s="897"/>
      <c r="P788" s="897"/>
      <c r="Q788" s="897"/>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97"/>
      <c r="D789" s="897"/>
      <c r="E789" s="897"/>
      <c r="F789" s="897"/>
      <c r="G789" s="897"/>
      <c r="H789" s="897"/>
      <c r="I789" s="897"/>
      <c r="J789" s="897"/>
      <c r="K789" s="897"/>
      <c r="L789" s="897"/>
      <c r="M789" s="897"/>
      <c r="N789" s="897"/>
      <c r="O789" s="897"/>
      <c r="P789" s="897"/>
      <c r="Q789" s="897"/>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97"/>
      <c r="D790" s="897"/>
      <c r="E790" s="897"/>
      <c r="F790" s="897"/>
      <c r="G790" s="897"/>
      <c r="H790" s="897"/>
      <c r="I790" s="897"/>
      <c r="J790" s="897"/>
      <c r="K790" s="897"/>
      <c r="L790" s="897"/>
      <c r="M790" s="897"/>
      <c r="N790" s="897"/>
      <c r="O790" s="897"/>
      <c r="P790" s="897"/>
      <c r="Q790" s="897"/>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97"/>
      <c r="D791" s="897"/>
      <c r="E791" s="897"/>
      <c r="F791" s="897"/>
      <c r="G791" s="897"/>
      <c r="H791" s="897"/>
      <c r="I791" s="897"/>
      <c r="J791" s="897"/>
      <c r="K791" s="897"/>
      <c r="L791" s="897"/>
      <c r="M791" s="897"/>
      <c r="N791" s="897"/>
      <c r="O791" s="897"/>
      <c r="P791" s="897"/>
      <c r="Q791" s="897"/>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97"/>
      <c r="D792" s="897"/>
      <c r="E792" s="897"/>
      <c r="F792" s="897"/>
      <c r="G792" s="897"/>
      <c r="H792" s="897"/>
      <c r="I792" s="897"/>
      <c r="J792" s="897"/>
      <c r="K792" s="897"/>
      <c r="L792" s="897"/>
      <c r="M792" s="897"/>
      <c r="N792" s="897"/>
      <c r="O792" s="897"/>
      <c r="P792" s="897"/>
      <c r="Q792" s="897"/>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97"/>
      <c r="D793" s="897"/>
      <c r="E793" s="897"/>
      <c r="F793" s="897"/>
      <c r="G793" s="897"/>
      <c r="H793" s="897"/>
      <c r="I793" s="897"/>
      <c r="J793" s="897"/>
      <c r="K793" s="897"/>
      <c r="L793" s="897"/>
      <c r="M793" s="897"/>
      <c r="N793" s="897"/>
      <c r="O793" s="897"/>
      <c r="P793" s="897"/>
      <c r="Q793" s="897"/>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97"/>
      <c r="D794" s="897"/>
      <c r="E794" s="897"/>
      <c r="F794" s="897"/>
      <c r="G794" s="897"/>
      <c r="H794" s="897"/>
      <c r="I794" s="897"/>
      <c r="J794" s="897"/>
      <c r="K794" s="897"/>
      <c r="L794" s="897"/>
      <c r="M794" s="897"/>
      <c r="N794" s="897"/>
      <c r="O794" s="897"/>
      <c r="P794" s="897"/>
      <c r="Q794" s="897"/>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97"/>
      <c r="D795" s="897"/>
      <c r="E795" s="897"/>
      <c r="F795" s="897"/>
      <c r="G795" s="897"/>
      <c r="H795" s="897"/>
      <c r="I795" s="897"/>
      <c r="J795" s="897"/>
      <c r="K795" s="897"/>
      <c r="L795" s="897"/>
      <c r="M795" s="897"/>
      <c r="N795" s="897"/>
      <c r="O795" s="897"/>
      <c r="P795" s="897"/>
      <c r="Q795" s="897"/>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97"/>
      <c r="D796" s="897"/>
      <c r="E796" s="897"/>
      <c r="F796" s="897"/>
      <c r="G796" s="897"/>
      <c r="H796" s="897"/>
      <c r="I796" s="897"/>
      <c r="J796" s="897"/>
      <c r="K796" s="897"/>
      <c r="L796" s="897"/>
      <c r="M796" s="897"/>
      <c r="N796" s="897"/>
      <c r="O796" s="897"/>
      <c r="P796" s="897"/>
      <c r="Q796" s="897"/>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97"/>
      <c r="D797" s="897"/>
      <c r="E797" s="897"/>
      <c r="F797" s="897"/>
      <c r="G797" s="897"/>
      <c r="H797" s="897"/>
      <c r="I797" s="897"/>
      <c r="J797" s="897"/>
      <c r="K797" s="897"/>
      <c r="L797" s="897"/>
      <c r="M797" s="897"/>
      <c r="N797" s="897"/>
      <c r="O797" s="897"/>
      <c r="P797" s="897"/>
      <c r="Q797" s="897"/>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97"/>
      <c r="D798" s="897"/>
      <c r="E798" s="897"/>
      <c r="F798" s="897"/>
      <c r="G798" s="897"/>
      <c r="H798" s="897"/>
      <c r="I798" s="897"/>
      <c r="J798" s="897"/>
      <c r="K798" s="897"/>
      <c r="L798" s="897"/>
      <c r="M798" s="897"/>
      <c r="N798" s="897"/>
      <c r="O798" s="897"/>
      <c r="P798" s="897"/>
      <c r="Q798" s="897"/>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97"/>
      <c r="D799" s="897"/>
      <c r="E799" s="897"/>
      <c r="F799" s="897"/>
      <c r="G799" s="897"/>
      <c r="H799" s="897"/>
      <c r="I799" s="897"/>
      <c r="J799" s="897"/>
      <c r="K799" s="897"/>
      <c r="L799" s="897"/>
      <c r="M799" s="897"/>
      <c r="N799" s="897"/>
      <c r="O799" s="897"/>
      <c r="P799" s="897"/>
      <c r="Q799" s="897"/>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97"/>
      <c r="D800" s="897"/>
      <c r="E800" s="897"/>
      <c r="F800" s="897"/>
      <c r="G800" s="897"/>
      <c r="H800" s="897"/>
      <c r="I800" s="897"/>
      <c r="J800" s="897"/>
      <c r="K800" s="897"/>
      <c r="L800" s="897"/>
      <c r="M800" s="897"/>
      <c r="N800" s="897"/>
      <c r="O800" s="897"/>
      <c r="P800" s="897"/>
      <c r="Q800" s="897"/>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97"/>
      <c r="D801" s="897"/>
      <c r="E801" s="897"/>
      <c r="F801" s="897"/>
      <c r="G801" s="897"/>
      <c r="H801" s="897"/>
      <c r="I801" s="897"/>
      <c r="J801" s="897"/>
      <c r="K801" s="897"/>
      <c r="L801" s="897"/>
      <c r="M801" s="897"/>
      <c r="N801" s="897"/>
      <c r="O801" s="897"/>
      <c r="P801" s="897"/>
      <c r="Q801" s="897"/>
    </row>
    <row r="802" ht="25.15" customHeight="true" x14ac:dyDescent="0.2">
      <c r="C802" s="897"/>
      <c r="D802" s="897"/>
      <c r="E802" s="897"/>
      <c r="F802" s="897"/>
      <c r="G802" s="897"/>
      <c r="H802" s="897"/>
      <c r="I802" s="897"/>
      <c r="J802" s="897"/>
      <c r="K802" s="897"/>
      <c r="L802" s="897"/>
      <c r="M802" s="897"/>
      <c r="N802" s="897"/>
      <c r="O802" s="897"/>
      <c r="P802" s="897"/>
      <c r="Q802" s="897"/>
    </row>
    <row r="803" ht="25.15" customHeight="true" x14ac:dyDescent="0.2">
      <c r="C803" s="897"/>
      <c r="D803" s="897"/>
      <c r="E803" s="897"/>
      <c r="F803" s="897"/>
      <c r="G803" s="897"/>
      <c r="H803" s="897"/>
      <c r="I803" s="897"/>
      <c r="J803" s="897"/>
      <c r="K803" s="897"/>
      <c r="L803" s="897"/>
      <c r="M803" s="897"/>
      <c r="N803" s="897"/>
      <c r="O803" s="897"/>
      <c r="P803" s="897"/>
      <c r="Q803" s="897"/>
    </row>
    <row r="804" ht="25.15" customHeight="true" x14ac:dyDescent="0.2">
      <c r="C804" s="897"/>
      <c r="D804" s="897"/>
      <c r="E804" s="897"/>
      <c r="F804" s="897"/>
      <c r="G804" s="897"/>
      <c r="H804" s="897"/>
      <c r="I804" s="897"/>
      <c r="J804" s="897"/>
      <c r="K804" s="897"/>
      <c r="L804" s="897"/>
      <c r="M804" s="897"/>
      <c r="N804" s="897"/>
      <c r="O804" s="897"/>
      <c r="P804" s="897"/>
      <c r="Q804" s="897"/>
    </row>
    <row r="805" ht="25.15" customHeight="true" x14ac:dyDescent="0.2">
      <c r="C805" s="897"/>
      <c r="D805" s="897"/>
      <c r="E805" s="897"/>
      <c r="F805" s="897"/>
      <c r="G805" s="897"/>
      <c r="H805" s="897"/>
      <c r="I805" s="897"/>
      <c r="J805" s="897"/>
      <c r="K805" s="897"/>
      <c r="L805" s="897"/>
      <c r="M805" s="897"/>
      <c r="N805" s="897"/>
      <c r="O805" s="897"/>
      <c r="P805" s="897"/>
      <c r="Q805" s="897"/>
    </row>
    <row r="806" ht="25.15" customHeight="true" x14ac:dyDescent="0.2">
      <c r="C806" s="897"/>
      <c r="D806" s="897"/>
      <c r="E806" s="897"/>
      <c r="F806" s="897"/>
      <c r="G806" s="897"/>
      <c r="H806" s="897"/>
      <c r="I806" s="897"/>
      <c r="J806" s="897"/>
      <c r="K806" s="897"/>
      <c r="L806" s="897"/>
      <c r="M806" s="897"/>
      <c r="N806" s="897"/>
      <c r="O806" s="897"/>
      <c r="P806" s="897"/>
      <c r="Q806" s="897"/>
    </row>
    <row r="807" ht="25.15" customHeight="true" x14ac:dyDescent="0.2">
      <c r="C807" s="897"/>
      <c r="D807" s="897"/>
      <c r="E807" s="897"/>
      <c r="F807" s="897"/>
      <c r="G807" s="897"/>
      <c r="H807" s="897"/>
      <c r="I807" s="897"/>
      <c r="J807" s="897"/>
      <c r="K807" s="897"/>
      <c r="L807" s="897"/>
      <c r="M807" s="897"/>
      <c r="N807" s="897"/>
      <c r="O807" s="897"/>
      <c r="P807" s="897"/>
      <c r="Q807" s="897"/>
    </row>
    <row r="808" ht="25.15" customHeight="true" x14ac:dyDescent="0.2">
      <c r="C808" s="897"/>
      <c r="D808" s="897"/>
      <c r="E808" s="897"/>
      <c r="F808" s="897"/>
      <c r="G808" s="897"/>
      <c r="H808" s="897"/>
      <c r="I808" s="897"/>
      <c r="J808" s="897"/>
      <c r="K808" s="897"/>
      <c r="L808" s="897"/>
      <c r="M808" s="897"/>
      <c r="N808" s="897"/>
      <c r="O808" s="897"/>
      <c r="P808" s="897"/>
      <c r="Q808" s="897"/>
    </row>
    <row r="809" ht="25.15" customHeight="true" x14ac:dyDescent="0.2">
      <c r="C809" s="897"/>
      <c r="D809" s="897"/>
      <c r="E809" s="897"/>
      <c r="F809" s="897"/>
      <c r="G809" s="897"/>
      <c r="H809" s="897"/>
      <c r="I809" s="897"/>
      <c r="J809" s="897"/>
      <c r="K809" s="897"/>
      <c r="L809" s="897"/>
      <c r="M809" s="897"/>
      <c r="N809" s="897"/>
      <c r="O809" s="897"/>
      <c r="P809" s="897"/>
      <c r="Q809" s="897"/>
    </row>
    <row r="810" ht="25.15" customHeight="true" x14ac:dyDescent="0.2">
      <c r="C810" s="897"/>
      <c r="D810" s="897"/>
      <c r="E810" s="897"/>
      <c r="F810" s="897"/>
      <c r="G810" s="897"/>
      <c r="H810" s="897"/>
      <c r="I810" s="897"/>
      <c r="J810" s="897"/>
      <c r="K810" s="897"/>
      <c r="L810" s="897"/>
      <c r="M810" s="897"/>
      <c r="N810" s="897"/>
      <c r="O810" s="897"/>
      <c r="P810" s="897"/>
      <c r="Q810" s="897"/>
    </row>
    <row r="811" ht="25.15" customHeight="true" x14ac:dyDescent="0.2">
      <c r="C811" s="897"/>
      <c r="D811" s="897"/>
      <c r="E811" s="897"/>
      <c r="F811" s="897"/>
      <c r="G811" s="897"/>
      <c r="H811" s="897"/>
      <c r="I811" s="897"/>
      <c r="J811" s="897"/>
      <c r="K811" s="897"/>
      <c r="L811" s="897"/>
      <c r="M811" s="897"/>
      <c r="N811" s="897"/>
      <c r="O811" s="897"/>
      <c r="P811" s="897"/>
      <c r="Q811" s="897"/>
    </row>
    <row r="812" ht="25.15" customHeight="true" x14ac:dyDescent="0.2">
      <c r="C812" s="897"/>
      <c r="D812" s="897"/>
      <c r="E812" s="897"/>
      <c r="F812" s="897"/>
      <c r="G812" s="897"/>
      <c r="H812" s="897"/>
      <c r="I812" s="897"/>
      <c r="J812" s="897"/>
      <c r="K812" s="897"/>
      <c r="L812" s="897"/>
      <c r="M812" s="897"/>
      <c r="N812" s="897"/>
      <c r="O812" s="897"/>
      <c r="P812" s="897"/>
      <c r="Q812" s="897"/>
    </row>
    <row r="813" ht="25.15" customHeight="true" x14ac:dyDescent="0.2">
      <c r="C813" s="897"/>
      <c r="D813" s="897"/>
      <c r="E813" s="897"/>
      <c r="F813" s="897"/>
      <c r="G813" s="897"/>
      <c r="H813" s="897"/>
      <c r="I813" s="897"/>
      <c r="J813" s="897"/>
      <c r="K813" s="897"/>
      <c r="L813" s="897"/>
      <c r="M813" s="897"/>
      <c r="N813" s="897"/>
      <c r="O813" s="897"/>
      <c r="P813" s="897"/>
      <c r="Q813" s="897"/>
    </row>
    <row r="814" ht="25.15" customHeight="true" x14ac:dyDescent="0.2">
      <c r="C814" s="897"/>
      <c r="D814" s="897"/>
      <c r="E814" s="897"/>
      <c r="F814" s="897"/>
      <c r="G814" s="897"/>
      <c r="H814" s="897"/>
      <c r="I814" s="897"/>
      <c r="J814" s="897"/>
      <c r="K814" s="897"/>
      <c r="L814" s="897"/>
      <c r="M814" s="897"/>
      <c r="N814" s="897"/>
      <c r="O814" s="897"/>
      <c r="P814" s="897"/>
      <c r="Q814" s="897"/>
    </row>
    <row r="815" ht="25.15" customHeight="true" x14ac:dyDescent="0.2">
      <c r="C815" s="897"/>
      <c r="D815" s="897"/>
      <c r="E815" s="897"/>
      <c r="F815" s="897"/>
      <c r="G815" s="897"/>
      <c r="H815" s="897"/>
      <c r="I815" s="897"/>
      <c r="J815" s="897"/>
      <c r="K815" s="897"/>
      <c r="L815" s="897"/>
      <c r="M815" s="897"/>
      <c r="N815" s="897"/>
      <c r="O815" s="897"/>
      <c r="P815" s="897"/>
      <c r="Q815" s="897"/>
    </row>
    <row r="816" ht="25.15" customHeight="true" x14ac:dyDescent="0.2">
      <c r="C816" s="897"/>
      <c r="D816" s="897"/>
      <c r="E816" s="897"/>
      <c r="F816" s="897"/>
      <c r="G816" s="897"/>
      <c r="H816" s="897"/>
      <c r="I816" s="897"/>
      <c r="J816" s="897"/>
      <c r="K816" s="897"/>
      <c r="L816" s="897"/>
      <c r="M816" s="897"/>
      <c r="N816" s="897"/>
      <c r="O816" s="897"/>
      <c r="P816" s="897"/>
      <c r="Q816" s="897"/>
    </row>
    <row r="817" ht="25.15" customHeight="true" x14ac:dyDescent="0.2">
      <c r="C817" s="897"/>
      <c r="D817" s="897"/>
      <c r="E817" s="897"/>
      <c r="F817" s="897"/>
      <c r="G817" s="897"/>
      <c r="H817" s="897"/>
      <c r="I817" s="897"/>
      <c r="J817" s="897"/>
      <c r="K817" s="897"/>
      <c r="L817" s="897"/>
      <c r="M817" s="897"/>
      <c r="N817" s="897"/>
      <c r="O817" s="897"/>
      <c r="P817" s="897"/>
      <c r="Q817" s="897"/>
    </row>
    <row r="818" ht="25.15" customHeight="true" x14ac:dyDescent="0.2">
      <c r="C818" s="897"/>
      <c r="D818" s="897"/>
      <c r="E818" s="897"/>
      <c r="F818" s="897"/>
      <c r="G818" s="897"/>
      <c r="H818" s="897"/>
      <c r="I818" s="897"/>
      <c r="J818" s="897"/>
      <c r="K818" s="897"/>
      <c r="L818" s="897"/>
      <c r="M818" s="897"/>
      <c r="N818" s="897"/>
      <c r="O818" s="897"/>
      <c r="P818" s="897"/>
      <c r="Q818" s="897"/>
    </row>
    <row r="819" ht="25.15" customHeight="true" x14ac:dyDescent="0.2">
      <c r="C819" s="897"/>
      <c r="D819" s="897"/>
      <c r="E819" s="897"/>
      <c r="F819" s="897"/>
      <c r="G819" s="897"/>
      <c r="H819" s="897"/>
      <c r="I819" s="897"/>
      <c r="J819" s="897"/>
      <c r="K819" s="897"/>
      <c r="L819" s="897"/>
      <c r="M819" s="897"/>
      <c r="N819" s="897"/>
      <c r="O819" s="897"/>
      <c r="P819" s="897"/>
      <c r="Q819" s="897"/>
    </row>
    <row r="820" ht="25.15" customHeight="true" x14ac:dyDescent="0.2">
      <c r="C820" s="897"/>
      <c r="D820" s="897"/>
      <c r="E820" s="897"/>
      <c r="F820" s="897"/>
      <c r="G820" s="897"/>
      <c r="H820" s="897"/>
      <c r="I820" s="897"/>
      <c r="J820" s="897"/>
      <c r="K820" s="897"/>
      <c r="L820" s="897"/>
      <c r="M820" s="897"/>
      <c r="N820" s="897"/>
      <c r="O820" s="897"/>
      <c r="P820" s="897"/>
      <c r="Q820" s="897"/>
    </row>
    <row r="821" ht="25.15" customHeight="true" x14ac:dyDescent="0.2">
      <c r="C821" s="897"/>
      <c r="D821" s="897"/>
      <c r="E821" s="897"/>
      <c r="F821" s="897"/>
      <c r="G821" s="897"/>
      <c r="H821" s="897"/>
      <c r="I821" s="897"/>
      <c r="J821" s="897"/>
      <c r="K821" s="897"/>
      <c r="L821" s="897"/>
      <c r="M821" s="897"/>
      <c r="N821" s="897"/>
      <c r="O821" s="897"/>
      <c r="P821" s="897"/>
      <c r="Q821" s="897"/>
    </row>
    <row r="822" ht="25.15" customHeight="true" x14ac:dyDescent="0.2">
      <c r="C822" s="897"/>
      <c r="D822" s="897"/>
      <c r="E822" s="897"/>
      <c r="F822" s="897"/>
      <c r="G822" s="897"/>
      <c r="H822" s="897"/>
      <c r="I822" s="897"/>
      <c r="J822" s="897"/>
      <c r="K822" s="897"/>
      <c r="L822" s="897"/>
      <c r="M822" s="897"/>
      <c r="N822" s="897"/>
      <c r="O822" s="897"/>
      <c r="P822" s="897"/>
      <c r="Q822" s="897"/>
    </row>
    <row r="823" ht="25.15" customHeight="true" x14ac:dyDescent="0.2">
      <c r="C823" s="897"/>
      <c r="D823" s="897"/>
      <c r="E823" s="897"/>
      <c r="F823" s="897"/>
      <c r="G823" s="897"/>
      <c r="H823" s="897"/>
      <c r="I823" s="897"/>
      <c r="J823" s="897"/>
      <c r="K823" s="897"/>
      <c r="L823" s="897"/>
      <c r="M823" s="897"/>
      <c r="N823" s="897"/>
      <c r="O823" s="897"/>
      <c r="P823" s="897"/>
      <c r="Q823" s="897"/>
    </row>
    <row r="824" ht="25.15" customHeight="true" x14ac:dyDescent="0.2">
      <c r="C824" s="897"/>
      <c r="D824" s="897"/>
      <c r="E824" s="897"/>
      <c r="F824" s="897"/>
      <c r="G824" s="897"/>
      <c r="H824" s="897"/>
      <c r="I824" s="897"/>
      <c r="J824" s="897"/>
      <c r="K824" s="897"/>
      <c r="L824" s="897"/>
      <c r="M824" s="897"/>
      <c r="N824" s="897"/>
      <c r="O824" s="897"/>
      <c r="P824" s="897"/>
      <c r="Q824" s="897"/>
    </row>
    <row r="825" ht="25.15" customHeight="true" x14ac:dyDescent="0.2">
      <c r="C825" s="897"/>
      <c r="D825" s="897"/>
      <c r="E825" s="897"/>
      <c r="F825" s="897"/>
      <c r="G825" s="897"/>
      <c r="H825" s="897"/>
      <c r="I825" s="897"/>
      <c r="J825" s="897"/>
      <c r="K825" s="897"/>
      <c r="L825" s="897"/>
      <c r="M825" s="897"/>
      <c r="N825" s="897"/>
      <c r="O825" s="897"/>
      <c r="P825" s="897"/>
      <c r="Q825" s="897"/>
    </row>
    <row r="826" ht="25.15" customHeight="true" x14ac:dyDescent="0.2">
      <c r="C826" s="897"/>
      <c r="D826" s="897"/>
      <c r="E826" s="897"/>
      <c r="F826" s="897"/>
      <c r="G826" s="897"/>
      <c r="H826" s="897"/>
      <c r="I826" s="897"/>
      <c r="J826" s="897"/>
      <c r="K826" s="897"/>
      <c r="L826" s="897"/>
      <c r="M826" s="897"/>
      <c r="N826" s="897"/>
      <c r="O826" s="897"/>
      <c r="P826" s="897"/>
      <c r="Q826" s="897"/>
    </row>
    <row r="827" ht="25.15" customHeight="true" x14ac:dyDescent="0.2">
      <c r="C827" s="897"/>
      <c r="D827" s="897"/>
      <c r="E827" s="897"/>
      <c r="F827" s="897"/>
      <c r="G827" s="897"/>
      <c r="H827" s="897"/>
      <c r="I827" s="897"/>
      <c r="J827" s="897"/>
      <c r="K827" s="897"/>
      <c r="L827" s="897"/>
      <c r="M827" s="897"/>
      <c r="N827" s="897"/>
      <c r="O827" s="897"/>
      <c r="P827" s="897"/>
      <c r="Q827" s="897"/>
    </row>
    <row r="828" ht="25.15" customHeight="true" x14ac:dyDescent="0.2">
      <c r="C828" s="897"/>
      <c r="D828" s="897"/>
      <c r="E828" s="897"/>
      <c r="F828" s="897"/>
      <c r="G828" s="897"/>
      <c r="H828" s="897"/>
      <c r="I828" s="897"/>
      <c r="J828" s="897"/>
      <c r="K828" s="897"/>
      <c r="L828" s="897"/>
      <c r="M828" s="897"/>
      <c r="N828" s="897"/>
      <c r="O828" s="897"/>
      <c r="P828" s="897"/>
      <c r="Q828" s="897"/>
    </row>
    <row r="829" ht="25.15" customHeight="true" x14ac:dyDescent="0.2">
      <c r="C829" s="897"/>
      <c r="D829" s="897"/>
      <c r="E829" s="897"/>
      <c r="F829" s="897"/>
      <c r="G829" s="897"/>
      <c r="H829" s="897"/>
      <c r="I829" s="897"/>
      <c r="J829" s="897"/>
      <c r="K829" s="897"/>
      <c r="L829" s="897"/>
      <c r="M829" s="897"/>
      <c r="N829" s="897"/>
      <c r="O829" s="897"/>
      <c r="P829" s="897"/>
      <c r="Q829" s="897"/>
    </row>
    <row r="830" ht="25.15" customHeight="true" x14ac:dyDescent="0.2">
      <c r="C830" s="897"/>
      <c r="D830" s="897"/>
      <c r="E830" s="897"/>
      <c r="F830" s="897"/>
      <c r="G830" s="897"/>
      <c r="H830" s="897"/>
      <c r="I830" s="897"/>
      <c r="J830" s="897"/>
      <c r="K830" s="897"/>
      <c r="L830" s="897"/>
      <c r="M830" s="897"/>
      <c r="N830" s="897"/>
      <c r="O830" s="897"/>
      <c r="P830" s="897"/>
      <c r="Q830" s="897"/>
    </row>
    <row r="831" ht="25.15" customHeight="true" x14ac:dyDescent="0.2">
      <c r="C831" s="897"/>
      <c r="D831" s="897"/>
      <c r="E831" s="897"/>
      <c r="F831" s="897"/>
      <c r="G831" s="897"/>
      <c r="H831" s="897"/>
      <c r="I831" s="897"/>
      <c r="J831" s="897"/>
      <c r="K831" s="897"/>
      <c r="L831" s="897"/>
      <c r="M831" s="897"/>
      <c r="N831" s="897"/>
      <c r="O831" s="897"/>
      <c r="P831" s="897"/>
      <c r="Q831" s="897"/>
    </row>
    <row r="832" ht="25.15" customHeight="true" x14ac:dyDescent="0.2">
      <c r="C832" s="897"/>
      <c r="D832" s="897"/>
      <c r="E832" s="897"/>
      <c r="F832" s="897"/>
      <c r="G832" s="897"/>
      <c r="H832" s="897"/>
      <c r="I832" s="897"/>
      <c r="J832" s="897"/>
      <c r="K832" s="897"/>
      <c r="L832" s="897"/>
      <c r="M832" s="897"/>
      <c r="N832" s="897"/>
      <c r="O832" s="897"/>
      <c r="P832" s="897"/>
      <c r="Q832" s="897"/>
    </row>
    <row r="833" ht="25.15" customHeight="true" x14ac:dyDescent="0.2">
      <c r="C833" s="897"/>
      <c r="D833" s="897"/>
      <c r="E833" s="897"/>
      <c r="F833" s="897"/>
      <c r="G833" s="897"/>
      <c r="H833" s="897"/>
      <c r="I833" s="897"/>
      <c r="J833" s="897"/>
      <c r="K833" s="897"/>
      <c r="L833" s="897"/>
      <c r="M833" s="897"/>
      <c r="N833" s="897"/>
      <c r="O833" s="897"/>
      <c r="P833" s="897"/>
      <c r="Q833" s="897"/>
    </row>
    <row r="834" ht="25.15" customHeight="true" x14ac:dyDescent="0.2">
      <c r="C834" s="897"/>
      <c r="D834" s="897"/>
      <c r="E834" s="897"/>
      <c r="F834" s="897"/>
      <c r="G834" s="897"/>
      <c r="H834" s="897"/>
      <c r="I834" s="897"/>
      <c r="J834" s="897"/>
      <c r="K834" s="897"/>
      <c r="L834" s="897"/>
      <c r="M834" s="897"/>
      <c r="N834" s="897"/>
      <c r="O834" s="897"/>
      <c r="P834" s="897"/>
      <c r="Q834" s="897"/>
    </row>
    <row r="835" ht="25.15" customHeight="true" x14ac:dyDescent="0.2">
      <c r="C835" s="897"/>
      <c r="D835" s="897"/>
      <c r="E835" s="897"/>
      <c r="F835" s="897"/>
      <c r="G835" s="897"/>
      <c r="H835" s="897"/>
      <c r="I835" s="897"/>
      <c r="J835" s="897"/>
      <c r="K835" s="897"/>
      <c r="L835" s="897"/>
      <c r="M835" s="897"/>
      <c r="N835" s="897"/>
      <c r="O835" s="897"/>
      <c r="P835" s="897"/>
      <c r="Q835" s="897"/>
    </row>
    <row r="836" ht="25.15" customHeight="true" x14ac:dyDescent="0.2">
      <c r="C836" s="897"/>
      <c r="D836" s="897"/>
      <c r="E836" s="897"/>
      <c r="F836" s="897"/>
      <c r="G836" s="897"/>
      <c r="H836" s="897"/>
      <c r="I836" s="897"/>
      <c r="J836" s="897"/>
      <c r="K836" s="897"/>
      <c r="L836" s="897"/>
      <c r="M836" s="897"/>
      <c r="N836" s="897"/>
      <c r="O836" s="897"/>
      <c r="P836" s="897"/>
      <c r="Q836" s="897"/>
    </row>
    <row r="837" ht="25.15" customHeight="true" x14ac:dyDescent="0.2">
      <c r="C837" s="897"/>
      <c r="D837" s="897"/>
      <c r="E837" s="897"/>
      <c r="F837" s="897"/>
      <c r="G837" s="897"/>
      <c r="H837" s="897"/>
      <c r="I837" s="897"/>
      <c r="J837" s="897"/>
      <c r="K837" s="897"/>
      <c r="L837" s="897"/>
      <c r="M837" s="897"/>
      <c r="N837" s="897"/>
      <c r="O837" s="897"/>
      <c r="P837" s="897"/>
      <c r="Q837" s="897"/>
    </row>
    <row r="838" ht="25.15" customHeight="true" x14ac:dyDescent="0.2">
      <c r="C838" s="897"/>
      <c r="D838" s="897"/>
      <c r="E838" s="897"/>
      <c r="F838" s="897"/>
      <c r="G838" s="897"/>
      <c r="H838" s="897"/>
      <c r="I838" s="897"/>
      <c r="J838" s="897"/>
      <c r="K838" s="897"/>
      <c r="L838" s="897"/>
      <c r="M838" s="897"/>
      <c r="N838" s="897"/>
      <c r="O838" s="897"/>
      <c r="P838" s="897"/>
      <c r="Q838" s="897"/>
    </row>
    <row r="839" ht="25.15" customHeight="true" x14ac:dyDescent="0.2">
      <c r="C839" s="897"/>
      <c r="D839" s="897"/>
      <c r="E839" s="897"/>
      <c r="F839" s="897"/>
      <c r="G839" s="897"/>
      <c r="H839" s="897"/>
      <c r="I839" s="897"/>
      <c r="J839" s="897"/>
      <c r="K839" s="897"/>
      <c r="L839" s="897"/>
      <c r="M839" s="897"/>
      <c r="N839" s="897"/>
      <c r="O839" s="897"/>
      <c r="P839" s="897"/>
      <c r="Q839" s="897"/>
    </row>
    <row r="840" ht="25.15" customHeight="true" x14ac:dyDescent="0.2">
      <c r="C840" s="897"/>
      <c r="D840" s="897"/>
      <c r="E840" s="897"/>
      <c r="F840" s="897"/>
      <c r="G840" s="897"/>
      <c r="H840" s="897"/>
      <c r="I840" s="897"/>
      <c r="J840" s="897"/>
      <c r="K840" s="897"/>
      <c r="L840" s="897"/>
      <c r="M840" s="897"/>
      <c r="N840" s="897"/>
      <c r="O840" s="897"/>
      <c r="P840" s="897"/>
      <c r="Q840" s="897"/>
    </row>
    <row r="841" ht="25.15" customHeight="true" x14ac:dyDescent="0.2">
      <c r="C841" s="897"/>
      <c r="D841" s="897"/>
      <c r="E841" s="897"/>
      <c r="F841" s="897"/>
      <c r="G841" s="897"/>
      <c r="H841" s="897"/>
      <c r="I841" s="897"/>
      <c r="J841" s="897"/>
      <c r="K841" s="897"/>
      <c r="L841" s="897"/>
      <c r="M841" s="897"/>
      <c r="N841" s="897"/>
      <c r="O841" s="897"/>
      <c r="P841" s="897"/>
      <c r="Q841" s="897"/>
    </row>
    <row r="842" ht="25.15" customHeight="true" x14ac:dyDescent="0.2">
      <c r="C842" s="897"/>
      <c r="D842" s="897"/>
      <c r="E842" s="897"/>
      <c r="F842" s="897"/>
      <c r="G842" s="897"/>
      <c r="H842" s="897"/>
      <c r="I842" s="897"/>
      <c r="J842" s="897"/>
      <c r="K842" s="897"/>
      <c r="L842" s="897"/>
      <c r="M842" s="897"/>
      <c r="N842" s="897"/>
      <c r="O842" s="897"/>
      <c r="P842" s="897"/>
      <c r="Q842" s="897"/>
    </row>
    <row r="843" ht="25.15" customHeight="true" x14ac:dyDescent="0.2">
      <c r="C843" s="897"/>
      <c r="D843" s="897"/>
      <c r="E843" s="897"/>
      <c r="F843" s="897"/>
      <c r="G843" s="897"/>
      <c r="H843" s="897"/>
      <c r="I843" s="897"/>
      <c r="J843" s="897"/>
      <c r="K843" s="897"/>
      <c r="L843" s="897"/>
      <c r="M843" s="897"/>
      <c r="N843" s="897"/>
      <c r="O843" s="897"/>
      <c r="P843" s="897"/>
      <c r="Q843" s="897"/>
    </row>
    <row r="844" ht="25.15" customHeight="true" x14ac:dyDescent="0.2">
      <c r="C844" s="897"/>
      <c r="D844" s="897"/>
      <c r="E844" s="897"/>
      <c r="F844" s="897"/>
      <c r="G844" s="897"/>
      <c r="H844" s="897"/>
      <c r="I844" s="897"/>
      <c r="J844" s="897"/>
      <c r="K844" s="897"/>
      <c r="L844" s="897"/>
      <c r="M844" s="897"/>
      <c r="N844" s="897"/>
      <c r="O844" s="897"/>
      <c r="P844" s="897"/>
      <c r="Q844" s="897"/>
    </row>
    <row r="845" ht="25.15" customHeight="true" x14ac:dyDescent="0.2">
      <c r="C845" s="897"/>
      <c r="D845" s="897"/>
      <c r="E845" s="897"/>
      <c r="F845" s="897"/>
      <c r="G845" s="897"/>
      <c r="H845" s="897"/>
      <c r="I845" s="897"/>
      <c r="J845" s="897"/>
      <c r="K845" s="897"/>
      <c r="L845" s="897"/>
      <c r="M845" s="897"/>
      <c r="N845" s="897"/>
      <c r="O845" s="897"/>
      <c r="P845" s="897"/>
      <c r="Q845" s="897"/>
    </row>
    <row r="846" ht="25.15" customHeight="true" x14ac:dyDescent="0.2">
      <c r="C846" s="897"/>
      <c r="D846" s="897"/>
      <c r="E846" s="897"/>
      <c r="F846" s="897"/>
      <c r="G846" s="897"/>
      <c r="H846" s="897"/>
      <c r="I846" s="897"/>
      <c r="J846" s="897"/>
      <c r="K846" s="897"/>
      <c r="L846" s="897"/>
      <c r="M846" s="897"/>
      <c r="N846" s="897"/>
      <c r="O846" s="897"/>
      <c r="P846" s="897"/>
      <c r="Q846" s="897"/>
    </row>
    <row r="847" ht="25.15" customHeight="true" x14ac:dyDescent="0.2">
      <c r="C847" s="897"/>
      <c r="D847" s="897"/>
      <c r="E847" s="897"/>
      <c r="F847" s="897"/>
      <c r="G847" s="897"/>
      <c r="H847" s="897"/>
      <c r="I847" s="897"/>
      <c r="J847" s="897"/>
      <c r="K847" s="897"/>
      <c r="L847" s="897"/>
      <c r="M847" s="897"/>
      <c r="N847" s="897"/>
      <c r="O847" s="897"/>
      <c r="P847" s="897"/>
      <c r="Q847" s="897"/>
    </row>
    <row r="848" ht="25.15" customHeight="true" x14ac:dyDescent="0.2">
      <c r="C848" s="897"/>
      <c r="D848" s="897"/>
      <c r="E848" s="897"/>
      <c r="F848" s="897"/>
      <c r="G848" s="897"/>
      <c r="H848" s="897"/>
      <c r="I848" s="897"/>
      <c r="J848" s="897"/>
      <c r="K848" s="897"/>
      <c r="L848" s="897"/>
      <c r="M848" s="897"/>
      <c r="N848" s="897"/>
      <c r="O848" s="897"/>
      <c r="P848" s="897"/>
      <c r="Q848" s="897"/>
    </row>
    <row r="849" ht="25.15" customHeight="true" x14ac:dyDescent="0.2">
      <c r="C849" s="897"/>
      <c r="D849" s="897"/>
      <c r="E849" s="897"/>
      <c r="F849" s="897"/>
      <c r="G849" s="897"/>
      <c r="H849" s="897"/>
      <c r="I849" s="897"/>
      <c r="J849" s="897"/>
      <c r="K849" s="897"/>
      <c r="L849" s="897"/>
      <c r="M849" s="897"/>
      <c r="N849" s="897"/>
      <c r="O849" s="897"/>
      <c r="P849" s="897"/>
      <c r="Q849" s="897"/>
    </row>
    <row r="850" ht="25.15" customHeight="true" x14ac:dyDescent="0.2">
      <c r="C850" s="897"/>
      <c r="D850" s="897"/>
      <c r="E850" s="897"/>
      <c r="F850" s="897"/>
      <c r="G850" s="897"/>
      <c r="H850" s="897"/>
      <c r="I850" s="897"/>
      <c r="J850" s="897"/>
      <c r="K850" s="897"/>
      <c r="L850" s="897"/>
      <c r="M850" s="897"/>
      <c r="N850" s="897"/>
      <c r="O850" s="897"/>
      <c r="P850" s="897"/>
      <c r="Q850" s="897"/>
    </row>
    <row r="851" ht="25.15" customHeight="true" x14ac:dyDescent="0.2">
      <c r="C851" s="897"/>
      <c r="D851" s="897"/>
      <c r="E851" s="897"/>
      <c r="F851" s="897"/>
      <c r="G851" s="897"/>
      <c r="H851" s="897"/>
      <c r="I851" s="897"/>
      <c r="J851" s="897"/>
      <c r="K851" s="897"/>
      <c r="L851" s="897"/>
      <c r="M851" s="897"/>
      <c r="N851" s="897"/>
      <c r="O851" s="897"/>
      <c r="P851" s="897"/>
      <c r="Q851" s="897"/>
    </row>
    <row r="852" ht="25.15" customHeight="true" x14ac:dyDescent="0.2">
      <c r="C852" s="897"/>
      <c r="D852" s="897"/>
      <c r="E852" s="897"/>
      <c r="F852" s="897"/>
      <c r="G852" s="897"/>
      <c r="H852" s="897"/>
      <c r="I852" s="897"/>
      <c r="J852" s="897"/>
      <c r="K852" s="897"/>
      <c r="L852" s="897"/>
      <c r="M852" s="897"/>
      <c r="N852" s="897"/>
      <c r="O852" s="897"/>
      <c r="P852" s="897"/>
      <c r="Q852" s="897"/>
    </row>
    <row r="853" ht="25.15" customHeight="true" x14ac:dyDescent="0.2">
      <c r="C853" s="897"/>
      <c r="D853" s="897"/>
      <c r="E853" s="897"/>
      <c r="F853" s="897"/>
      <c r="G853" s="897"/>
      <c r="H853" s="897"/>
      <c r="I853" s="897"/>
      <c r="J853" s="897"/>
      <c r="K853" s="897"/>
      <c r="L853" s="897"/>
      <c r="M853" s="897"/>
      <c r="N853" s="897"/>
      <c r="O853" s="897"/>
      <c r="P853" s="897"/>
      <c r="Q853" s="897"/>
    </row>
    <row r="854" ht="25.15" customHeight="true" x14ac:dyDescent="0.2">
      <c r="C854" s="897"/>
      <c r="D854" s="897"/>
      <c r="E854" s="897"/>
      <c r="F854" s="897"/>
      <c r="G854" s="897"/>
      <c r="H854" s="897"/>
      <c r="I854" s="897"/>
      <c r="J854" s="897"/>
      <c r="K854" s="897"/>
      <c r="L854" s="897"/>
      <c r="M854" s="897"/>
      <c r="N854" s="897"/>
      <c r="O854" s="897"/>
      <c r="P854" s="897"/>
      <c r="Q854" s="897"/>
    </row>
    <row r="855" ht="25.15" customHeight="true" x14ac:dyDescent="0.2">
      <c r="C855" s="897"/>
      <c r="D855" s="897"/>
      <c r="E855" s="897"/>
      <c r="F855" s="897"/>
      <c r="G855" s="897"/>
      <c r="H855" s="897"/>
      <c r="I855" s="897"/>
      <c r="J855" s="897"/>
      <c r="K855" s="897"/>
      <c r="L855" s="897"/>
      <c r="M855" s="897"/>
      <c r="N855" s="897"/>
      <c r="O855" s="897"/>
      <c r="P855" s="897"/>
      <c r="Q855" s="897"/>
    </row>
    <row r="856" ht="25.15" customHeight="true" x14ac:dyDescent="0.2">
      <c r="C856" s="897"/>
      <c r="D856" s="897"/>
      <c r="E856" s="897"/>
      <c r="F856" s="897"/>
      <c r="G856" s="897"/>
      <c r="H856" s="897"/>
      <c r="I856" s="897"/>
      <c r="J856" s="897"/>
      <c r="K856" s="897"/>
      <c r="L856" s="897"/>
      <c r="M856" s="897"/>
      <c r="N856" s="897"/>
      <c r="O856" s="897"/>
      <c r="P856" s="897"/>
      <c r="Q856" s="897"/>
    </row>
    <row r="857" ht="25.15" customHeight="true" x14ac:dyDescent="0.2">
      <c r="C857" s="897"/>
      <c r="D857" s="897"/>
      <c r="E857" s="897"/>
      <c r="F857" s="897"/>
      <c r="G857" s="897"/>
      <c r="H857" s="897"/>
      <c r="I857" s="897"/>
      <c r="J857" s="897"/>
      <c r="K857" s="897"/>
      <c r="L857" s="897"/>
      <c r="M857" s="897"/>
      <c r="N857" s="897"/>
      <c r="O857" s="897"/>
      <c r="P857" s="897"/>
      <c r="Q857" s="897"/>
    </row>
    <row r="858" ht="25.15" customHeight="true" x14ac:dyDescent="0.2">
      <c r="C858" s="897"/>
      <c r="D858" s="897"/>
      <c r="E858" s="897"/>
      <c r="F858" s="897"/>
      <c r="G858" s="897"/>
      <c r="H858" s="897"/>
      <c r="I858" s="897"/>
      <c r="J858" s="897"/>
      <c r="K858" s="897"/>
      <c r="L858" s="897"/>
      <c r="M858" s="897"/>
      <c r="N858" s="897"/>
      <c r="O858" s="897"/>
      <c r="P858" s="897"/>
      <c r="Q858" s="897"/>
    </row>
    <row r="859" ht="25.15" customHeight="true" x14ac:dyDescent="0.2">
      <c r="C859" s="897"/>
      <c r="D859" s="897"/>
      <c r="E859" s="897"/>
      <c r="F859" s="897"/>
      <c r="G859" s="897"/>
      <c r="H859" s="897"/>
      <c r="I859" s="897"/>
      <c r="J859" s="897"/>
      <c r="K859" s="897"/>
      <c r="L859" s="897"/>
      <c r="M859" s="897"/>
      <c r="N859" s="897"/>
      <c r="O859" s="897"/>
      <c r="P859" s="897"/>
      <c r="Q859" s="897"/>
    </row>
    <row r="860" ht="25.15" customHeight="true" x14ac:dyDescent="0.2">
      <c r="C860" s="897"/>
      <c r="D860" s="897"/>
      <c r="E860" s="897"/>
      <c r="F860" s="897"/>
      <c r="G860" s="897"/>
      <c r="H860" s="897"/>
      <c r="I860" s="897"/>
      <c r="J860" s="897"/>
      <c r="K860" s="897"/>
      <c r="L860" s="897"/>
      <c r="M860" s="897"/>
      <c r="N860" s="897"/>
      <c r="O860" s="897"/>
      <c r="P860" s="897"/>
      <c r="Q860" s="897"/>
    </row>
    <row r="861" ht="25.15" customHeight="true" x14ac:dyDescent="0.2">
      <c r="C861" s="897"/>
      <c r="D861" s="897"/>
      <c r="E861" s="897"/>
      <c r="F861" s="897"/>
      <c r="G861" s="897"/>
      <c r="H861" s="897"/>
      <c r="I861" s="897"/>
      <c r="J861" s="897"/>
      <c r="K861" s="897"/>
      <c r="L861" s="897"/>
      <c r="M861" s="897"/>
      <c r="N861" s="897"/>
      <c r="O861" s="897"/>
      <c r="P861" s="897"/>
      <c r="Q861" s="897"/>
    </row>
    <row r="862" ht="25.15" customHeight="true" x14ac:dyDescent="0.2">
      <c r="C862" s="897"/>
      <c r="D862" s="897"/>
      <c r="E862" s="897"/>
      <c r="F862" s="897"/>
      <c r="G862" s="897"/>
      <c r="H862" s="897"/>
      <c r="I862" s="897"/>
      <c r="J862" s="897"/>
      <c r="K862" s="897"/>
      <c r="L862" s="897"/>
      <c r="M862" s="897"/>
      <c r="N862" s="897"/>
      <c r="O862" s="897"/>
      <c r="P862" s="897"/>
      <c r="Q862" s="897"/>
    </row>
    <row r="863" ht="25.15" customHeight="true" x14ac:dyDescent="0.2">
      <c r="C863" s="897"/>
      <c r="D863" s="897"/>
      <c r="E863" s="897"/>
      <c r="F863" s="897"/>
      <c r="G863" s="897"/>
      <c r="H863" s="897"/>
      <c r="I863" s="897"/>
      <c r="J863" s="897"/>
      <c r="K863" s="897"/>
      <c r="L863" s="897"/>
      <c r="M863" s="897"/>
      <c r="N863" s="897"/>
      <c r="O863" s="897"/>
      <c r="P863" s="897"/>
      <c r="Q863" s="897"/>
    </row>
    <row r="864" ht="25.15" customHeight="true" x14ac:dyDescent="0.2">
      <c r="C864" s="897"/>
      <c r="D864" s="897"/>
      <c r="E864" s="897"/>
      <c r="F864" s="897"/>
      <c r="G864" s="897"/>
      <c r="H864" s="897"/>
      <c r="I864" s="897"/>
      <c r="J864" s="897"/>
      <c r="K864" s="897"/>
      <c r="L864" s="897"/>
      <c r="M864" s="897"/>
      <c r="N864" s="897"/>
      <c r="O864" s="897"/>
      <c r="P864" s="897"/>
      <c r="Q864" s="897"/>
    </row>
    <row r="865" ht="25.15" customHeight="true" x14ac:dyDescent="0.2">
      <c r="C865" s="897"/>
      <c r="D865" s="897"/>
      <c r="E865" s="897"/>
      <c r="F865" s="897"/>
      <c r="G865" s="897"/>
      <c r="H865" s="897"/>
      <c r="I865" s="897"/>
      <c r="J865" s="897"/>
      <c r="K865" s="897"/>
      <c r="L865" s="897"/>
      <c r="M865" s="897"/>
      <c r="N865" s="897"/>
      <c r="O865" s="897"/>
      <c r="P865" s="897"/>
      <c r="Q865" s="897"/>
    </row>
    <row r="866" ht="25.15" customHeight="true" x14ac:dyDescent="0.2">
      <c r="C866" s="897"/>
      <c r="D866" s="897"/>
      <c r="E866" s="897"/>
      <c r="F866" s="897"/>
      <c r="G866" s="897"/>
      <c r="H866" s="897"/>
      <c r="I866" s="897"/>
      <c r="J866" s="897"/>
      <c r="K866" s="897"/>
      <c r="L866" s="897"/>
      <c r="M866" s="897"/>
      <c r="N866" s="897"/>
      <c r="O866" s="897"/>
      <c r="P866" s="897"/>
      <c r="Q866" s="897"/>
    </row>
    <row r="867" ht="25.15" customHeight="true" x14ac:dyDescent="0.2">
      <c r="C867" s="897"/>
      <c r="D867" s="897"/>
      <c r="E867" s="897"/>
      <c r="F867" s="897"/>
      <c r="G867" s="897"/>
      <c r="H867" s="897"/>
      <c r="I867" s="897"/>
      <c r="J867" s="897"/>
      <c r="K867" s="897"/>
      <c r="L867" s="897"/>
      <c r="M867" s="897"/>
      <c r="N867" s="897"/>
      <c r="O867" s="897"/>
      <c r="P867" s="897"/>
      <c r="Q867" s="897"/>
    </row>
    <row r="868" ht="25.15" customHeight="true" x14ac:dyDescent="0.2">
      <c r="C868" s="897"/>
      <c r="D868" s="897"/>
      <c r="E868" s="897"/>
      <c r="F868" s="897"/>
      <c r="G868" s="897"/>
      <c r="H868" s="897"/>
      <c r="I868" s="897"/>
      <c r="J868" s="897"/>
      <c r="K868" s="897"/>
      <c r="L868" s="897"/>
      <c r="M868" s="897"/>
      <c r="N868" s="897"/>
      <c r="O868" s="897"/>
      <c r="P868" s="897"/>
      <c r="Q868" s="897"/>
    </row>
    <row r="869" ht="25.15" customHeight="true" x14ac:dyDescent="0.2">
      <c r="C869" s="897"/>
      <c r="D869" s="897"/>
      <c r="E869" s="897"/>
      <c r="F869" s="897"/>
      <c r="G869" s="897"/>
      <c r="H869" s="897"/>
      <c r="I869" s="897"/>
      <c r="J869" s="897"/>
      <c r="K869" s="897"/>
      <c r="L869" s="897"/>
      <c r="M869" s="897"/>
      <c r="N869" s="897"/>
      <c r="O869" s="897"/>
      <c r="P869" s="897"/>
      <c r="Q869" s="897"/>
    </row>
    <row r="870" ht="25.15" customHeight="true" x14ac:dyDescent="0.2">
      <c r="C870" s="897"/>
      <c r="D870" s="897"/>
      <c r="E870" s="897"/>
      <c r="F870" s="897"/>
      <c r="G870" s="897"/>
      <c r="H870" s="897"/>
      <c r="I870" s="897"/>
      <c r="J870" s="897"/>
      <c r="K870" s="897"/>
      <c r="L870" s="897"/>
      <c r="M870" s="897"/>
      <c r="N870" s="897"/>
      <c r="O870" s="897"/>
      <c r="P870" s="897"/>
      <c r="Q870" s="897"/>
    </row>
    <row r="871" ht="25.15" customHeight="true" x14ac:dyDescent="0.2">
      <c r="C871" s="897"/>
      <c r="D871" s="897"/>
      <c r="E871" s="897"/>
      <c r="F871" s="897"/>
      <c r="G871" s="897"/>
      <c r="H871" s="897"/>
      <c r="I871" s="897"/>
      <c r="J871" s="897"/>
      <c r="K871" s="897"/>
      <c r="L871" s="897"/>
      <c r="M871" s="897"/>
      <c r="N871" s="897"/>
      <c r="O871" s="897"/>
      <c r="P871" s="897"/>
      <c r="Q871" s="897"/>
    </row>
    <row r="872" ht="25.15" customHeight="true" x14ac:dyDescent="0.2">
      <c r="C872" s="897"/>
      <c r="D872" s="897"/>
      <c r="E872" s="897"/>
      <c r="F872" s="897"/>
      <c r="G872" s="897"/>
      <c r="H872" s="897"/>
      <c r="I872" s="897"/>
      <c r="J872" s="897"/>
      <c r="K872" s="897"/>
      <c r="L872" s="897"/>
      <c r="M872" s="897"/>
      <c r="N872" s="897"/>
      <c r="O872" s="897"/>
      <c r="P872" s="897"/>
      <c r="Q872" s="897"/>
    </row>
    <row r="873" ht="25.15" customHeight="true" x14ac:dyDescent="0.2">
      <c r="C873" s="897"/>
      <c r="D873" s="897"/>
      <c r="E873" s="897"/>
      <c r="F873" s="897"/>
      <c r="G873" s="897"/>
      <c r="H873" s="897"/>
      <c r="I873" s="897"/>
      <c r="J873" s="897"/>
      <c r="K873" s="897"/>
      <c r="L873" s="897"/>
      <c r="M873" s="897"/>
      <c r="N873" s="897"/>
      <c r="O873" s="897"/>
      <c r="P873" s="897"/>
      <c r="Q873" s="897"/>
    </row>
    <row r="874" ht="25.15" customHeight="true" x14ac:dyDescent="0.2">
      <c r="C874" s="897"/>
      <c r="D874" s="897"/>
      <c r="E874" s="897"/>
      <c r="F874" s="897"/>
      <c r="G874" s="897"/>
      <c r="H874" s="897"/>
      <c r="I874" s="897"/>
      <c r="J874" s="897"/>
      <c r="K874" s="897"/>
      <c r="L874" s="897"/>
      <c r="M874" s="897"/>
      <c r="N874" s="897"/>
      <c r="O874" s="897"/>
      <c r="P874" s="897"/>
      <c r="Q874" s="897"/>
    </row>
    <row r="875" ht="25.15" customHeight="true" x14ac:dyDescent="0.2">
      <c r="C875" s="897"/>
      <c r="D875" s="897"/>
      <c r="E875" s="897"/>
      <c r="F875" s="897"/>
      <c r="G875" s="897"/>
      <c r="H875" s="897"/>
      <c r="I875" s="897"/>
      <c r="J875" s="897"/>
      <c r="K875" s="897"/>
      <c r="L875" s="897"/>
      <c r="M875" s="897"/>
      <c r="N875" s="897"/>
      <c r="O875" s="897"/>
      <c r="P875" s="897"/>
      <c r="Q875" s="897"/>
    </row>
    <row r="876" ht="25.15" customHeight="true" x14ac:dyDescent="0.2">
      <c r="C876" s="897"/>
      <c r="D876" s="897"/>
      <c r="E876" s="897"/>
      <c r="F876" s="897"/>
      <c r="G876" s="897"/>
      <c r="H876" s="897"/>
      <c r="I876" s="897"/>
      <c r="J876" s="897"/>
      <c r="K876" s="897"/>
      <c r="L876" s="897"/>
      <c r="M876" s="897"/>
      <c r="N876" s="897"/>
      <c r="O876" s="897"/>
      <c r="P876" s="897"/>
      <c r="Q876" s="897"/>
    </row>
    <row r="877" ht="25.15" customHeight="true" x14ac:dyDescent="0.2">
      <c r="C877" s="897"/>
      <c r="D877" s="897"/>
      <c r="E877" s="897"/>
      <c r="F877" s="897"/>
      <c r="G877" s="897"/>
      <c r="H877" s="897"/>
      <c r="I877" s="897"/>
      <c r="J877" s="897"/>
      <c r="K877" s="897"/>
      <c r="L877" s="897"/>
      <c r="M877" s="897"/>
      <c r="N877" s="897"/>
      <c r="O877" s="897"/>
      <c r="P877" s="897"/>
      <c r="Q877" s="897"/>
    </row>
    <row r="878" ht="25.15" customHeight="true" x14ac:dyDescent="0.2">
      <c r="C878" s="897"/>
      <c r="D878" s="897"/>
      <c r="E878" s="897"/>
      <c r="F878" s="897"/>
      <c r="G878" s="897"/>
      <c r="H878" s="897"/>
      <c r="I878" s="897"/>
      <c r="J878" s="897"/>
      <c r="K878" s="897"/>
      <c r="L878" s="897"/>
      <c r="M878" s="897"/>
      <c r="N878" s="897"/>
      <c r="O878" s="897"/>
      <c r="P878" s="897"/>
      <c r="Q878" s="897"/>
    </row>
    <row r="879" ht="25.15" customHeight="true" x14ac:dyDescent="0.2">
      <c r="C879" s="897"/>
      <c r="D879" s="897"/>
      <c r="E879" s="897"/>
      <c r="F879" s="897"/>
      <c r="G879" s="897"/>
      <c r="H879" s="897"/>
      <c r="I879" s="897"/>
      <c r="J879" s="897"/>
      <c r="K879" s="897"/>
      <c r="L879" s="897"/>
      <c r="M879" s="897"/>
      <c r="N879" s="897"/>
      <c r="O879" s="897"/>
      <c r="P879" s="897"/>
      <c r="Q879" s="897"/>
    </row>
    <row r="880" ht="25.15" customHeight="true" x14ac:dyDescent="0.2">
      <c r="C880" s="897"/>
      <c r="D880" s="897"/>
      <c r="E880" s="897"/>
      <c r="F880" s="897"/>
      <c r="G880" s="897"/>
      <c r="H880" s="897"/>
      <c r="I880" s="897"/>
      <c r="J880" s="897"/>
      <c r="K880" s="897"/>
      <c r="L880" s="897"/>
      <c r="M880" s="897"/>
      <c r="N880" s="897"/>
      <c r="O880" s="897"/>
      <c r="P880" s="897"/>
      <c r="Q880" s="897"/>
    </row>
    <row r="881" ht="25.15" customHeight="true" x14ac:dyDescent="0.2">
      <c r="C881" s="897"/>
      <c r="D881" s="897"/>
      <c r="E881" s="897"/>
      <c r="F881" s="897"/>
      <c r="G881" s="897"/>
      <c r="H881" s="897"/>
      <c r="I881" s="897"/>
      <c r="J881" s="897"/>
      <c r="K881" s="897"/>
      <c r="L881" s="897"/>
      <c r="M881" s="897"/>
      <c r="N881" s="897"/>
      <c r="O881" s="897"/>
      <c r="P881" s="897"/>
      <c r="Q881" s="897"/>
    </row>
    <row r="882" ht="25.15" customHeight="true" x14ac:dyDescent="0.2">
      <c r="C882" s="897"/>
      <c r="D882" s="897"/>
      <c r="E882" s="897"/>
      <c r="F882" s="897"/>
      <c r="G882" s="897"/>
      <c r="H882" s="897"/>
      <c r="I882" s="897"/>
      <c r="J882" s="897"/>
      <c r="K882" s="897"/>
      <c r="L882" s="897"/>
      <c r="M882" s="897"/>
      <c r="N882" s="897"/>
      <c r="O882" s="897"/>
      <c r="P882" s="897"/>
      <c r="Q882" s="897"/>
    </row>
    <row r="883" ht="25.15" customHeight="true" x14ac:dyDescent="0.2">
      <c r="C883" s="897"/>
      <c r="D883" s="897"/>
      <c r="E883" s="897"/>
      <c r="F883" s="897"/>
      <c r="G883" s="897"/>
      <c r="H883" s="897"/>
      <c r="I883" s="897"/>
      <c r="J883" s="897"/>
      <c r="K883" s="897"/>
      <c r="L883" s="897"/>
      <c r="M883" s="897"/>
      <c r="N883" s="897"/>
      <c r="O883" s="897"/>
      <c r="P883" s="897"/>
      <c r="Q883" s="897"/>
    </row>
    <row r="884" ht="25.15" customHeight="true" x14ac:dyDescent="0.2">
      <c r="C884" s="897"/>
      <c r="D884" s="897"/>
      <c r="E884" s="897"/>
      <c r="F884" s="897"/>
      <c r="G884" s="897"/>
      <c r="H884" s="897"/>
      <c r="I884" s="897"/>
      <c r="J884" s="897"/>
      <c r="K884" s="897"/>
      <c r="L884" s="897"/>
      <c r="M884" s="897"/>
      <c r="N884" s="897"/>
      <c r="O884" s="897"/>
      <c r="P884" s="897"/>
      <c r="Q884" s="897"/>
    </row>
    <row r="885" ht="25.15" customHeight="true" x14ac:dyDescent="0.2">
      <c r="C885" s="897"/>
      <c r="D885" s="897"/>
      <c r="E885" s="897"/>
      <c r="F885" s="897"/>
      <c r="G885" s="897"/>
      <c r="H885" s="897"/>
      <c r="I885" s="897"/>
      <c r="J885" s="897"/>
      <c r="K885" s="897"/>
      <c r="L885" s="897"/>
      <c r="M885" s="897"/>
      <c r="N885" s="897"/>
      <c r="O885" s="897"/>
      <c r="P885" s="897"/>
      <c r="Q885" s="897"/>
    </row>
    <row r="886" ht="25.15" customHeight="true" x14ac:dyDescent="0.2">
      <c r="C886" s="897"/>
      <c r="D886" s="897"/>
      <c r="E886" s="897"/>
      <c r="F886" s="897"/>
      <c r="G886" s="897"/>
      <c r="H886" s="897"/>
      <c r="I886" s="897"/>
      <c r="J886" s="897"/>
      <c r="K886" s="897"/>
      <c r="L886" s="897"/>
      <c r="M886" s="897"/>
      <c r="N886" s="897"/>
      <c r="O886" s="897"/>
      <c r="P886" s="897"/>
      <c r="Q886" s="897"/>
    </row>
    <row r="887" ht="25.15" customHeight="true" x14ac:dyDescent="0.2">
      <c r="C887" s="897"/>
      <c r="D887" s="897"/>
      <c r="E887" s="897"/>
      <c r="F887" s="897"/>
      <c r="G887" s="897"/>
      <c r="H887" s="897"/>
      <c r="I887" s="897"/>
      <c r="J887" s="897"/>
      <c r="K887" s="897"/>
      <c r="L887" s="897"/>
      <c r="M887" s="897"/>
      <c r="N887" s="897"/>
      <c r="O887" s="897"/>
      <c r="P887" s="897"/>
      <c r="Q887" s="897"/>
    </row>
    <row r="888" ht="25.15" customHeight="true" x14ac:dyDescent="0.2">
      <c r="C888" s="897"/>
      <c r="D888" s="897"/>
      <c r="E888" s="897"/>
      <c r="F888" s="897"/>
      <c r="G888" s="897"/>
      <c r="H888" s="897"/>
      <c r="I888" s="897"/>
      <c r="J888" s="897"/>
      <c r="K888" s="897"/>
      <c r="L888" s="897"/>
      <c r="M888" s="897"/>
      <c r="N888" s="897"/>
      <c r="O888" s="897"/>
      <c r="P888" s="897"/>
      <c r="Q888" s="897"/>
    </row>
    <row r="889" ht="25.15" customHeight="true" x14ac:dyDescent="0.2">
      <c r="C889" s="897"/>
      <c r="D889" s="897"/>
      <c r="E889" s="897"/>
      <c r="F889" s="897"/>
      <c r="G889" s="897"/>
      <c r="H889" s="897"/>
      <c r="I889" s="897"/>
      <c r="J889" s="897"/>
      <c r="K889" s="897"/>
      <c r="L889" s="897"/>
      <c r="M889" s="897"/>
      <c r="N889" s="897"/>
      <c r="O889" s="897"/>
      <c r="P889" s="897"/>
      <c r="Q889" s="897"/>
    </row>
    <row r="890" ht="25.15" customHeight="true" x14ac:dyDescent="0.2">
      <c r="C890" s="897"/>
      <c r="D890" s="897"/>
      <c r="E890" s="897"/>
      <c r="F890" s="897"/>
      <c r="G890" s="897"/>
      <c r="H890" s="897"/>
      <c r="I890" s="897"/>
      <c r="J890" s="897"/>
      <c r="K890" s="897"/>
      <c r="L890" s="897"/>
      <c r="M890" s="897"/>
      <c r="N890" s="897"/>
      <c r="O890" s="897"/>
      <c r="P890" s="897"/>
      <c r="Q890" s="897"/>
    </row>
    <row r="891" ht="25.15" customHeight="true" x14ac:dyDescent="0.2">
      <c r="C891" s="897"/>
      <c r="D891" s="897"/>
      <c r="E891" s="897"/>
      <c r="F891" s="897"/>
      <c r="G891" s="897"/>
      <c r="H891" s="897"/>
      <c r="I891" s="897"/>
      <c r="J891" s="897"/>
      <c r="K891" s="897"/>
      <c r="L891" s="897"/>
      <c r="M891" s="897"/>
      <c r="N891" s="897"/>
      <c r="O891" s="897"/>
      <c r="P891" s="897"/>
      <c r="Q891" s="897"/>
    </row>
    <row r="892" ht="25.15" customHeight="true" x14ac:dyDescent="0.2">
      <c r="C892" s="897"/>
      <c r="D892" s="897"/>
      <c r="E892" s="897"/>
      <c r="F892" s="897"/>
      <c r="G892" s="897"/>
      <c r="H892" s="897"/>
      <c r="I892" s="897"/>
      <c r="J892" s="897"/>
      <c r="K892" s="897"/>
      <c r="L892" s="897"/>
      <c r="M892" s="897"/>
      <c r="N892" s="897"/>
      <c r="O892" s="897"/>
      <c r="P892" s="897"/>
      <c r="Q892" s="897"/>
    </row>
    <row r="893" ht="25.15" customHeight="true" x14ac:dyDescent="0.2">
      <c r="C893" s="897"/>
      <c r="D893" s="897"/>
      <c r="E893" s="897"/>
      <c r="F893" s="897"/>
      <c r="G893" s="897"/>
      <c r="H893" s="897"/>
      <c r="I893" s="897"/>
      <c r="J893" s="897"/>
      <c r="K893" s="897"/>
      <c r="L893" s="897"/>
      <c r="M893" s="897"/>
      <c r="N893" s="897"/>
      <c r="O893" s="897"/>
      <c r="P893" s="897"/>
      <c r="Q893" s="897"/>
    </row>
    <row r="894" ht="25.15" customHeight="true" x14ac:dyDescent="0.2">
      <c r="C894" s="897"/>
      <c r="D894" s="897"/>
      <c r="E894" s="897"/>
      <c r="F894" s="897"/>
      <c r="G894" s="897"/>
      <c r="H894" s="897"/>
      <c r="I894" s="897"/>
      <c r="J894" s="897"/>
      <c r="K894" s="897"/>
      <c r="L894" s="897"/>
      <c r="M894" s="897"/>
      <c r="N894" s="897"/>
      <c r="O894" s="897"/>
      <c r="P894" s="897"/>
      <c r="Q894" s="897"/>
    </row>
    <row r="895" ht="25.15" customHeight="true" x14ac:dyDescent="0.2">
      <c r="C895" s="897"/>
      <c r="D895" s="897"/>
      <c r="E895" s="897"/>
      <c r="F895" s="897"/>
      <c r="G895" s="897"/>
      <c r="H895" s="897"/>
      <c r="I895" s="897"/>
      <c r="J895" s="897"/>
      <c r="K895" s="897"/>
      <c r="L895" s="897"/>
      <c r="M895" s="897"/>
      <c r="N895" s="897"/>
      <c r="O895" s="897"/>
      <c r="P895" s="897"/>
      <c r="Q895" s="897"/>
    </row>
    <row r="896" ht="25.15" customHeight="true" x14ac:dyDescent="0.2">
      <c r="C896" s="897"/>
      <c r="D896" s="897"/>
      <c r="E896" s="897"/>
      <c r="F896" s="897"/>
      <c r="G896" s="897"/>
      <c r="H896" s="897"/>
      <c r="I896" s="897"/>
      <c r="J896" s="897"/>
      <c r="K896" s="897"/>
      <c r="L896" s="897"/>
      <c r="M896" s="897"/>
      <c r="N896" s="897"/>
      <c r="O896" s="897"/>
      <c r="P896" s="897"/>
      <c r="Q896" s="897"/>
    </row>
    <row r="897" ht="25.15" customHeight="true" x14ac:dyDescent="0.2">
      <c r="C897" s="897"/>
      <c r="D897" s="897"/>
      <c r="E897" s="897"/>
      <c r="F897" s="897"/>
      <c r="G897" s="897"/>
      <c r="H897" s="897"/>
      <c r="I897" s="897"/>
      <c r="J897" s="897"/>
      <c r="K897" s="897"/>
      <c r="L897" s="897"/>
      <c r="M897" s="897"/>
      <c r="N897" s="897"/>
      <c r="O897" s="897"/>
      <c r="P897" s="897"/>
      <c r="Q897" s="897"/>
    </row>
    <row r="898" ht="25.15" customHeight="true" x14ac:dyDescent="0.2">
      <c r="C898" s="897"/>
      <c r="D898" s="897"/>
      <c r="E898" s="897"/>
      <c r="F898" s="897"/>
      <c r="G898" s="897"/>
      <c r="H898" s="897"/>
      <c r="I898" s="897"/>
      <c r="J898" s="897"/>
      <c r="K898" s="897"/>
      <c r="L898" s="897"/>
      <c r="M898" s="897"/>
      <c r="N898" s="897"/>
      <c r="O898" s="897"/>
      <c r="P898" s="897"/>
      <c r="Q898" s="897"/>
    </row>
    <row r="899" ht="25.15" customHeight="true" x14ac:dyDescent="0.2">
      <c r="C899" s="897"/>
      <c r="D899" s="897"/>
      <c r="E899" s="897"/>
      <c r="F899" s="897"/>
      <c r="G899" s="897"/>
      <c r="H899" s="897"/>
      <c r="I899" s="897"/>
      <c r="J899" s="897"/>
      <c r="K899" s="897"/>
      <c r="L899" s="897"/>
      <c r="M899" s="897"/>
      <c r="N899" s="897"/>
      <c r="O899" s="897"/>
      <c r="P899" s="897"/>
      <c r="Q899" s="897"/>
    </row>
    <row r="900" ht="25.15" customHeight="true" x14ac:dyDescent="0.2">
      <c r="C900" s="897"/>
      <c r="D900" s="897"/>
      <c r="E900" s="897"/>
      <c r="F900" s="897"/>
      <c r="G900" s="897"/>
      <c r="H900" s="897"/>
      <c r="I900" s="897"/>
      <c r="J900" s="897"/>
      <c r="K900" s="897"/>
      <c r="L900" s="897"/>
      <c r="M900" s="897"/>
      <c r="N900" s="897"/>
      <c r="O900" s="897"/>
      <c r="P900" s="897"/>
      <c r="Q900" s="897"/>
    </row>
    <row r="901" ht="25.15" customHeight="true" x14ac:dyDescent="0.2">
      <c r="C901" s="897"/>
      <c r="D901" s="897"/>
      <c r="E901" s="897"/>
      <c r="F901" s="897"/>
      <c r="G901" s="897"/>
      <c r="H901" s="897"/>
      <c r="I901" s="897"/>
      <c r="J901" s="897"/>
      <c r="K901" s="897"/>
      <c r="L901" s="897"/>
      <c r="M901" s="897"/>
      <c r="N901" s="897"/>
      <c r="O901" s="897"/>
      <c r="P901" s="897"/>
      <c r="Q901" s="897"/>
    </row>
    <row r="902" ht="25.15" customHeight="true" x14ac:dyDescent="0.2">
      <c r="C902" s="897"/>
      <c r="D902" s="897"/>
      <c r="E902" s="897"/>
      <c r="F902" s="897"/>
      <c r="G902" s="897"/>
      <c r="H902" s="897"/>
      <c r="I902" s="897"/>
      <c r="J902" s="897"/>
      <c r="K902" s="897"/>
      <c r="L902" s="897"/>
      <c r="M902" s="897"/>
      <c r="N902" s="897"/>
      <c r="O902" s="897"/>
      <c r="P902" s="897"/>
      <c r="Q902" s="897"/>
    </row>
    <row r="903" ht="25.15" customHeight="true" x14ac:dyDescent="0.2">
      <c r="C903" s="897"/>
      <c r="D903" s="897"/>
      <c r="E903" s="897"/>
      <c r="F903" s="897"/>
      <c r="G903" s="897"/>
      <c r="H903" s="897"/>
      <c r="I903" s="897"/>
      <c r="J903" s="897"/>
      <c r="K903" s="897"/>
      <c r="L903" s="897"/>
      <c r="M903" s="897"/>
      <c r="N903" s="897"/>
      <c r="O903" s="897"/>
      <c r="P903" s="897"/>
      <c r="Q903" s="897"/>
    </row>
    <row r="904" ht="25.15" customHeight="true" x14ac:dyDescent="0.2">
      <c r="C904" s="897"/>
      <c r="D904" s="897"/>
      <c r="E904" s="897"/>
      <c r="F904" s="897"/>
      <c r="G904" s="897"/>
      <c r="H904" s="897"/>
      <c r="I904" s="897"/>
      <c r="J904" s="897"/>
      <c r="K904" s="897"/>
      <c r="L904" s="897"/>
      <c r="M904" s="897"/>
      <c r="N904" s="897"/>
      <c r="O904" s="897"/>
      <c r="P904" s="897"/>
      <c r="Q904" s="897"/>
    </row>
    <row r="905" ht="25.15" customHeight="true" x14ac:dyDescent="0.2">
      <c r="C905" s="897"/>
      <c r="D905" s="897"/>
      <c r="E905" s="897"/>
      <c r="F905" s="897"/>
      <c r="G905" s="897"/>
      <c r="H905" s="897"/>
      <c r="I905" s="897"/>
      <c r="J905" s="897"/>
      <c r="K905" s="897"/>
      <c r="L905" s="897"/>
      <c r="M905" s="897"/>
      <c r="N905" s="897"/>
      <c r="O905" s="897"/>
      <c r="P905" s="897"/>
      <c r="Q905" s="897"/>
    </row>
    <row r="906" ht="25.15" customHeight="true" x14ac:dyDescent="0.2">
      <c r="C906" s="897"/>
      <c r="D906" s="897"/>
      <c r="E906" s="897"/>
      <c r="F906" s="897"/>
      <c r="G906" s="897"/>
      <c r="H906" s="897"/>
      <c r="I906" s="897"/>
      <c r="J906" s="897"/>
      <c r="K906" s="897"/>
      <c r="L906" s="897"/>
      <c r="M906" s="897"/>
      <c r="N906" s="897"/>
      <c r="O906" s="897"/>
      <c r="P906" s="897"/>
      <c r="Q906" s="897"/>
    </row>
    <row r="907" ht="25.15" customHeight="true" x14ac:dyDescent="0.2">
      <c r="C907" s="897"/>
      <c r="D907" s="897"/>
      <c r="E907" s="897"/>
      <c r="F907" s="897"/>
      <c r="G907" s="897"/>
      <c r="H907" s="897"/>
      <c r="I907" s="897"/>
      <c r="J907" s="897"/>
      <c r="K907" s="897"/>
      <c r="L907" s="897"/>
      <c r="M907" s="897"/>
      <c r="N907" s="897"/>
      <c r="O907" s="897"/>
      <c r="P907" s="897"/>
      <c r="Q907" s="897"/>
    </row>
    <row r="908" ht="25.15" customHeight="true" x14ac:dyDescent="0.2">
      <c r="C908" s="897"/>
      <c r="D908" s="897"/>
      <c r="E908" s="897"/>
      <c r="F908" s="897"/>
      <c r="G908" s="897"/>
      <c r="H908" s="897"/>
      <c r="I908" s="897"/>
      <c r="J908" s="897"/>
      <c r="K908" s="897"/>
      <c r="L908" s="897"/>
      <c r="M908" s="897"/>
      <c r="N908" s="897"/>
      <c r="O908" s="897"/>
      <c r="P908" s="897"/>
      <c r="Q908" s="897"/>
    </row>
    <row r="909" ht="25.15" customHeight="true" x14ac:dyDescent="0.2">
      <c r="C909" s="897"/>
      <c r="D909" s="897"/>
      <c r="E909" s="897"/>
      <c r="F909" s="897"/>
      <c r="G909" s="897"/>
      <c r="H909" s="897"/>
      <c r="I909" s="897"/>
      <c r="J909" s="897"/>
      <c r="K909" s="897"/>
      <c r="L909" s="897"/>
      <c r="M909" s="897"/>
      <c r="N909" s="897"/>
      <c r="O909" s="897"/>
      <c r="P909" s="897"/>
      <c r="Q909" s="897"/>
    </row>
    <row r="910" ht="25.15" customHeight="true" x14ac:dyDescent="0.2">
      <c r="C910" s="897"/>
      <c r="D910" s="897"/>
      <c r="E910" s="897"/>
      <c r="F910" s="897"/>
      <c r="G910" s="897"/>
      <c r="H910" s="897"/>
      <c r="I910" s="897"/>
      <c r="J910" s="897"/>
      <c r="K910" s="897"/>
      <c r="L910" s="897"/>
      <c r="M910" s="897"/>
      <c r="N910" s="897"/>
      <c r="O910" s="897"/>
      <c r="P910" s="897"/>
      <c r="Q910" s="897"/>
    </row>
    <row r="911" ht="25.15" customHeight="true" x14ac:dyDescent="0.2">
      <c r="C911" s="897"/>
      <c r="D911" s="897"/>
      <c r="E911" s="897"/>
      <c r="F911" s="897"/>
      <c r="G911" s="897"/>
      <c r="H911" s="897"/>
      <c r="I911" s="897"/>
      <c r="J911" s="897"/>
      <c r="K911" s="897"/>
      <c r="L911" s="897"/>
      <c r="M911" s="897"/>
      <c r="N911" s="897"/>
      <c r="O911" s="897"/>
      <c r="P911" s="897"/>
      <c r="Q911" s="897"/>
    </row>
    <row r="912" ht="25.15" customHeight="true" x14ac:dyDescent="0.2">
      <c r="C912" s="897"/>
      <c r="D912" s="897"/>
      <c r="E912" s="897"/>
      <c r="F912" s="897"/>
      <c r="G912" s="897"/>
      <c r="H912" s="897"/>
      <c r="I912" s="897"/>
      <c r="J912" s="897"/>
      <c r="K912" s="897"/>
      <c r="L912" s="897"/>
      <c r="M912" s="897"/>
      <c r="N912" s="897"/>
      <c r="O912" s="897"/>
      <c r="P912" s="897"/>
      <c r="Q912" s="897"/>
    </row>
    <row r="913" ht="25.15" customHeight="true" x14ac:dyDescent="0.2">
      <c r="C913" s="897"/>
      <c r="D913" s="897"/>
      <c r="E913" s="897"/>
      <c r="F913" s="897"/>
      <c r="G913" s="897"/>
      <c r="H913" s="897"/>
      <c r="I913" s="897"/>
      <c r="J913" s="897"/>
      <c r="K913" s="897"/>
      <c r="L913" s="897"/>
      <c r="M913" s="897"/>
      <c r="N913" s="897"/>
      <c r="O913" s="897"/>
      <c r="P913" s="897"/>
      <c r="Q913" s="897"/>
    </row>
    <row r="914" ht="25.15" customHeight="true" x14ac:dyDescent="0.2">
      <c r="C914" s="897"/>
      <c r="D914" s="897"/>
      <c r="E914" s="897"/>
      <c r="F914" s="897"/>
      <c r="G914" s="897"/>
      <c r="H914" s="897"/>
      <c r="I914" s="897"/>
      <c r="J914" s="897"/>
      <c r="K914" s="897"/>
      <c r="L914" s="897"/>
      <c r="M914" s="897"/>
      <c r="N914" s="897"/>
      <c r="O914" s="897"/>
      <c r="P914" s="897"/>
      <c r="Q914" s="897"/>
    </row>
    <row r="915" ht="25.15" customHeight="true" x14ac:dyDescent="0.2">
      <c r="C915" s="897"/>
      <c r="D915" s="897"/>
      <c r="E915" s="897"/>
      <c r="F915" s="897"/>
      <c r="G915" s="897"/>
      <c r="H915" s="897"/>
      <c r="I915" s="897"/>
      <c r="J915" s="897"/>
      <c r="K915" s="897"/>
      <c r="L915" s="897"/>
      <c r="M915" s="897"/>
      <c r="N915" s="897"/>
      <c r="O915" s="897"/>
      <c r="P915" s="897"/>
      <c r="Q915" s="897"/>
    </row>
    <row r="916" ht="25.15" customHeight="true" x14ac:dyDescent="0.2">
      <c r="C916" s="897"/>
      <c r="D916" s="897"/>
      <c r="E916" s="897"/>
      <c r="F916" s="897"/>
      <c r="G916" s="897"/>
      <c r="H916" s="897"/>
      <c r="I916" s="897"/>
      <c r="J916" s="897"/>
      <c r="K916" s="897"/>
      <c r="L916" s="897"/>
      <c r="M916" s="897"/>
      <c r="N916" s="897"/>
      <c r="O916" s="897"/>
      <c r="P916" s="897"/>
      <c r="Q916" s="897"/>
    </row>
    <row r="917" ht="25.15" customHeight="true" x14ac:dyDescent="0.2">
      <c r="C917" s="897"/>
      <c r="D917" s="897"/>
      <c r="E917" s="897"/>
      <c r="F917" s="897"/>
      <c r="G917" s="897"/>
      <c r="H917" s="897"/>
      <c r="I917" s="897"/>
      <c r="J917" s="897"/>
      <c r="K917" s="897"/>
      <c r="L917" s="897"/>
      <c r="M917" s="897"/>
      <c r="N917" s="897"/>
      <c r="O917" s="897"/>
      <c r="P917" s="897"/>
      <c r="Q917" s="897"/>
    </row>
    <row r="918" ht="25.15" customHeight="true" x14ac:dyDescent="0.2">
      <c r="C918" s="897"/>
      <c r="D918" s="897"/>
      <c r="E918" s="897"/>
      <c r="F918" s="897"/>
      <c r="G918" s="897"/>
      <c r="H918" s="897"/>
      <c r="I918" s="897"/>
      <c r="J918" s="897"/>
      <c r="K918" s="897"/>
      <c r="L918" s="897"/>
      <c r="M918" s="897"/>
      <c r="N918" s="897"/>
      <c r="O918" s="897"/>
      <c r="P918" s="897"/>
      <c r="Q918" s="897"/>
    </row>
    <row r="919" ht="25.15" customHeight="true" x14ac:dyDescent="0.2">
      <c r="C919" s="897"/>
      <c r="D919" s="897"/>
      <c r="E919" s="897"/>
      <c r="F919" s="897"/>
      <c r="G919" s="897"/>
      <c r="H919" s="897"/>
      <c r="I919" s="897"/>
      <c r="J919" s="897"/>
      <c r="K919" s="897"/>
      <c r="L919" s="897"/>
      <c r="M919" s="897"/>
      <c r="N919" s="897"/>
      <c r="O919" s="897"/>
      <c r="P919" s="897"/>
      <c r="Q919" s="897"/>
    </row>
    <row r="920" ht="25.15" customHeight="true" x14ac:dyDescent="0.2">
      <c r="C920" s="897"/>
      <c r="D920" s="897"/>
      <c r="E920" s="897"/>
      <c r="F920" s="897"/>
      <c r="G920" s="897"/>
      <c r="H920" s="897"/>
      <c r="I920" s="897"/>
      <c r="J920" s="897"/>
      <c r="K920" s="897"/>
      <c r="L920" s="897"/>
      <c r="M920" s="897"/>
      <c r="N920" s="897"/>
      <c r="O920" s="897"/>
      <c r="P920" s="897"/>
      <c r="Q920" s="897"/>
    </row>
    <row r="921" ht="25.15" customHeight="true" x14ac:dyDescent="0.2">
      <c r="C921" s="897"/>
      <c r="D921" s="897"/>
      <c r="E921" s="897"/>
      <c r="F921" s="897"/>
      <c r="G921" s="897"/>
      <c r="H921" s="897"/>
      <c r="I921" s="897"/>
      <c r="J921" s="897"/>
      <c r="K921" s="897"/>
      <c r="L921" s="897"/>
      <c r="M921" s="897"/>
      <c r="N921" s="897"/>
      <c r="O921" s="897"/>
      <c r="P921" s="897"/>
      <c r="Q921" s="897"/>
    </row>
    <row r="922" ht="25.15" customHeight="true" x14ac:dyDescent="0.2">
      <c r="C922" s="897"/>
      <c r="D922" s="897"/>
      <c r="E922" s="897"/>
      <c r="F922" s="897"/>
      <c r="G922" s="897"/>
      <c r="H922" s="897"/>
      <c r="I922" s="897"/>
      <c r="J922" s="897"/>
      <c r="K922" s="897"/>
      <c r="L922" s="897"/>
      <c r="M922" s="897"/>
      <c r="N922" s="897"/>
      <c r="O922" s="897"/>
      <c r="P922" s="897"/>
      <c r="Q922" s="897"/>
    </row>
    <row r="923" ht="25.15" customHeight="true" x14ac:dyDescent="0.2">
      <c r="C923" s="897"/>
      <c r="D923" s="897"/>
      <c r="E923" s="897"/>
      <c r="F923" s="897"/>
      <c r="G923" s="897"/>
      <c r="H923" s="897"/>
      <c r="I923" s="897"/>
      <c r="J923" s="897"/>
      <c r="K923" s="897"/>
      <c r="L923" s="897"/>
      <c r="M923" s="897"/>
      <c r="N923" s="897"/>
      <c r="O923" s="897"/>
      <c r="P923" s="897"/>
      <c r="Q923" s="897"/>
    </row>
    <row r="924" ht="25.15" customHeight="true" x14ac:dyDescent="0.2">
      <c r="C924" s="897"/>
      <c r="D924" s="897"/>
      <c r="E924" s="897"/>
      <c r="F924" s="897"/>
      <c r="G924" s="897"/>
      <c r="H924" s="897"/>
      <c r="I924" s="897"/>
      <c r="J924" s="897"/>
      <c r="K924" s="897"/>
      <c r="L924" s="897"/>
      <c r="M924" s="897"/>
      <c r="N924" s="897"/>
      <c r="O924" s="897"/>
      <c r="P924" s="897"/>
      <c r="Q924" s="897"/>
    </row>
    <row r="925" ht="25.15" customHeight="true" x14ac:dyDescent="0.2">
      <c r="C925" s="897"/>
      <c r="D925" s="897"/>
      <c r="E925" s="897"/>
      <c r="F925" s="897"/>
      <c r="G925" s="897"/>
      <c r="H925" s="897"/>
      <c r="I925" s="897"/>
      <c r="J925" s="897"/>
      <c r="K925" s="897"/>
      <c r="L925" s="897"/>
      <c r="M925" s="897"/>
      <c r="N925" s="897"/>
      <c r="O925" s="897"/>
      <c r="P925" s="897"/>
      <c r="Q925" s="897"/>
    </row>
    <row r="926" ht="25.15" customHeight="true" x14ac:dyDescent="0.2">
      <c r="C926" s="897"/>
      <c r="D926" s="897"/>
      <c r="E926" s="897"/>
      <c r="F926" s="897"/>
      <c r="G926" s="897"/>
      <c r="H926" s="897"/>
      <c r="I926" s="897"/>
      <c r="J926" s="897"/>
      <c r="K926" s="897"/>
      <c r="L926" s="897"/>
      <c r="M926" s="897"/>
      <c r="N926" s="897"/>
      <c r="O926" s="897"/>
      <c r="P926" s="897"/>
      <c r="Q926" s="897"/>
    </row>
    <row r="927" ht="25.15" customHeight="true" x14ac:dyDescent="0.2">
      <c r="C927" s="897"/>
      <c r="D927" s="897"/>
      <c r="E927" s="897"/>
      <c r="F927" s="897"/>
      <c r="G927" s="897"/>
      <c r="H927" s="897"/>
      <c r="I927" s="897"/>
      <c r="J927" s="897"/>
      <c r="K927" s="897"/>
      <c r="L927" s="897"/>
      <c r="M927" s="897"/>
      <c r="N927" s="897"/>
      <c r="O927" s="897"/>
      <c r="P927" s="897"/>
      <c r="Q927" s="897"/>
    </row>
    <row r="928" ht="25.15" customHeight="true" x14ac:dyDescent="0.2">
      <c r="C928" s="897"/>
      <c r="D928" s="897"/>
      <c r="E928" s="897"/>
      <c r="F928" s="897"/>
      <c r="G928" s="897"/>
      <c r="H928" s="897"/>
      <c r="I928" s="897"/>
      <c r="J928" s="897"/>
      <c r="K928" s="897"/>
      <c r="L928" s="897"/>
      <c r="M928" s="897"/>
      <c r="N928" s="897"/>
      <c r="O928" s="897"/>
      <c r="P928" s="897"/>
      <c r="Q928" s="897"/>
    </row>
    <row r="929" ht="25.15" customHeight="true" x14ac:dyDescent="0.2">
      <c r="C929" s="897"/>
      <c r="D929" s="897"/>
      <c r="E929" s="897"/>
      <c r="F929" s="897"/>
      <c r="G929" s="897"/>
      <c r="H929" s="897"/>
      <c r="I929" s="897"/>
      <c r="J929" s="897"/>
      <c r="K929" s="897"/>
      <c r="L929" s="897"/>
      <c r="M929" s="897"/>
      <c r="N929" s="897"/>
      <c r="O929" s="897"/>
      <c r="P929" s="897"/>
      <c r="Q929" s="897"/>
    </row>
    <row r="930" ht="25.15" customHeight="true" x14ac:dyDescent="0.2">
      <c r="C930" s="897"/>
      <c r="D930" s="897"/>
      <c r="E930" s="897"/>
      <c r="F930" s="897"/>
      <c r="G930" s="897"/>
      <c r="H930" s="897"/>
      <c r="I930" s="897"/>
      <c r="J930" s="897"/>
      <c r="K930" s="897"/>
      <c r="L930" s="897"/>
      <c r="M930" s="897"/>
      <c r="N930" s="897"/>
      <c r="O930" s="897"/>
      <c r="P930" s="897"/>
      <c r="Q930" s="897"/>
    </row>
    <row r="931" ht="25.15" customHeight="true" x14ac:dyDescent="0.2">
      <c r="C931" s="897"/>
      <c r="D931" s="897"/>
      <c r="E931" s="897"/>
      <c r="F931" s="897"/>
      <c r="G931" s="897"/>
      <c r="H931" s="897"/>
      <c r="I931" s="897"/>
      <c r="J931" s="897"/>
      <c r="K931" s="897"/>
      <c r="L931" s="897"/>
      <c r="M931" s="897"/>
      <c r="N931" s="897"/>
      <c r="O931" s="897"/>
      <c r="P931" s="897"/>
      <c r="Q931" s="897"/>
    </row>
    <row r="932" ht="25.15" customHeight="true" x14ac:dyDescent="0.2">
      <c r="C932" s="897"/>
      <c r="D932" s="897"/>
      <c r="E932" s="897"/>
      <c r="F932" s="897"/>
      <c r="G932" s="897"/>
      <c r="H932" s="897"/>
      <c r="I932" s="897"/>
      <c r="J932" s="897"/>
      <c r="K932" s="897"/>
      <c r="L932" s="897"/>
      <c r="M932" s="897"/>
      <c r="N932" s="897"/>
      <c r="O932" s="897"/>
      <c r="P932" s="897"/>
      <c r="Q932" s="897"/>
    </row>
    <row r="933" ht="25.15" customHeight="true" x14ac:dyDescent="0.2">
      <c r="C933" s="897"/>
      <c r="D933" s="897"/>
      <c r="E933" s="897"/>
      <c r="F933" s="897"/>
      <c r="G933" s="897"/>
      <c r="H933" s="897"/>
      <c r="I933" s="897"/>
      <c r="J933" s="897"/>
      <c r="K933" s="897"/>
      <c r="L933" s="897"/>
      <c r="M933" s="897"/>
      <c r="N933" s="897"/>
      <c r="O933" s="897"/>
      <c r="P933" s="897"/>
      <c r="Q933" s="897"/>
    </row>
    <row r="934" ht="25.15" customHeight="true" x14ac:dyDescent="0.2">
      <c r="C934" s="897"/>
      <c r="D934" s="897"/>
      <c r="E934" s="897"/>
      <c r="F934" s="897"/>
      <c r="G934" s="897"/>
      <c r="H934" s="897"/>
      <c r="I934" s="897"/>
      <c r="J934" s="897"/>
      <c r="K934" s="897"/>
      <c r="L934" s="897"/>
      <c r="M934" s="897"/>
      <c r="N934" s="897"/>
      <c r="O934" s="897"/>
      <c r="P934" s="897"/>
      <c r="Q934" s="897"/>
    </row>
    <row r="935" ht="25.15" customHeight="true" x14ac:dyDescent="0.2">
      <c r="C935" s="897"/>
      <c r="D935" s="897"/>
      <c r="E935" s="897"/>
      <c r="F935" s="897"/>
      <c r="G935" s="897"/>
      <c r="H935" s="897"/>
      <c r="I935" s="897"/>
      <c r="J935" s="897"/>
      <c r="K935" s="897"/>
      <c r="L935" s="897"/>
      <c r="M935" s="897"/>
      <c r="N935" s="897"/>
      <c r="O935" s="897"/>
      <c r="P935" s="897"/>
      <c r="Q935" s="897"/>
    </row>
    <row r="936" ht="25.15" customHeight="true" x14ac:dyDescent="0.2">
      <c r="C936" s="897"/>
      <c r="D936" s="897"/>
      <c r="E936" s="897"/>
      <c r="F936" s="897"/>
      <c r="G936" s="897"/>
      <c r="H936" s="897"/>
      <c r="I936" s="897"/>
      <c r="J936" s="897"/>
      <c r="K936" s="897"/>
      <c r="L936" s="897"/>
      <c r="M936" s="897"/>
      <c r="N936" s="897"/>
      <c r="O936" s="897"/>
      <c r="P936" s="897"/>
      <c r="Q936" s="897"/>
    </row>
    <row r="937" ht="25.15" customHeight="true" x14ac:dyDescent="0.2">
      <c r="C937" s="897"/>
      <c r="D937" s="897"/>
      <c r="E937" s="897"/>
      <c r="F937" s="897"/>
      <c r="G937" s="897"/>
      <c r="H937" s="897"/>
      <c r="I937" s="897"/>
      <c r="J937" s="897"/>
      <c r="K937" s="897"/>
      <c r="L937" s="897"/>
      <c r="M937" s="897"/>
      <c r="N937" s="897"/>
      <c r="O937" s="897"/>
      <c r="P937" s="897"/>
      <c r="Q937" s="897"/>
    </row>
    <row r="938" ht="25.15" customHeight="true" x14ac:dyDescent="0.2">
      <c r="C938" s="897"/>
      <c r="D938" s="897"/>
      <c r="E938" s="897"/>
      <c r="F938" s="897"/>
      <c r="G938" s="897"/>
      <c r="H938" s="897"/>
      <c r="I938" s="897"/>
      <c r="J938" s="897"/>
      <c r="K938" s="897"/>
      <c r="L938" s="897"/>
      <c r="M938" s="897"/>
      <c r="N938" s="897"/>
      <c r="O938" s="897"/>
      <c r="P938" s="897"/>
      <c r="Q938" s="897"/>
    </row>
    <row r="939" ht="25.15" customHeight="true" x14ac:dyDescent="0.2">
      <c r="C939" s="897"/>
      <c r="D939" s="897"/>
      <c r="E939" s="897"/>
      <c r="F939" s="897"/>
      <c r="G939" s="897"/>
      <c r="H939" s="897"/>
      <c r="I939" s="897"/>
      <c r="J939" s="897"/>
      <c r="K939" s="897"/>
      <c r="L939" s="897"/>
      <c r="M939" s="897"/>
      <c r="N939" s="897"/>
      <c r="O939" s="897"/>
      <c r="P939" s="897"/>
      <c r="Q939" s="897"/>
    </row>
    <row r="940" ht="25.15" customHeight="true" x14ac:dyDescent="0.2">
      <c r="C940" s="897"/>
      <c r="D940" s="897"/>
      <c r="E940" s="897"/>
      <c r="F940" s="897"/>
      <c r="G940" s="897"/>
      <c r="H940" s="897"/>
      <c r="I940" s="897"/>
      <c r="J940" s="897"/>
      <c r="K940" s="897"/>
      <c r="L940" s="897"/>
      <c r="M940" s="897"/>
      <c r="N940" s="897"/>
      <c r="O940" s="897"/>
      <c r="P940" s="897"/>
      <c r="Q940" s="897"/>
    </row>
    <row r="941" ht="25.15" customHeight="true" x14ac:dyDescent="0.2">
      <c r="C941" s="897"/>
      <c r="D941" s="897"/>
      <c r="E941" s="897"/>
      <c r="F941" s="897"/>
      <c r="G941" s="897"/>
      <c r="H941" s="897"/>
      <c r="I941" s="897"/>
      <c r="J941" s="897"/>
      <c r="K941" s="897"/>
      <c r="L941" s="897"/>
      <c r="M941" s="897"/>
      <c r="N941" s="897"/>
      <c r="O941" s="897"/>
      <c r="P941" s="897"/>
      <c r="Q941" s="897"/>
    </row>
    <row r="942" ht="25.15" customHeight="true" x14ac:dyDescent="0.2">
      <c r="C942" s="897"/>
      <c r="D942" s="897"/>
      <c r="E942" s="897"/>
      <c r="F942" s="897"/>
      <c r="G942" s="897"/>
      <c r="H942" s="897"/>
      <c r="I942" s="897"/>
      <c r="J942" s="897"/>
      <c r="K942" s="897"/>
      <c r="L942" s="897"/>
      <c r="M942" s="897"/>
      <c r="N942" s="897"/>
      <c r="O942" s="897"/>
      <c r="P942" s="897"/>
      <c r="Q942" s="897"/>
    </row>
    <row r="943" ht="25.15" customHeight="true" x14ac:dyDescent="0.2">
      <c r="C943" s="897"/>
      <c r="D943" s="897"/>
      <c r="E943" s="897"/>
      <c r="F943" s="897"/>
      <c r="G943" s="897"/>
      <c r="H943" s="897"/>
      <c r="I943" s="897"/>
      <c r="J943" s="897"/>
      <c r="K943" s="897"/>
      <c r="L943" s="897"/>
      <c r="M943" s="897"/>
      <c r="N943" s="897"/>
      <c r="O943" s="897"/>
      <c r="P943" s="897"/>
      <c r="Q943" s="897"/>
    </row>
    <row r="944" ht="25.15" customHeight="true" x14ac:dyDescent="0.2">
      <c r="C944" s="897"/>
      <c r="D944" s="897"/>
      <c r="E944" s="897"/>
      <c r="F944" s="897"/>
      <c r="G944" s="897"/>
      <c r="H944" s="897"/>
      <c r="I944" s="897"/>
      <c r="J944" s="897"/>
      <c r="K944" s="897"/>
      <c r="L944" s="897"/>
      <c r="M944" s="897"/>
      <c r="N944" s="897"/>
      <c r="O944" s="897"/>
      <c r="P944" s="897"/>
      <c r="Q944" s="897"/>
    </row>
    <row r="945" ht="25.15" customHeight="true" x14ac:dyDescent="0.2">
      <c r="C945" s="897"/>
      <c r="D945" s="897"/>
      <c r="E945" s="897"/>
      <c r="F945" s="897"/>
      <c r="G945" s="897"/>
      <c r="H945" s="897"/>
      <c r="I945" s="897"/>
      <c r="J945" s="897"/>
      <c r="K945" s="897"/>
      <c r="L945" s="897"/>
      <c r="M945" s="897"/>
      <c r="N945" s="897"/>
      <c r="O945" s="897"/>
      <c r="P945" s="897"/>
      <c r="Q945" s="897"/>
    </row>
    <row r="946" ht="25.15" customHeight="true" x14ac:dyDescent="0.2">
      <c r="C946" s="897"/>
      <c r="D946" s="897"/>
      <c r="E946" s="897"/>
      <c r="F946" s="897"/>
      <c r="G946" s="897"/>
      <c r="H946" s="897"/>
      <c r="I946" s="897"/>
      <c r="J946" s="897"/>
      <c r="K946" s="897"/>
      <c r="L946" s="897"/>
      <c r="M946" s="897"/>
      <c r="N946" s="897"/>
      <c r="O946" s="897"/>
      <c r="P946" s="897"/>
      <c r="Q946" s="897"/>
    </row>
    <row r="947" ht="25.15" customHeight="true" x14ac:dyDescent="0.2">
      <c r="C947" s="897"/>
      <c r="D947" s="897"/>
      <c r="E947" s="897"/>
      <c r="F947" s="897"/>
      <c r="G947" s="897"/>
      <c r="H947" s="897"/>
      <c r="I947" s="897"/>
      <c r="J947" s="897"/>
      <c r="K947" s="897"/>
      <c r="L947" s="897"/>
      <c r="M947" s="897"/>
      <c r="N947" s="897"/>
      <c r="O947" s="897"/>
      <c r="P947" s="897"/>
      <c r="Q947" s="897"/>
    </row>
    <row r="948" ht="25.15" customHeight="true" x14ac:dyDescent="0.2">
      <c r="C948" s="897"/>
      <c r="D948" s="897"/>
      <c r="E948" s="897"/>
      <c r="F948" s="897"/>
      <c r="G948" s="897"/>
      <c r="H948" s="897"/>
      <c r="I948" s="897"/>
      <c r="J948" s="897"/>
      <c r="K948" s="897"/>
      <c r="L948" s="897"/>
      <c r="M948" s="897"/>
      <c r="N948" s="897"/>
      <c r="O948" s="897"/>
      <c r="P948" s="897"/>
      <c r="Q948" s="897"/>
    </row>
    <row r="949" ht="25.15" customHeight="true" x14ac:dyDescent="0.2">
      <c r="C949" s="897"/>
      <c r="D949" s="897"/>
      <c r="E949" s="897"/>
      <c r="F949" s="897"/>
      <c r="G949" s="897"/>
      <c r="H949" s="897"/>
      <c r="I949" s="897"/>
      <c r="J949" s="897"/>
      <c r="K949" s="897"/>
      <c r="L949" s="897"/>
      <c r="M949" s="897"/>
      <c r="N949" s="897"/>
      <c r="O949" s="897"/>
      <c r="P949" s="897"/>
      <c r="Q949" s="897"/>
    </row>
    <row r="950" ht="25.15" customHeight="true" x14ac:dyDescent="0.2">
      <c r="C950" s="897"/>
      <c r="D950" s="897"/>
      <c r="E950" s="897"/>
      <c r="F950" s="897"/>
      <c r="G950" s="897"/>
      <c r="H950" s="897"/>
      <c r="I950" s="897"/>
      <c r="J950" s="897"/>
      <c r="K950" s="897"/>
      <c r="L950" s="897"/>
      <c r="M950" s="897"/>
      <c r="N950" s="897"/>
      <c r="O950" s="897"/>
      <c r="P950" s="897"/>
      <c r="Q950" s="897"/>
    </row>
    <row r="951" ht="25.15" customHeight="true" x14ac:dyDescent="0.2">
      <c r="C951" s="897"/>
      <c r="D951" s="897"/>
      <c r="E951" s="897"/>
      <c r="F951" s="897"/>
      <c r="G951" s="897"/>
      <c r="H951" s="897"/>
      <c r="I951" s="897"/>
      <c r="J951" s="897"/>
      <c r="K951" s="897"/>
      <c r="L951" s="897"/>
      <c r="M951" s="897"/>
      <c r="N951" s="897"/>
      <c r="O951" s="897"/>
      <c r="P951" s="897"/>
      <c r="Q951" s="897"/>
    </row>
    <row r="952" ht="25.15" customHeight="true" x14ac:dyDescent="0.2">
      <c r="C952" s="897"/>
      <c r="D952" s="897"/>
      <c r="E952" s="897"/>
      <c r="F952" s="897"/>
      <c r="G952" s="897"/>
      <c r="H952" s="897"/>
      <c r="I952" s="897"/>
      <c r="J952" s="897"/>
      <c r="K952" s="897"/>
      <c r="L952" s="897"/>
      <c r="M952" s="897"/>
      <c r="N952" s="897"/>
      <c r="O952" s="897"/>
      <c r="P952" s="897"/>
      <c r="Q952" s="897"/>
    </row>
    <row r="953" ht="25.15" customHeight="true" x14ac:dyDescent="0.2">
      <c r="C953" s="897"/>
      <c r="D953" s="897"/>
      <c r="E953" s="897"/>
      <c r="F953" s="897"/>
      <c r="G953" s="897"/>
      <c r="H953" s="897"/>
      <c r="I953" s="897"/>
      <c r="J953" s="897"/>
      <c r="K953" s="897"/>
      <c r="L953" s="897"/>
      <c r="M953" s="897"/>
      <c r="N953" s="897"/>
      <c r="O953" s="897"/>
      <c r="P953" s="897"/>
      <c r="Q953" s="897"/>
    </row>
    <row r="954" ht="25.15" customHeight="true" x14ac:dyDescent="0.2">
      <c r="C954" s="897"/>
      <c r="D954" s="897"/>
      <c r="E954" s="897"/>
      <c r="F954" s="897"/>
      <c r="G954" s="897"/>
      <c r="H954" s="897"/>
      <c r="I954" s="897"/>
      <c r="J954" s="897"/>
      <c r="K954" s="897"/>
      <c r="L954" s="897"/>
      <c r="M954" s="897"/>
      <c r="N954" s="897"/>
      <c r="O954" s="897"/>
      <c r="P954" s="897"/>
      <c r="Q954" s="897"/>
    </row>
    <row r="955" ht="25.15" customHeight="true" x14ac:dyDescent="0.2">
      <c r="C955" s="897"/>
      <c r="D955" s="897"/>
      <c r="E955" s="897"/>
      <c r="F955" s="897"/>
      <c r="G955" s="897"/>
      <c r="H955" s="897"/>
      <c r="I955" s="897"/>
      <c r="J955" s="897"/>
      <c r="K955" s="897"/>
      <c r="L955" s="897"/>
      <c r="M955" s="897"/>
      <c r="N955" s="897"/>
      <c r="O955" s="897"/>
      <c r="P955" s="897"/>
      <c r="Q955" s="897"/>
    </row>
    <row r="956" ht="25.15" customHeight="true" x14ac:dyDescent="0.2">
      <c r="C956" s="897"/>
      <c r="D956" s="897"/>
      <c r="E956" s="897"/>
      <c r="F956" s="897"/>
      <c r="G956" s="897"/>
      <c r="H956" s="897"/>
      <c r="I956" s="897"/>
      <c r="J956" s="897"/>
      <c r="K956" s="897"/>
      <c r="L956" s="897"/>
      <c r="M956" s="897"/>
      <c r="N956" s="897"/>
      <c r="O956" s="897"/>
      <c r="P956" s="897"/>
      <c r="Q956" s="897"/>
    </row>
    <row r="957" ht="25.15" customHeight="true" x14ac:dyDescent="0.2">
      <c r="C957" s="897"/>
      <c r="D957" s="897"/>
      <c r="E957" s="897"/>
      <c r="F957" s="897"/>
      <c r="G957" s="897"/>
      <c r="H957" s="897"/>
      <c r="I957" s="897"/>
      <c r="J957" s="897"/>
      <c r="K957" s="897"/>
      <c r="L957" s="897"/>
      <c r="M957" s="897"/>
      <c r="N957" s="897"/>
      <c r="O957" s="897"/>
      <c r="P957" s="897"/>
      <c r="Q957" s="897"/>
    </row>
    <row r="958" ht="25.15" customHeight="true" x14ac:dyDescent="0.2">
      <c r="C958" s="897"/>
      <c r="D958" s="897"/>
      <c r="E958" s="897"/>
      <c r="F958" s="897"/>
      <c r="G958" s="897"/>
      <c r="H958" s="897"/>
      <c r="I958" s="897"/>
      <c r="J958" s="897"/>
      <c r="K958" s="897"/>
      <c r="L958" s="897"/>
      <c r="M958" s="897"/>
      <c r="N958" s="897"/>
      <c r="O958" s="897"/>
      <c r="P958" s="897"/>
      <c r="Q958" s="897"/>
    </row>
    <row r="959" ht="25.15" customHeight="true" x14ac:dyDescent="0.2">
      <c r="C959" s="897"/>
      <c r="D959" s="897"/>
      <c r="E959" s="897"/>
      <c r="F959" s="897"/>
      <c r="G959" s="897"/>
      <c r="H959" s="897"/>
      <c r="I959" s="897"/>
      <c r="J959" s="897"/>
      <c r="K959" s="897"/>
      <c r="L959" s="897"/>
      <c r="M959" s="897"/>
      <c r="N959" s="897"/>
      <c r="O959" s="897"/>
      <c r="P959" s="897"/>
      <c r="Q959" s="897"/>
    </row>
    <row r="960" ht="25.15" customHeight="true" x14ac:dyDescent="0.2">
      <c r="C960" s="897"/>
      <c r="D960" s="897"/>
      <c r="E960" s="897"/>
      <c r="F960" s="897"/>
      <c r="G960" s="897"/>
      <c r="H960" s="897"/>
      <c r="I960" s="897"/>
      <c r="J960" s="897"/>
      <c r="K960" s="897"/>
      <c r="L960" s="897"/>
      <c r="M960" s="897"/>
      <c r="N960" s="897"/>
      <c r="O960" s="897"/>
      <c r="P960" s="897"/>
      <c r="Q960" s="897"/>
    </row>
    <row r="961" ht="25.15" customHeight="true" x14ac:dyDescent="0.2">
      <c r="C961" s="897"/>
      <c r="D961" s="897"/>
      <c r="E961" s="897"/>
      <c r="F961" s="897"/>
      <c r="G961" s="897"/>
      <c r="H961" s="897"/>
      <c r="I961" s="897"/>
      <c r="J961" s="897"/>
      <c r="K961" s="897"/>
      <c r="L961" s="897"/>
      <c r="M961" s="897"/>
      <c r="N961" s="897"/>
      <c r="O961" s="897"/>
      <c r="P961" s="897"/>
      <c r="Q961" s="897"/>
    </row>
    <row r="962" ht="25.15" customHeight="true" x14ac:dyDescent="0.2">
      <c r="C962" s="897"/>
      <c r="D962" s="897"/>
      <c r="E962" s="897"/>
      <c r="F962" s="897"/>
      <c r="G962" s="897"/>
      <c r="H962" s="897"/>
      <c r="I962" s="897"/>
      <c r="J962" s="897"/>
      <c r="K962" s="897"/>
      <c r="L962" s="897"/>
      <c r="M962" s="897"/>
      <c r="N962" s="897"/>
      <c r="O962" s="897"/>
      <c r="P962" s="897"/>
      <c r="Q962" s="897"/>
    </row>
    <row r="963" ht="25.15" customHeight="true" x14ac:dyDescent="0.2">
      <c r="C963" s="897"/>
      <c r="D963" s="897"/>
      <c r="E963" s="897"/>
      <c r="F963" s="897"/>
      <c r="G963" s="897"/>
      <c r="H963" s="897"/>
      <c r="I963" s="897"/>
      <c r="J963" s="897"/>
      <c r="K963" s="897"/>
      <c r="L963" s="897"/>
      <c r="M963" s="897"/>
      <c r="N963" s="897"/>
      <c r="O963" s="897"/>
      <c r="P963" s="897"/>
      <c r="Q963" s="897"/>
    </row>
    <row r="964" ht="25.15" customHeight="true" x14ac:dyDescent="0.2">
      <c r="C964" s="897"/>
      <c r="D964" s="897"/>
      <c r="E964" s="897"/>
      <c r="F964" s="897"/>
      <c r="G964" s="897"/>
      <c r="H964" s="897"/>
      <c r="I964" s="897"/>
      <c r="J964" s="897"/>
      <c r="K964" s="897"/>
      <c r="L964" s="897"/>
      <c r="M964" s="897"/>
      <c r="N964" s="897"/>
      <c r="O964" s="897"/>
      <c r="P964" s="897"/>
      <c r="Q964" s="897"/>
    </row>
    <row r="965" ht="25.15" customHeight="true" x14ac:dyDescent="0.2">
      <c r="C965" s="897"/>
      <c r="D965" s="897"/>
      <c r="E965" s="897"/>
      <c r="F965" s="897"/>
      <c r="G965" s="897"/>
      <c r="H965" s="897"/>
      <c r="I965" s="897"/>
      <c r="J965" s="897"/>
      <c r="K965" s="897"/>
      <c r="L965" s="897"/>
      <c r="M965" s="897"/>
      <c r="N965" s="897"/>
      <c r="O965" s="897"/>
      <c r="P965" s="897"/>
      <c r="Q965" s="897"/>
    </row>
    <row r="966" ht="25.15" customHeight="true" x14ac:dyDescent="0.2">
      <c r="C966" s="897"/>
      <c r="D966" s="897"/>
      <c r="E966" s="897"/>
      <c r="F966" s="897"/>
      <c r="G966" s="897"/>
      <c r="H966" s="897"/>
      <c r="I966" s="897"/>
      <c r="J966" s="897"/>
      <c r="K966" s="897"/>
      <c r="L966" s="897"/>
      <c r="M966" s="897"/>
      <c r="N966" s="897"/>
      <c r="O966" s="897"/>
      <c r="P966" s="897"/>
      <c r="Q966" s="897"/>
    </row>
    <row r="967" ht="25.15" customHeight="true" x14ac:dyDescent="0.2">
      <c r="C967" s="897"/>
      <c r="D967" s="897"/>
      <c r="E967" s="897"/>
      <c r="F967" s="897"/>
      <c r="G967" s="897"/>
      <c r="H967" s="897"/>
      <c r="I967" s="897"/>
      <c r="J967" s="897"/>
      <c r="K967" s="897"/>
      <c r="L967" s="897"/>
      <c r="M967" s="897"/>
      <c r="N967" s="897"/>
      <c r="O967" s="897"/>
      <c r="P967" s="897"/>
      <c r="Q967" s="897"/>
    </row>
    <row r="968" ht="25.15" customHeight="true" x14ac:dyDescent="0.2">
      <c r="C968" s="897"/>
      <c r="D968" s="897"/>
      <c r="E968" s="897"/>
      <c r="F968" s="897"/>
      <c r="G968" s="897"/>
      <c r="H968" s="897"/>
      <c r="I968" s="897"/>
      <c r="J968" s="897"/>
      <c r="K968" s="897"/>
      <c r="L968" s="897"/>
      <c r="M968" s="897"/>
      <c r="N968" s="897"/>
      <c r="O968" s="897"/>
      <c r="P968" s="897"/>
      <c r="Q968" s="897"/>
    </row>
    <row r="969" ht="25.15" customHeight="true" x14ac:dyDescent="0.2">
      <c r="C969" s="897"/>
      <c r="D969" s="897"/>
      <c r="E969" s="897"/>
      <c r="F969" s="897"/>
      <c r="G969" s="897"/>
      <c r="H969" s="897"/>
      <c r="I969" s="897"/>
      <c r="J969" s="897"/>
      <c r="K969" s="897"/>
      <c r="L969" s="897"/>
      <c r="M969" s="897"/>
      <c r="N969" s="897"/>
      <c r="O969" s="897"/>
      <c r="P969" s="897"/>
      <c r="Q969" s="897"/>
    </row>
    <row r="970" ht="25.15" customHeight="true" x14ac:dyDescent="0.2">
      <c r="C970" s="897"/>
      <c r="D970" s="897"/>
      <c r="E970" s="897"/>
      <c r="F970" s="897"/>
      <c r="G970" s="897"/>
      <c r="H970" s="897"/>
      <c r="I970" s="897"/>
      <c r="J970" s="897"/>
      <c r="K970" s="897"/>
      <c r="L970" s="897"/>
      <c r="M970" s="897"/>
      <c r="N970" s="897"/>
      <c r="O970" s="897"/>
      <c r="P970" s="897"/>
      <c r="Q970" s="897"/>
    </row>
    <row r="971" ht="25.15" customHeight="true" x14ac:dyDescent="0.2">
      <c r="C971" s="897"/>
      <c r="D971" s="897"/>
      <c r="E971" s="897"/>
      <c r="F971" s="897"/>
      <c r="G971" s="897"/>
      <c r="H971" s="897"/>
      <c r="I971" s="897"/>
      <c r="J971" s="897"/>
      <c r="K971" s="897"/>
      <c r="L971" s="897"/>
      <c r="M971" s="897"/>
      <c r="N971" s="897"/>
      <c r="O971" s="897"/>
      <c r="P971" s="897"/>
      <c r="Q971" s="897"/>
    </row>
    <row r="972" ht="25.15" customHeight="true" x14ac:dyDescent="0.2">
      <c r="C972" s="897"/>
      <c r="D972" s="897"/>
      <c r="E972" s="897"/>
      <c r="F972" s="897"/>
      <c r="G972" s="897"/>
      <c r="H972" s="897"/>
      <c r="I972" s="897"/>
      <c r="J972" s="897"/>
      <c r="K972" s="897"/>
      <c r="L972" s="897"/>
      <c r="M972" s="897"/>
      <c r="N972" s="897"/>
      <c r="O972" s="897"/>
      <c r="P972" s="897"/>
      <c r="Q972" s="897"/>
    </row>
    <row r="973" ht="25.15" customHeight="true" x14ac:dyDescent="0.2">
      <c r="C973" s="897"/>
      <c r="D973" s="897"/>
      <c r="E973" s="897"/>
      <c r="F973" s="897"/>
      <c r="G973" s="897"/>
      <c r="H973" s="897"/>
      <c r="I973" s="897"/>
      <c r="J973" s="897"/>
      <c r="K973" s="897"/>
      <c r="L973" s="897"/>
      <c r="M973" s="897"/>
      <c r="N973" s="897"/>
      <c r="O973" s="897"/>
      <c r="P973" s="897"/>
      <c r="Q973" s="897"/>
    </row>
    <row r="974" ht="25.15" customHeight="true" x14ac:dyDescent="0.2">
      <c r="C974" s="897"/>
      <c r="D974" s="897"/>
      <c r="E974" s="897"/>
      <c r="F974" s="897"/>
      <c r="G974" s="897"/>
      <c r="H974" s="897"/>
      <c r="I974" s="897"/>
      <c r="J974" s="897"/>
      <c r="K974" s="897"/>
      <c r="L974" s="897"/>
      <c r="M974" s="897"/>
      <c r="N974" s="897"/>
      <c r="O974" s="897"/>
      <c r="P974" s="897"/>
      <c r="Q974" s="897"/>
    </row>
    <row r="975" ht="25.15" customHeight="true" x14ac:dyDescent="0.2">
      <c r="C975" s="897"/>
      <c r="D975" s="897"/>
      <c r="E975" s="897"/>
      <c r="F975" s="897"/>
      <c r="G975" s="897"/>
      <c r="H975" s="897"/>
      <c r="I975" s="897"/>
      <c r="J975" s="897"/>
      <c r="K975" s="897"/>
      <c r="L975" s="897"/>
      <c r="M975" s="897"/>
      <c r="N975" s="897"/>
      <c r="O975" s="897"/>
      <c r="P975" s="897"/>
      <c r="Q975" s="897"/>
    </row>
    <row r="976" ht="25.15" customHeight="true" x14ac:dyDescent="0.2">
      <c r="C976" s="897"/>
      <c r="D976" s="897"/>
      <c r="E976" s="897"/>
      <c r="F976" s="897"/>
      <c r="G976" s="897"/>
      <c r="H976" s="897"/>
      <c r="I976" s="897"/>
      <c r="J976" s="897"/>
      <c r="K976" s="897"/>
      <c r="L976" s="897"/>
      <c r="M976" s="897"/>
      <c r="N976" s="897"/>
      <c r="O976" s="897"/>
      <c r="P976" s="897"/>
      <c r="Q976" s="897"/>
    </row>
    <row r="977" ht="25.15" customHeight="true" x14ac:dyDescent="0.2">
      <c r="C977" s="897"/>
      <c r="D977" s="897"/>
      <c r="E977" s="897"/>
      <c r="F977" s="897"/>
      <c r="G977" s="897"/>
      <c r="H977" s="897"/>
      <c r="I977" s="897"/>
      <c r="J977" s="897"/>
      <c r="K977" s="897"/>
      <c r="L977" s="897"/>
      <c r="M977" s="897"/>
      <c r="N977" s="897"/>
      <c r="O977" s="897"/>
      <c r="P977" s="897"/>
      <c r="Q977" s="897"/>
    </row>
    <row r="978" ht="25.15" customHeight="true" x14ac:dyDescent="0.2">
      <c r="C978" s="897"/>
      <c r="D978" s="897"/>
      <c r="E978" s="897"/>
      <c r="F978" s="897"/>
      <c r="G978" s="897"/>
      <c r="H978" s="897"/>
      <c r="I978" s="897"/>
      <c r="J978" s="897"/>
      <c r="K978" s="897"/>
      <c r="L978" s="897"/>
      <c r="M978" s="897"/>
      <c r="N978" s="897"/>
      <c r="O978" s="897"/>
      <c r="P978" s="897"/>
      <c r="Q978" s="897"/>
    </row>
    <row r="979" ht="25.15" customHeight="true" x14ac:dyDescent="0.2">
      <c r="C979" s="897"/>
      <c r="D979" s="897"/>
      <c r="E979" s="897"/>
      <c r="F979" s="897"/>
      <c r="G979" s="897"/>
      <c r="H979" s="897"/>
      <c r="I979" s="897"/>
      <c r="J979" s="897"/>
      <c r="K979" s="897"/>
      <c r="L979" s="897"/>
      <c r="M979" s="897"/>
      <c r="N979" s="897"/>
      <c r="O979" s="897"/>
      <c r="P979" s="897"/>
      <c r="Q979" s="897"/>
    </row>
    <row r="980" ht="25.15" customHeight="true" x14ac:dyDescent="0.2">
      <c r="C980" s="897"/>
      <c r="D980" s="897"/>
      <c r="E980" s="897"/>
      <c r="F980" s="897"/>
      <c r="G980" s="897"/>
      <c r="H980" s="897"/>
      <c r="I980" s="897"/>
      <c r="J980" s="897"/>
      <c r="K980" s="897"/>
      <c r="L980" s="897"/>
      <c r="M980" s="897"/>
      <c r="N980" s="897"/>
      <c r="O980" s="897"/>
      <c r="P980" s="897"/>
      <c r="Q980" s="897"/>
    </row>
    <row r="981" ht="25.15" customHeight="true" x14ac:dyDescent="0.2">
      <c r="C981" s="897"/>
      <c r="D981" s="897"/>
      <c r="E981" s="897"/>
      <c r="F981" s="897"/>
      <c r="G981" s="897"/>
      <c r="H981" s="897"/>
      <c r="I981" s="897"/>
      <c r="J981" s="897"/>
      <c r="K981" s="897"/>
      <c r="L981" s="897"/>
      <c r="M981" s="897"/>
      <c r="N981" s="897"/>
      <c r="O981" s="897"/>
      <c r="P981" s="897"/>
      <c r="Q981" s="897"/>
    </row>
    <row r="982" ht="25.15" customHeight="true" x14ac:dyDescent="0.2">
      <c r="C982" s="897"/>
      <c r="D982" s="897"/>
      <c r="E982" s="897"/>
      <c r="F982" s="897"/>
      <c r="G982" s="897"/>
      <c r="H982" s="897"/>
      <c r="I982" s="897"/>
      <c r="J982" s="897"/>
      <c r="K982" s="897"/>
      <c r="L982" s="897"/>
      <c r="M982" s="897"/>
      <c r="N982" s="897"/>
      <c r="O982" s="897"/>
      <c r="P982" s="897"/>
      <c r="Q982" s="897"/>
    </row>
    <row r="983" ht="25.15" customHeight="true" x14ac:dyDescent="0.2">
      <c r="C983" s="897"/>
      <c r="D983" s="897"/>
      <c r="E983" s="897"/>
      <c r="F983" s="897"/>
      <c r="G983" s="897"/>
      <c r="H983" s="897"/>
      <c r="I983" s="897"/>
      <c r="J983" s="897"/>
      <c r="K983" s="897"/>
      <c r="L983" s="897"/>
      <c r="M983" s="897"/>
      <c r="N983" s="897"/>
      <c r="O983" s="897"/>
      <c r="P983" s="897"/>
      <c r="Q983" s="897"/>
    </row>
    <row r="984" ht="25.15" customHeight="true" x14ac:dyDescent="0.2">
      <c r="C984" s="897"/>
      <c r="D984" s="897"/>
      <c r="E984" s="897"/>
      <c r="F984" s="897"/>
      <c r="G984" s="897"/>
      <c r="H984" s="897"/>
      <c r="I984" s="897"/>
      <c r="J984" s="897"/>
      <c r="K984" s="897"/>
      <c r="L984" s="897"/>
      <c r="M984" s="897"/>
      <c r="N984" s="897"/>
      <c r="O984" s="897"/>
      <c r="P984" s="897"/>
      <c r="Q984" s="897"/>
    </row>
    <row r="985" ht="25.15" customHeight="true" x14ac:dyDescent="0.2">
      <c r="C985" s="897"/>
      <c r="D985" s="897"/>
      <c r="E985" s="897"/>
      <c r="F985" s="897"/>
      <c r="G985" s="897"/>
      <c r="H985" s="897"/>
      <c r="I985" s="897"/>
      <c r="J985" s="897"/>
      <c r="K985" s="897"/>
      <c r="L985" s="897"/>
      <c r="M985" s="897"/>
      <c r="N985" s="897"/>
      <c r="O985" s="897"/>
      <c r="P985" s="897"/>
      <c r="Q985" s="897"/>
    </row>
    <row r="986" ht="25.15" customHeight="true" x14ac:dyDescent="0.2">
      <c r="C986" s="897"/>
      <c r="D986" s="897"/>
      <c r="E986" s="897"/>
      <c r="F986" s="897"/>
      <c r="G986" s="897"/>
      <c r="H986" s="897"/>
      <c r="I986" s="897"/>
      <c r="J986" s="897"/>
      <c r="K986" s="897"/>
      <c r="L986" s="897"/>
      <c r="M986" s="897"/>
      <c r="N986" s="897"/>
      <c r="O986" s="897"/>
      <c r="P986" s="897"/>
      <c r="Q986" s="897"/>
    </row>
    <row r="987" ht="25.15" customHeight="true" x14ac:dyDescent="0.2">
      <c r="C987" s="897"/>
      <c r="D987" s="897"/>
      <c r="E987" s="897"/>
      <c r="F987" s="897"/>
      <c r="G987" s="897"/>
      <c r="H987" s="897"/>
      <c r="I987" s="897"/>
      <c r="J987" s="897"/>
      <c r="K987" s="897"/>
      <c r="L987" s="897"/>
      <c r="M987" s="897"/>
      <c r="N987" s="897"/>
      <c r="O987" s="897"/>
      <c r="P987" s="897"/>
      <c r="Q987" s="897"/>
    </row>
    <row r="988" ht="25.15" customHeight="true" x14ac:dyDescent="0.2">
      <c r="C988" s="897"/>
      <c r="D988" s="897"/>
      <c r="E988" s="897"/>
      <c r="F988" s="897"/>
      <c r="G988" s="897"/>
      <c r="H988" s="897"/>
      <c r="I988" s="897"/>
      <c r="J988" s="897"/>
      <c r="K988" s="897"/>
      <c r="L988" s="897"/>
      <c r="M988" s="897"/>
      <c r="N988" s="897"/>
      <c r="O988" s="897"/>
      <c r="P988" s="897"/>
      <c r="Q988" s="897"/>
    </row>
    <row r="989" ht="25.15" customHeight="true" x14ac:dyDescent="0.2">
      <c r="C989" s="897"/>
      <c r="D989" s="897"/>
      <c r="E989" s="897"/>
      <c r="F989" s="897"/>
      <c r="G989" s="897"/>
      <c r="H989" s="897"/>
      <c r="I989" s="897"/>
      <c r="J989" s="897"/>
      <c r="K989" s="897"/>
      <c r="L989" s="897"/>
      <c r="M989" s="897"/>
      <c r="N989" s="897"/>
      <c r="O989" s="897"/>
      <c r="P989" s="897"/>
      <c r="Q989" s="897"/>
    </row>
    <row r="990" ht="25.15" customHeight="true" x14ac:dyDescent="0.2">
      <c r="C990" s="897"/>
      <c r="D990" s="897"/>
      <c r="E990" s="897"/>
      <c r="F990" s="897"/>
      <c r="G990" s="897"/>
      <c r="H990" s="897"/>
      <c r="I990" s="897"/>
      <c r="J990" s="897"/>
      <c r="K990" s="897"/>
      <c r="L990" s="897"/>
      <c r="M990" s="897"/>
      <c r="N990" s="897"/>
      <c r="O990" s="897"/>
      <c r="P990" s="897"/>
      <c r="Q990" s="897"/>
    </row>
    <row r="991" ht="25.15" customHeight="true" x14ac:dyDescent="0.2">
      <c r="C991" s="897"/>
      <c r="D991" s="897"/>
      <c r="E991" s="897"/>
      <c r="F991" s="897"/>
      <c r="G991" s="897"/>
      <c r="H991" s="897"/>
      <c r="I991" s="897"/>
      <c r="J991" s="897"/>
      <c r="K991" s="897"/>
      <c r="L991" s="897"/>
      <c r="M991" s="897"/>
      <c r="N991" s="897"/>
      <c r="O991" s="897"/>
      <c r="P991" s="897"/>
      <c r="Q991" s="897"/>
    </row>
    <row r="992" ht="25.15" customHeight="true" x14ac:dyDescent="0.2">
      <c r="C992" s="897"/>
      <c r="D992" s="897"/>
      <c r="E992" s="897"/>
      <c r="F992" s="897"/>
      <c r="G992" s="897"/>
      <c r="H992" s="897"/>
      <c r="I992" s="897"/>
      <c r="J992" s="897"/>
      <c r="K992" s="897"/>
      <c r="L992" s="897"/>
      <c r="M992" s="897"/>
      <c r="N992" s="897"/>
      <c r="O992" s="897"/>
      <c r="P992" s="897"/>
      <c r="Q992" s="897"/>
    </row>
    <row r="993" ht="25.15" customHeight="true" x14ac:dyDescent="0.2">
      <c r="C993" s="897"/>
      <c r="D993" s="897"/>
      <c r="E993" s="897"/>
      <c r="F993" s="897"/>
      <c r="G993" s="897"/>
      <c r="H993" s="897"/>
      <c r="I993" s="897"/>
      <c r="J993" s="897"/>
      <c r="K993" s="897"/>
      <c r="L993" s="897"/>
      <c r="M993" s="897"/>
      <c r="N993" s="897"/>
      <c r="O993" s="897"/>
      <c r="P993" s="897"/>
      <c r="Q993" s="897"/>
    </row>
    <row r="994" ht="25.15" customHeight="true" x14ac:dyDescent="0.2">
      <c r="C994" s="897"/>
      <c r="D994" s="897"/>
      <c r="E994" s="897"/>
      <c r="F994" s="897"/>
      <c r="G994" s="897"/>
      <c r="H994" s="897"/>
      <c r="I994" s="897"/>
      <c r="J994" s="897"/>
      <c r="K994" s="897"/>
      <c r="L994" s="897"/>
      <c r="M994" s="897"/>
      <c r="N994" s="897"/>
      <c r="O994" s="897"/>
      <c r="P994" s="897"/>
      <c r="Q994" s="897"/>
    </row>
    <row r="995" ht="25.15" customHeight="true" x14ac:dyDescent="0.2">
      <c r="C995" s="897"/>
      <c r="D995" s="897"/>
      <c r="E995" s="897"/>
      <c r="F995" s="897"/>
      <c r="G995" s="897"/>
      <c r="H995" s="897"/>
      <c r="I995" s="897"/>
      <c r="J995" s="897"/>
      <c r="K995" s="897"/>
      <c r="L995" s="897"/>
      <c r="M995" s="897"/>
      <c r="N995" s="897"/>
      <c r="O995" s="897"/>
      <c r="P995" s="897"/>
      <c r="Q995" s="897"/>
    </row>
    <row r="996" ht="25.15" customHeight="true" x14ac:dyDescent="0.2">
      <c r="C996" s="897"/>
      <c r="D996" s="897"/>
      <c r="E996" s="897"/>
      <c r="F996" s="897"/>
      <c r="G996" s="897"/>
      <c r="H996" s="897"/>
      <c r="I996" s="897"/>
      <c r="J996" s="897"/>
      <c r="K996" s="897"/>
      <c r="L996" s="897"/>
      <c r="M996" s="897"/>
      <c r="N996" s="897"/>
      <c r="O996" s="897"/>
      <c r="P996" s="897"/>
      <c r="Q996" s="897"/>
    </row>
    <row r="997" ht="25.15" customHeight="true" x14ac:dyDescent="0.2">
      <c r="C997" s="897"/>
      <c r="D997" s="897"/>
      <c r="E997" s="897"/>
      <c r="F997" s="897"/>
      <c r="G997" s="897"/>
      <c r="H997" s="897"/>
      <c r="I997" s="897"/>
      <c r="J997" s="897"/>
      <c r="K997" s="897"/>
      <c r="L997" s="897"/>
      <c r="M997" s="897"/>
      <c r="N997" s="897"/>
      <c r="O997" s="897"/>
      <c r="P997" s="897"/>
      <c r="Q997" s="897"/>
    </row>
    <row r="998" ht="25.15" customHeight="true" x14ac:dyDescent="0.2">
      <c r="C998" s="897"/>
      <c r="D998" s="897"/>
      <c r="E998" s="897"/>
      <c r="F998" s="897"/>
      <c r="G998" s="897"/>
      <c r="H998" s="897"/>
      <c r="I998" s="897"/>
      <c r="J998" s="897"/>
      <c r="K998" s="897"/>
      <c r="L998" s="897"/>
      <c r="M998" s="897"/>
      <c r="N998" s="897"/>
      <c r="O998" s="897"/>
      <c r="P998" s="897"/>
      <c r="Q998" s="897"/>
    </row>
    <row r="999" ht="25.15" customHeight="true" x14ac:dyDescent="0.2">
      <c r="C999" s="897"/>
      <c r="D999" s="897"/>
      <c r="E999" s="897"/>
      <c r="F999" s="897"/>
      <c r="G999" s="897"/>
      <c r="H999" s="897"/>
      <c r="I999" s="897"/>
      <c r="J999" s="897"/>
      <c r="K999" s="897"/>
      <c r="L999" s="897"/>
      <c r="M999" s="897"/>
      <c r="N999" s="897"/>
      <c r="O999" s="897"/>
      <c r="P999" s="897"/>
      <c r="Q999" s="897"/>
    </row>
    <row r="1000" ht="25.15" customHeight="true" x14ac:dyDescent="0.2">
      <c r="C1000" s="897"/>
      <c r="D1000" s="897"/>
      <c r="E1000" s="897"/>
      <c r="F1000" s="897"/>
      <c r="G1000" s="897"/>
      <c r="H1000" s="897"/>
      <c r="I1000" s="897"/>
      <c r="J1000" s="897"/>
      <c r="K1000" s="897"/>
      <c r="L1000" s="897"/>
      <c r="M1000" s="897"/>
      <c r="N1000" s="897"/>
      <c r="O1000" s="897"/>
      <c r="P1000" s="897"/>
      <c r="Q1000" s="897"/>
    </row>
    <row r="1001" ht="25.15" customHeight="true" x14ac:dyDescent="0.2">
      <c r="C1001" s="897"/>
      <c r="D1001" s="897"/>
      <c r="E1001" s="897"/>
      <c r="F1001" s="897"/>
      <c r="G1001" s="897"/>
      <c r="H1001" s="897"/>
      <c r="I1001" s="897"/>
      <c r="J1001" s="897"/>
      <c r="K1001" s="897"/>
      <c r="L1001" s="897"/>
      <c r="M1001" s="897"/>
      <c r="N1001" s="897"/>
      <c r="O1001" s="897"/>
      <c r="P1001" s="897"/>
      <c r="Q1001" s="897"/>
    </row>
    <row r="1002" ht="25.15" customHeight="true" x14ac:dyDescent="0.2">
      <c r="C1002" s="897"/>
      <c r="D1002" s="897"/>
      <c r="E1002" s="897"/>
      <c r="F1002" s="897"/>
      <c r="G1002" s="897"/>
      <c r="H1002" s="897"/>
      <c r="I1002" s="897"/>
      <c r="J1002" s="897"/>
      <c r="K1002" s="897"/>
      <c r="L1002" s="897"/>
      <c r="M1002" s="897"/>
      <c r="N1002" s="897"/>
      <c r="O1002" s="897"/>
      <c r="P1002" s="897"/>
      <c r="Q1002" s="897"/>
    </row>
    <row r="1003" ht="25.15" customHeight="true" x14ac:dyDescent="0.2">
      <c r="C1003" s="897"/>
      <c r="D1003" s="897"/>
      <c r="E1003" s="897"/>
      <c r="F1003" s="897"/>
      <c r="G1003" s="897"/>
      <c r="H1003" s="897"/>
      <c r="I1003" s="897"/>
      <c r="J1003" s="897"/>
      <c r="K1003" s="897"/>
      <c r="L1003" s="897"/>
      <c r="M1003" s="897"/>
      <c r="N1003" s="897"/>
      <c r="O1003" s="897"/>
      <c r="P1003" s="897"/>
      <c r="Q1003" s="897"/>
    </row>
    <row r="1004" ht="25.15" customHeight="true" x14ac:dyDescent="0.2">
      <c r="C1004" s="897"/>
      <c r="D1004" s="897"/>
      <c r="E1004" s="897"/>
      <c r="F1004" s="897"/>
      <c r="G1004" s="897"/>
      <c r="H1004" s="897"/>
      <c r="I1004" s="897"/>
      <c r="J1004" s="897"/>
      <c r="K1004" s="897"/>
      <c r="L1004" s="897"/>
      <c r="M1004" s="897"/>
      <c r="N1004" s="897"/>
      <c r="O1004" s="897"/>
      <c r="P1004" s="897"/>
      <c r="Q1004" s="897"/>
    </row>
    <row r="1005" ht="25.15" customHeight="true" x14ac:dyDescent="0.2">
      <c r="C1005" s="897"/>
      <c r="D1005" s="897"/>
      <c r="E1005" s="897"/>
      <c r="F1005" s="897"/>
      <c r="G1005" s="897"/>
      <c r="H1005" s="897"/>
      <c r="I1005" s="897"/>
      <c r="J1005" s="897"/>
      <c r="K1005" s="897"/>
      <c r="L1005" s="897"/>
      <c r="M1005" s="897"/>
      <c r="N1005" s="897"/>
      <c r="O1005" s="897"/>
      <c r="P1005" s="897"/>
      <c r="Q1005" s="897"/>
    </row>
    <row r="1006" ht="25.15" customHeight="true" x14ac:dyDescent="0.2">
      <c r="C1006" s="897"/>
      <c r="D1006" s="897"/>
      <c r="E1006" s="897"/>
      <c r="F1006" s="897"/>
      <c r="G1006" s="897"/>
      <c r="H1006" s="897"/>
      <c r="I1006" s="897"/>
      <c r="J1006" s="897"/>
      <c r="K1006" s="897"/>
      <c r="L1006" s="897"/>
      <c r="M1006" s="897"/>
      <c r="N1006" s="897"/>
      <c r="O1006" s="897"/>
      <c r="P1006" s="897"/>
      <c r="Q1006" s="897"/>
    </row>
    <row r="1007" ht="25.15" customHeight="true" x14ac:dyDescent="0.2">
      <c r="C1007" s="897"/>
      <c r="D1007" s="897"/>
      <c r="E1007" s="897"/>
      <c r="F1007" s="897"/>
      <c r="G1007" s="897"/>
      <c r="H1007" s="897"/>
      <c r="I1007" s="897"/>
      <c r="J1007" s="897"/>
      <c r="K1007" s="897"/>
      <c r="L1007" s="897"/>
      <c r="M1007" s="897"/>
      <c r="N1007" s="897"/>
      <c r="O1007" s="897"/>
      <c r="P1007" s="897"/>
      <c r="Q1007" s="897"/>
    </row>
    <row r="1008" ht="25.15" customHeight="true" x14ac:dyDescent="0.2">
      <c r="C1008" s="897"/>
      <c r="D1008" s="897"/>
      <c r="E1008" s="897"/>
      <c r="F1008" s="897"/>
      <c r="G1008" s="897"/>
      <c r="H1008" s="897"/>
      <c r="I1008" s="897"/>
      <c r="J1008" s="897"/>
      <c r="K1008" s="897"/>
      <c r="L1008" s="897"/>
      <c r="M1008" s="897"/>
      <c r="N1008" s="897"/>
      <c r="O1008" s="897"/>
      <c r="P1008" s="897"/>
      <c r="Q1008" s="897"/>
    </row>
    <row r="1009" ht="25.15" customHeight="true" x14ac:dyDescent="0.2">
      <c r="C1009" s="897"/>
      <c r="D1009" s="897"/>
      <c r="E1009" s="897"/>
      <c r="F1009" s="897"/>
      <c r="G1009" s="897"/>
      <c r="H1009" s="897"/>
      <c r="I1009" s="897"/>
      <c r="J1009" s="897"/>
      <c r="K1009" s="897"/>
      <c r="L1009" s="897"/>
      <c r="M1009" s="897"/>
      <c r="N1009" s="897"/>
      <c r="O1009" s="897"/>
      <c r="P1009" s="897"/>
      <c r="Q1009" s="897"/>
    </row>
    <row r="1010" ht="25.15" customHeight="true" x14ac:dyDescent="0.2">
      <c r="C1010" s="897"/>
      <c r="D1010" s="897"/>
      <c r="E1010" s="897"/>
      <c r="F1010" s="897"/>
      <c r="G1010" s="897"/>
      <c r="H1010" s="897"/>
      <c r="I1010" s="897"/>
      <c r="J1010" s="897"/>
      <c r="K1010" s="897"/>
      <c r="L1010" s="897"/>
      <c r="M1010" s="897"/>
      <c r="N1010" s="897"/>
      <c r="O1010" s="897"/>
      <c r="P1010" s="897"/>
      <c r="Q1010" s="897"/>
    </row>
    <row r="1011" ht="25.15" customHeight="true" x14ac:dyDescent="0.2">
      <c r="C1011" s="897"/>
      <c r="D1011" s="897"/>
      <c r="E1011" s="897"/>
      <c r="F1011" s="897"/>
      <c r="G1011" s="897"/>
      <c r="H1011" s="897"/>
      <c r="I1011" s="897"/>
      <c r="J1011" s="897"/>
      <c r="K1011" s="897"/>
      <c r="L1011" s="897"/>
      <c r="M1011" s="897"/>
      <c r="N1011" s="897"/>
      <c r="O1011" s="897"/>
      <c r="P1011" s="897"/>
      <c r="Q1011" s="897"/>
    </row>
    <row r="1012" ht="25.15" customHeight="true" x14ac:dyDescent="0.2">
      <c r="C1012" s="897"/>
      <c r="D1012" s="897"/>
      <c r="E1012" s="897"/>
      <c r="F1012" s="897"/>
      <c r="G1012" s="897"/>
      <c r="H1012" s="897"/>
      <c r="I1012" s="897"/>
      <c r="J1012" s="897"/>
      <c r="K1012" s="897"/>
      <c r="L1012" s="897"/>
      <c r="M1012" s="897"/>
      <c r="N1012" s="897"/>
      <c r="O1012" s="897"/>
      <c r="P1012" s="897"/>
      <c r="Q1012" s="897"/>
    </row>
    <row r="1013" ht="25.15" customHeight="true" x14ac:dyDescent="0.2">
      <c r="C1013" s="897"/>
      <c r="D1013" s="897"/>
      <c r="E1013" s="897"/>
      <c r="F1013" s="897"/>
      <c r="G1013" s="897"/>
      <c r="H1013" s="897"/>
      <c r="I1013" s="897"/>
      <c r="J1013" s="897"/>
      <c r="K1013" s="897"/>
      <c r="L1013" s="897"/>
      <c r="M1013" s="897"/>
      <c r="N1013" s="897"/>
      <c r="O1013" s="897"/>
      <c r="P1013" s="897"/>
      <c r="Q1013" s="897"/>
    </row>
    <row r="1014" ht="25.15" customHeight="true" x14ac:dyDescent="0.2">
      <c r="C1014" s="897"/>
      <c r="D1014" s="897"/>
      <c r="E1014" s="897"/>
      <c r="F1014" s="897"/>
      <c r="G1014" s="897"/>
      <c r="H1014" s="897"/>
      <c r="I1014" s="897"/>
      <c r="J1014" s="897"/>
      <c r="K1014" s="897"/>
      <c r="L1014" s="897"/>
      <c r="M1014" s="897"/>
      <c r="N1014" s="897"/>
      <c r="O1014" s="897"/>
      <c r="P1014" s="897"/>
      <c r="Q1014" s="897"/>
    </row>
    <row r="1015" ht="25.15" customHeight="true" x14ac:dyDescent="0.2">
      <c r="C1015" s="897"/>
      <c r="D1015" s="897"/>
      <c r="E1015" s="897"/>
      <c r="F1015" s="897"/>
      <c r="G1015" s="897"/>
      <c r="H1015" s="897"/>
      <c r="I1015" s="897"/>
      <c r="J1015" s="897"/>
      <c r="K1015" s="897"/>
      <c r="L1015" s="897"/>
      <c r="M1015" s="897"/>
      <c r="N1015" s="897"/>
      <c r="O1015" s="897"/>
      <c r="P1015" s="897"/>
      <c r="Q1015" s="897"/>
    </row>
    <row r="1016" ht="25.15" customHeight="true" x14ac:dyDescent="0.2">
      <c r="C1016" s="897"/>
      <c r="D1016" s="897"/>
      <c r="E1016" s="897"/>
      <c r="F1016" s="897"/>
      <c r="G1016" s="897"/>
      <c r="H1016" s="897"/>
      <c r="I1016" s="897"/>
      <c r="J1016" s="897"/>
      <c r="K1016" s="897"/>
      <c r="L1016" s="897"/>
      <c r="M1016" s="897"/>
      <c r="N1016" s="897"/>
      <c r="O1016" s="897"/>
      <c r="P1016" s="897"/>
      <c r="Q1016" s="897"/>
    </row>
    <row r="1017" ht="25.15" customHeight="true" x14ac:dyDescent="0.2">
      <c r="C1017" s="897"/>
      <c r="D1017" s="897"/>
      <c r="E1017" s="897"/>
      <c r="F1017" s="897"/>
      <c r="G1017" s="897"/>
      <c r="H1017" s="897"/>
      <c r="I1017" s="897"/>
      <c r="J1017" s="897"/>
      <c r="K1017" s="897"/>
      <c r="L1017" s="897"/>
      <c r="M1017" s="897"/>
      <c r="N1017" s="897"/>
      <c r="O1017" s="897"/>
      <c r="P1017" s="897"/>
      <c r="Q1017" s="897"/>
    </row>
    <row r="1018" ht="25.15" customHeight="true" x14ac:dyDescent="0.2">
      <c r="C1018" s="897"/>
      <c r="D1018" s="897"/>
      <c r="E1018" s="897"/>
      <c r="F1018" s="897"/>
      <c r="G1018" s="897"/>
      <c r="H1018" s="897"/>
      <c r="I1018" s="897"/>
      <c r="J1018" s="897"/>
      <c r="K1018" s="897"/>
      <c r="L1018" s="897"/>
      <c r="M1018" s="897"/>
      <c r="N1018" s="897"/>
      <c r="O1018" s="897"/>
      <c r="P1018" s="897"/>
      <c r="Q1018" s="897"/>
    </row>
    <row r="1019" ht="25.15" customHeight="true" x14ac:dyDescent="0.2">
      <c r="C1019" s="897"/>
      <c r="D1019" s="897"/>
      <c r="E1019" s="897"/>
      <c r="F1019" s="897"/>
      <c r="G1019" s="897"/>
      <c r="H1019" s="897"/>
      <c r="I1019" s="897"/>
      <c r="J1019" s="897"/>
      <c r="K1019" s="897"/>
      <c r="L1019" s="897"/>
      <c r="M1019" s="897"/>
      <c r="N1019" s="897"/>
      <c r="O1019" s="897"/>
      <c r="P1019" s="897"/>
      <c r="Q1019" s="897"/>
    </row>
    <row r="1020" ht="25.15" customHeight="true" x14ac:dyDescent="0.2">
      <c r="C1020" s="897"/>
      <c r="D1020" s="897"/>
      <c r="E1020" s="897"/>
      <c r="F1020" s="897"/>
      <c r="G1020" s="897"/>
      <c r="H1020" s="897"/>
      <c r="I1020" s="897"/>
      <c r="J1020" s="897"/>
      <c r="K1020" s="897"/>
      <c r="L1020" s="897"/>
      <c r="M1020" s="897"/>
      <c r="N1020" s="897"/>
      <c r="O1020" s="897"/>
      <c r="P1020" s="897"/>
      <c r="Q1020" s="897"/>
    </row>
    <row r="1021" ht="25.15" customHeight="true" x14ac:dyDescent="0.2">
      <c r="C1021" s="897"/>
      <c r="D1021" s="897"/>
      <c r="E1021" s="897"/>
      <c r="F1021" s="897"/>
      <c r="G1021" s="897"/>
      <c r="H1021" s="897"/>
      <c r="I1021" s="897"/>
      <c r="J1021" s="897"/>
      <c r="K1021" s="897"/>
      <c r="L1021" s="897"/>
      <c r="M1021" s="897"/>
      <c r="N1021" s="897"/>
      <c r="O1021" s="897"/>
      <c r="P1021" s="897"/>
      <c r="Q1021" s="897"/>
    </row>
    <row r="1022" ht="25.15" customHeight="true" x14ac:dyDescent="0.2">
      <c r="C1022" s="897"/>
      <c r="D1022" s="897"/>
      <c r="E1022" s="897"/>
      <c r="F1022" s="897"/>
      <c r="G1022" s="897"/>
      <c r="H1022" s="897"/>
      <c r="I1022" s="897"/>
      <c r="J1022" s="897"/>
      <c r="K1022" s="897"/>
      <c r="L1022" s="897"/>
      <c r="M1022" s="897"/>
      <c r="N1022" s="897"/>
      <c r="O1022" s="897"/>
      <c r="P1022" s="897"/>
      <c r="Q1022" s="897"/>
    </row>
    <row r="1023" ht="25.15" customHeight="true" x14ac:dyDescent="0.2">
      <c r="C1023" s="897"/>
      <c r="D1023" s="897"/>
      <c r="E1023" s="897"/>
      <c r="F1023" s="897"/>
      <c r="G1023" s="897"/>
      <c r="H1023" s="897"/>
      <c r="I1023" s="897"/>
      <c r="J1023" s="897"/>
      <c r="K1023" s="897"/>
      <c r="L1023" s="897"/>
      <c r="M1023" s="897"/>
      <c r="N1023" s="897"/>
      <c r="O1023" s="897"/>
      <c r="P1023" s="897"/>
      <c r="Q1023" s="897"/>
    </row>
    <row r="1024" ht="25.15" customHeight="true" x14ac:dyDescent="0.2">
      <c r="C1024" s="897"/>
      <c r="D1024" s="897"/>
      <c r="E1024" s="897"/>
      <c r="F1024" s="897"/>
      <c r="G1024" s="897"/>
      <c r="H1024" s="897"/>
      <c r="I1024" s="897"/>
      <c r="J1024" s="897"/>
      <c r="K1024" s="897"/>
      <c r="L1024" s="897"/>
      <c r="M1024" s="897"/>
      <c r="N1024" s="897"/>
      <c r="O1024" s="897"/>
      <c r="P1024" s="897"/>
      <c r="Q1024" s="897"/>
    </row>
    <row r="1025" s="242" customFormat="true" ht="21" customHeight="true" x14ac:dyDescent="0.2">
      <c r="A1025" s="3324" t="s">
        <v>454</v>
      </c>
      <c r="B1025" s="3325"/>
      <c r="C1025" s="3326"/>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327" t="s">
        <v>194</v>
      </c>
      <c r="B1026" s="3328"/>
      <c r="C1026" s="854" t="s">
        <v>195</v>
      </c>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55" t="s">
        <v>196</v>
      </c>
      <c r="B1027" s="856" t="s">
        <v>197</v>
      </c>
      <c r="C1027" s="857">
        <v>6601</v>
      </c>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58" t="s">
        <v>198</v>
      </c>
      <c r="B1028" s="859" t="s">
        <v>197</v>
      </c>
      <c r="C1028" s="860">
        <v>6601</v>
      </c>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58" t="s">
        <v>199</v>
      </c>
      <c r="B1029" s="859" t="s">
        <v>200</v>
      </c>
      <c r="C1029" s="860">
        <v>6601</v>
      </c>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58" t="s">
        <v>201</v>
      </c>
      <c r="B1030" s="859" t="s">
        <v>202</v>
      </c>
      <c r="C1030" s="860">
        <v>6601</v>
      </c>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329" t="s">
        <v>203</v>
      </c>
      <c r="B1031" s="859" t="s">
        <v>204</v>
      </c>
      <c r="C1031" s="860">
        <v>2170</v>
      </c>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329"/>
      <c r="B1032" s="859" t="s">
        <v>205</v>
      </c>
      <c r="C1032" s="860">
        <v>4431</v>
      </c>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330"/>
      <c r="B1033" s="861" t="s">
        <v>206</v>
      </c>
      <c r="C1033" s="862">
        <v>0</v>
      </c>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76"/>
      <c r="BB1033" s="136"/>
      <c r="BC1033" s="876"/>
      <c r="BD1033" s="876"/>
      <c r="BE1033" s="876"/>
      <c r="BF1033" s="876"/>
      <c r="BG1033" s="876"/>
      <c r="BH1033" s="876"/>
      <c r="BI1033" s="876"/>
      <c r="BJ1033" s="876"/>
      <c r="BK1033" s="876"/>
      <c r="BL1033" s="876"/>
      <c r="BM1033" s="876"/>
      <c r="BN1033" s="876"/>
      <c r="BO1033" s="876"/>
      <c r="BP1033" s="876"/>
      <c r="BQ1033" s="876"/>
      <c r="BR1033" s="876"/>
      <c r="BS1033" s="876"/>
      <c r="BT1033" s="876"/>
      <c r="BU1033" s="876"/>
      <c r="BV1033" s="876"/>
      <c r="BW1033" s="876"/>
      <c r="BX1033" s="876"/>
      <c r="BY1033" s="87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318" t="s">
        <v>455</v>
      </c>
      <c r="B1034" s="3319"/>
      <c r="C1034" s="3320"/>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98"/>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75"/>
      <c r="BB1035" s="268"/>
      <c r="BC1035" s="875"/>
      <c r="BD1035" s="875"/>
      <c r="BE1035" s="875"/>
      <c r="BF1035" s="875"/>
      <c r="BG1035" s="875"/>
      <c r="BH1035" s="875"/>
      <c r="BI1035" s="875"/>
      <c r="BJ1035" s="875"/>
      <c r="BK1035" s="875"/>
      <c r="BL1035" s="875"/>
      <c r="BM1035" s="875"/>
      <c r="BN1035" s="875"/>
      <c r="BO1035" s="875"/>
      <c r="BP1035" s="875"/>
      <c r="BQ1035" s="875"/>
      <c r="BR1035" s="875"/>
      <c r="BS1035" s="875"/>
      <c r="BT1035" s="875"/>
      <c r="BU1035" s="875"/>
      <c r="BV1035" s="875"/>
      <c r="BW1035" s="875"/>
      <c r="BX1035" s="875"/>
      <c r="BY1035" s="87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Bafatá</v>
      </c>
      <c r="B1037" s="429" t="e">
        <f>BR122+BR123</f>
        <v>#VALUE!</v>
      </c>
    </row>
    <row r="1038" ht="15" customHeight="true" x14ac:dyDescent="0.2">
      <c r="A1038" s="429" t="str">
        <f>S15</f>
        <v>Biombo</v>
      </c>
      <c r="B1038" s="429" t="e">
        <f>BS122+BS123</f>
        <v>#VALUE!</v>
      </c>
    </row>
    <row r="1039" ht="15" customHeight="true" x14ac:dyDescent="0.2">
      <c r="A1039" s="429" t="str">
        <f>T15</f>
        <v>Bolama/Bijagós</v>
      </c>
      <c r="B1039" s="429" t="e">
        <f>BT122+BT123</f>
        <v>#VALUE!</v>
      </c>
    </row>
    <row r="1040" ht="15" customHeight="true" x14ac:dyDescent="0.2">
      <c r="A1040" s="429" t="str">
        <f>U15</f>
        <v>Cacheu</v>
      </c>
      <c r="B1040" s="429" t="e">
        <f>BU122+BU123</f>
        <v>#VALUE!</v>
      </c>
    </row>
    <row r="1041" ht="15" customHeight="true" x14ac:dyDescent="0.2">
      <c r="A1041" s="429" t="str">
        <f>V15</f>
        <v>Gabú</v>
      </c>
      <c r="B1041" s="429" t="e">
        <f>BV122+BV123</f>
        <v>#VALUE!</v>
      </c>
    </row>
    <row r="1042" ht="15" customHeight="true" x14ac:dyDescent="0.2">
      <c r="A1042" s="429" t="str">
        <f>W15</f>
        <v>Oio</v>
      </c>
      <c r="B1042" s="429" t="e">
        <f>BW122+BW123</f>
        <v>#VALUE!</v>
      </c>
    </row>
    <row r="1043" ht="15" customHeight="true" x14ac:dyDescent="0.2">
      <c r="A1043" s="429" t="str">
        <f>X15</f>
        <v>Quinara</v>
      </c>
      <c r="B1043" s="429" t="e">
        <f>BX122+XR123</f>
        <v>#VALUE!</v>
      </c>
    </row>
    <row r="1044" ht="15" customHeight="true" x14ac:dyDescent="0.2">
      <c r="A1044" s="429" t="str">
        <f>Y15</f>
        <v>SAB</v>
      </c>
      <c r="B1044" s="429" t="e">
        <f>BY122+BY123</f>
        <v>#VALUE!</v>
      </c>
    </row>
    <row r="1045" ht="15" customHeight="true" x14ac:dyDescent="0.2">
      <c r="A1045" s="429" t="str">
        <f>Z15</f>
        <v>Tombali</v>
      </c>
      <c r="B1045" s="429" t="e">
        <f>BZ122+BZ123</f>
        <v>#VALUE!</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9</v>
      </c>
      <c r="B1072" s="268" t="s">
        <v>142</v>
      </c>
    </row>
    <row r="1100" s="235" customFormat="true" ht="17.1" customHeight="true" x14ac:dyDescent="0.2">
      <c r="A1100" s="1095"/>
      <c r="B1100" s="1090"/>
      <c r="BA1100" s="875"/>
      <c r="BB1100" s="268"/>
      <c r="BC1100" s="875"/>
      <c r="BD1100" s="875"/>
      <c r="BE1100" s="875"/>
      <c r="BF1100" s="875"/>
      <c r="BG1100" s="875"/>
      <c r="BH1100" s="875"/>
      <c r="BI1100" s="875"/>
      <c r="BJ1100" s="875"/>
      <c r="BK1100" s="875"/>
      <c r="BL1100" s="875"/>
      <c r="BM1100" s="875"/>
      <c r="BN1100" s="875"/>
      <c r="BO1100" s="875"/>
      <c r="BP1100" s="875"/>
      <c r="BQ1100" s="875"/>
      <c r="BR1100" s="875"/>
      <c r="BS1100" s="875"/>
      <c r="BT1100" s="875"/>
      <c r="BU1100" s="875"/>
      <c r="BV1100" s="875"/>
      <c r="BW1100" s="875"/>
      <c r="BX1100" s="875"/>
      <c r="BY1100" s="875"/>
    </row>
    <row r="1101" s="235" customFormat="true" ht="17.1" customHeight="true" x14ac:dyDescent="0.2">
      <c r="A1101" s="1096"/>
      <c r="B1101" s="1091"/>
      <c r="BA1101" s="875"/>
      <c r="BB1101" s="268"/>
      <c r="BC1101" s="875"/>
      <c r="BD1101" s="875"/>
      <c r="BE1101" s="875"/>
      <c r="BF1101" s="875"/>
      <c r="BG1101" s="875"/>
      <c r="BH1101" s="875"/>
      <c r="BI1101" s="875"/>
      <c r="BJ1101" s="875"/>
      <c r="BK1101" s="875"/>
      <c r="BL1101" s="875"/>
      <c r="BM1101" s="875"/>
      <c r="BN1101" s="875"/>
      <c r="BO1101" s="875"/>
      <c r="BP1101" s="875"/>
      <c r="BQ1101" s="875"/>
      <c r="BR1101" s="875"/>
      <c r="BS1101" s="875"/>
      <c r="BT1101" s="875"/>
      <c r="BU1101" s="875"/>
      <c r="BV1101" s="875"/>
      <c r="BW1101" s="875"/>
      <c r="BX1101" s="875"/>
      <c r="BY1101" s="875"/>
    </row>
    <row r="1102" s="235" customFormat="true" ht="15" customHeight="true" x14ac:dyDescent="0.2">
      <c r="BA1102" s="875"/>
      <c r="BB1102" s="268"/>
      <c r="BC1102" s="875"/>
      <c r="BD1102" s="875"/>
      <c r="BE1102" s="875"/>
      <c r="BF1102" s="875"/>
      <c r="BG1102" s="875"/>
      <c r="BH1102" s="875"/>
      <c r="BI1102" s="875"/>
      <c r="BJ1102" s="875"/>
      <c r="BK1102" s="875"/>
      <c r="BL1102" s="875"/>
      <c r="BM1102" s="875"/>
      <c r="BN1102" s="875"/>
      <c r="BO1102" s="875"/>
      <c r="BP1102" s="875"/>
      <c r="BQ1102" s="875"/>
      <c r="BR1102" s="875"/>
      <c r="BS1102" s="875"/>
      <c r="BT1102" s="875"/>
      <c r="BU1102" s="875"/>
      <c r="BV1102" s="875"/>
      <c r="BW1102" s="875"/>
      <c r="BX1102" s="875"/>
      <c r="BY1102" s="875"/>
    </row>
    <row r="1103" s="235" customFormat="true" ht="15" customHeight="true" x14ac:dyDescent="0.2">
      <c r="BA1103" s="875"/>
      <c r="BB1103" s="268"/>
      <c r="BC1103" s="875"/>
      <c r="BD1103" s="875"/>
      <c r="BE1103" s="875"/>
      <c r="BF1103" s="875"/>
      <c r="BG1103" s="875"/>
      <c r="BH1103" s="875"/>
      <c r="BI1103" s="875"/>
      <c r="BJ1103" s="875"/>
      <c r="BK1103" s="875"/>
      <c r="BL1103" s="875"/>
      <c r="BM1103" s="875"/>
      <c r="BN1103" s="875"/>
      <c r="BO1103" s="875"/>
      <c r="BP1103" s="875"/>
      <c r="BQ1103" s="875"/>
      <c r="BR1103" s="875"/>
      <c r="BS1103" s="875"/>
      <c r="BT1103" s="875"/>
      <c r="BU1103" s="875"/>
      <c r="BV1103" s="875"/>
      <c r="BW1103" s="875"/>
      <c r="BX1103" s="875"/>
      <c r="BY1103" s="875"/>
    </row>
    <row r="1104" s="235" customFormat="true" ht="15" customHeight="true" x14ac:dyDescent="0.2">
      <c r="BA1104" s="875"/>
      <c r="BB1104" s="268"/>
      <c r="BC1104" s="875"/>
      <c r="BD1104" s="875"/>
      <c r="BE1104" s="875"/>
      <c r="BF1104" s="875"/>
      <c r="BG1104" s="875"/>
      <c r="BH1104" s="875"/>
      <c r="BI1104" s="875"/>
      <c r="BJ1104" s="875"/>
      <c r="BK1104" s="875"/>
      <c r="BL1104" s="875"/>
      <c r="BM1104" s="875"/>
      <c r="BN1104" s="875"/>
      <c r="BO1104" s="875"/>
      <c r="BP1104" s="875"/>
      <c r="BQ1104" s="875"/>
      <c r="BR1104" s="875"/>
      <c r="BS1104" s="875"/>
      <c r="BT1104" s="875"/>
      <c r="BU1104" s="875"/>
      <c r="BV1104" s="875"/>
      <c r="BW1104" s="875"/>
      <c r="BX1104" s="875"/>
      <c r="BY1104" s="875"/>
    </row>
    <row r="1105" s="235" customFormat="true" ht="15" customHeight="true" x14ac:dyDescent="0.2">
      <c r="BA1105" s="875"/>
      <c r="BB1105" s="268"/>
      <c r="BC1105" s="875"/>
      <c r="BD1105" s="875"/>
      <c r="BE1105" s="875"/>
      <c r="BF1105" s="875"/>
      <c r="BG1105" s="875"/>
      <c r="BH1105" s="875"/>
      <c r="BI1105" s="875"/>
      <c r="BJ1105" s="875"/>
      <c r="BK1105" s="875"/>
      <c r="BL1105" s="875"/>
      <c r="BM1105" s="875"/>
      <c r="BN1105" s="875"/>
      <c r="BO1105" s="875"/>
      <c r="BP1105" s="875"/>
      <c r="BQ1105" s="875"/>
      <c r="BR1105" s="875"/>
      <c r="BS1105" s="875"/>
      <c r="BT1105" s="875"/>
      <c r="BU1105" s="875"/>
      <c r="BV1105" s="875"/>
      <c r="BW1105" s="875"/>
      <c r="BX1105" s="875"/>
      <c r="BY1105" s="875"/>
    </row>
    <row r="1106" s="235" customFormat="true" ht="15" customHeight="true" x14ac:dyDescent="0.2">
      <c r="BA1106" s="875"/>
      <c r="BB1106" s="268"/>
      <c r="BC1106" s="875"/>
      <c r="BD1106" s="875"/>
      <c r="BE1106" s="875"/>
      <c r="BF1106" s="875"/>
      <c r="BG1106" s="875"/>
      <c r="BH1106" s="875"/>
      <c r="BI1106" s="875"/>
      <c r="BJ1106" s="875"/>
      <c r="BK1106" s="875"/>
      <c r="BL1106" s="875"/>
      <c r="BM1106" s="875"/>
      <c r="BN1106" s="875"/>
      <c r="BO1106" s="875"/>
      <c r="BP1106" s="875"/>
      <c r="BQ1106" s="875"/>
      <c r="BR1106" s="875"/>
      <c r="BS1106" s="875"/>
      <c r="BT1106" s="875"/>
      <c r="BU1106" s="875"/>
      <c r="BV1106" s="875"/>
      <c r="BW1106" s="875"/>
      <c r="BX1106" s="875"/>
      <c r="BY1106" s="875"/>
    </row>
    <row r="1107" s="235" customFormat="true" ht="15" customHeight="true" x14ac:dyDescent="0.2">
      <c r="BA1107" s="875"/>
      <c r="BB1107" s="268"/>
      <c r="BC1107" s="875"/>
      <c r="BD1107" s="875"/>
      <c r="BE1107" s="875"/>
      <c r="BF1107" s="875"/>
      <c r="BG1107" s="875"/>
      <c r="BH1107" s="875"/>
      <c r="BI1107" s="875"/>
      <c r="BJ1107" s="875"/>
      <c r="BK1107" s="875"/>
      <c r="BL1107" s="875"/>
      <c r="BM1107" s="875"/>
      <c r="BN1107" s="875"/>
      <c r="BO1107" s="875"/>
      <c r="BP1107" s="875"/>
      <c r="BQ1107" s="875"/>
      <c r="BR1107" s="875"/>
      <c r="BS1107" s="875"/>
      <c r="BT1107" s="875"/>
      <c r="BU1107" s="875"/>
      <c r="BV1107" s="875"/>
      <c r="BW1107" s="875"/>
      <c r="BX1107" s="875"/>
      <c r="BY1107" s="875"/>
    </row>
    <row r="1108" s="235" customFormat="true" ht="15" customHeight="true" x14ac:dyDescent="0.2">
      <c r="BA1108" s="875"/>
      <c r="BB1108" s="268"/>
      <c r="BC1108" s="875"/>
      <c r="BD1108" s="875"/>
      <c r="BE1108" s="875"/>
      <c r="BF1108" s="875"/>
      <c r="BG1108" s="875"/>
      <c r="BH1108" s="875"/>
      <c r="BI1108" s="875"/>
      <c r="BJ1108" s="875"/>
      <c r="BK1108" s="875"/>
      <c r="BL1108" s="875"/>
      <c r="BM1108" s="875"/>
      <c r="BN1108" s="875"/>
      <c r="BO1108" s="875"/>
      <c r="BP1108" s="875"/>
      <c r="BQ1108" s="875"/>
      <c r="BR1108" s="875"/>
      <c r="BS1108" s="875"/>
      <c r="BT1108" s="875"/>
      <c r="BU1108" s="875"/>
      <c r="BV1108" s="875"/>
      <c r="BW1108" s="875"/>
      <c r="BX1108" s="875"/>
      <c r="BY1108" s="875"/>
    </row>
    <row r="1109" s="235" customFormat="true" ht="15" customHeight="true" x14ac:dyDescent="0.2">
      <c r="BA1109" s="875"/>
      <c r="BB1109" s="268"/>
      <c r="BC1109" s="875"/>
      <c r="BD1109" s="875"/>
      <c r="BE1109" s="875"/>
      <c r="BF1109" s="875"/>
      <c r="BG1109" s="875"/>
      <c r="BH1109" s="875"/>
      <c r="BI1109" s="875"/>
      <c r="BJ1109" s="875"/>
      <c r="BK1109" s="875"/>
      <c r="BL1109" s="875"/>
      <c r="BM1109" s="875"/>
      <c r="BN1109" s="875"/>
      <c r="BO1109" s="875"/>
      <c r="BP1109" s="875"/>
      <c r="BQ1109" s="875"/>
      <c r="BR1109" s="875"/>
      <c r="BS1109" s="875"/>
      <c r="BT1109" s="875"/>
      <c r="BU1109" s="875"/>
      <c r="BV1109" s="875"/>
      <c r="BW1109" s="875"/>
      <c r="BX1109" s="875"/>
      <c r="BY1109" s="875"/>
    </row>
    <row r="1110" s="235" customFormat="true" ht="15" customHeight="true" x14ac:dyDescent="0.2">
      <c r="BA1110" s="875"/>
      <c r="BB1110" s="268"/>
      <c r="BC1110" s="875"/>
      <c r="BD1110" s="875"/>
      <c r="BE1110" s="875"/>
      <c r="BF1110" s="875"/>
      <c r="BG1110" s="875"/>
      <c r="BH1110" s="875"/>
      <c r="BI1110" s="875"/>
      <c r="BJ1110" s="875"/>
      <c r="BK1110" s="875"/>
      <c r="BL1110" s="875"/>
      <c r="BM1110" s="875"/>
      <c r="BN1110" s="875"/>
      <c r="BO1110" s="875"/>
      <c r="BP1110" s="875"/>
      <c r="BQ1110" s="875"/>
      <c r="BR1110" s="875"/>
      <c r="BS1110" s="875"/>
      <c r="BT1110" s="875"/>
      <c r="BU1110" s="875"/>
      <c r="BV1110" s="875"/>
      <c r="BW1110" s="875"/>
      <c r="BX1110" s="875"/>
      <c r="BY1110" s="875"/>
    </row>
    <row r="1111" s="235" customFormat="true" ht="15" customHeight="true" x14ac:dyDescent="0.2">
      <c r="BA1111" s="875"/>
      <c r="BB1111" s="268"/>
      <c r="BC1111" s="875"/>
      <c r="BD1111" s="875"/>
      <c r="BE1111" s="875"/>
      <c r="BF1111" s="875"/>
      <c r="BG1111" s="875"/>
      <c r="BH1111" s="875"/>
      <c r="BI1111" s="875"/>
      <c r="BJ1111" s="875"/>
      <c r="BK1111" s="875"/>
      <c r="BL1111" s="875"/>
      <c r="BM1111" s="875"/>
      <c r="BN1111" s="875"/>
      <c r="BO1111" s="875"/>
      <c r="BP1111" s="875"/>
      <c r="BQ1111" s="875"/>
      <c r="BR1111" s="875"/>
      <c r="BS1111" s="875"/>
      <c r="BT1111" s="875"/>
      <c r="BU1111" s="875"/>
      <c r="BV1111" s="875"/>
      <c r="BW1111" s="875"/>
      <c r="BX1111" s="875"/>
      <c r="BY1111" s="875"/>
    </row>
    <row r="1112" s="235" customFormat="true" ht="15" customHeight="true" x14ac:dyDescent="0.2">
      <c r="BA1112" s="875"/>
      <c r="BB1112" s="268"/>
      <c r="BC1112" s="875"/>
      <c r="BD1112" s="875"/>
      <c r="BE1112" s="875"/>
      <c r="BF1112" s="875"/>
      <c r="BG1112" s="875"/>
      <c r="BH1112" s="875"/>
      <c r="BI1112" s="875"/>
      <c r="BJ1112" s="875"/>
      <c r="BK1112" s="875"/>
      <c r="BL1112" s="875"/>
      <c r="BM1112" s="875"/>
      <c r="BN1112" s="875"/>
      <c r="BO1112" s="875"/>
      <c r="BP1112" s="875"/>
      <c r="BQ1112" s="875"/>
      <c r="BR1112" s="875"/>
      <c r="BS1112" s="875"/>
      <c r="BT1112" s="875"/>
      <c r="BU1112" s="875"/>
      <c r="BV1112" s="875"/>
      <c r="BW1112" s="875"/>
      <c r="BX1112" s="875"/>
      <c r="BY1112" s="875"/>
    </row>
    <row r="1113" s="235" customFormat="true" ht="15" customHeight="true" x14ac:dyDescent="0.2">
      <c r="BA1113" s="875"/>
      <c r="BB1113" s="268"/>
      <c r="BC1113" s="875"/>
      <c r="BD1113" s="875"/>
      <c r="BE1113" s="875"/>
      <c r="BF1113" s="875"/>
      <c r="BG1113" s="875"/>
      <c r="BH1113" s="875"/>
      <c r="BI1113" s="875"/>
      <c r="BJ1113" s="875"/>
      <c r="BK1113" s="875"/>
      <c r="BL1113" s="875"/>
      <c r="BM1113" s="875"/>
      <c r="BN1113" s="875"/>
      <c r="BO1113" s="875"/>
      <c r="BP1113" s="875"/>
      <c r="BQ1113" s="875"/>
      <c r="BR1113" s="875"/>
      <c r="BS1113" s="875"/>
      <c r="BT1113" s="875"/>
      <c r="BU1113" s="875"/>
      <c r="BV1113" s="875"/>
      <c r="BW1113" s="875"/>
      <c r="BX1113" s="875"/>
      <c r="BY1113" s="875"/>
    </row>
    <row r="1114" s="235" customFormat="true" ht="17.1" customHeight="true" x14ac:dyDescent="0.2">
      <c r="A1114" s="1096"/>
      <c r="B1114" s="1091"/>
      <c r="C1114" s="1092"/>
      <c r="D1114" s="1092"/>
      <c r="E1114" s="1092"/>
      <c r="F1114" s="1092"/>
      <c r="G1114" s="1092"/>
      <c r="H1114" s="1092"/>
      <c r="I1114" s="1092"/>
      <c r="J1114" s="1092"/>
      <c r="K1114" s="1092"/>
      <c r="L1114" s="1092"/>
      <c r="M1114" s="1092"/>
      <c r="N1114" s="1092"/>
      <c r="O1114" s="1092"/>
      <c r="P1114" s="1092"/>
      <c r="Q1114" s="1092"/>
      <c r="R1114" s="1092"/>
      <c r="S1114" s="1092"/>
      <c r="T1114" s="1092"/>
      <c r="U1114" s="1092"/>
      <c r="V1114" s="1092"/>
      <c r="W1114" s="1092"/>
      <c r="X1114" s="1092"/>
      <c r="Y1114" s="1092"/>
      <c r="Z1114" s="1092"/>
      <c r="BA1114" s="875"/>
      <c r="BB1114" s="268"/>
      <c r="BC1114" s="875"/>
      <c r="BD1114" s="875"/>
      <c r="BE1114" s="875"/>
      <c r="BF1114" s="875"/>
      <c r="BG1114" s="875"/>
      <c r="BH1114" s="875"/>
      <c r="BI1114" s="875"/>
      <c r="BJ1114" s="875"/>
      <c r="BK1114" s="875"/>
      <c r="BL1114" s="875"/>
      <c r="BM1114" s="875"/>
      <c r="BN1114" s="875"/>
      <c r="BO1114" s="875"/>
      <c r="BP1114" s="875"/>
      <c r="BQ1114" s="875"/>
      <c r="BR1114" s="875"/>
      <c r="BS1114" s="875"/>
      <c r="BT1114" s="875"/>
      <c r="BU1114" s="875"/>
      <c r="BV1114" s="875"/>
      <c r="BW1114" s="875"/>
      <c r="BX1114" s="875"/>
      <c r="BY1114" s="875"/>
    </row>
    <row r="1115" s="235" customFormat="true" ht="17.1" customHeight="true" x14ac:dyDescent="0.2">
      <c r="A1115" s="1096"/>
      <c r="B1115" s="1091"/>
      <c r="C1115" s="1092"/>
      <c r="D1115" s="1092"/>
      <c r="E1115" s="1092"/>
      <c r="F1115" s="1092"/>
      <c r="G1115" s="1092"/>
      <c r="H1115" s="1092"/>
      <c r="I1115" s="1092"/>
      <c r="J1115" s="1092"/>
      <c r="K1115" s="1092"/>
      <c r="L1115" s="1092"/>
      <c r="M1115" s="1092"/>
      <c r="N1115" s="1092"/>
      <c r="O1115" s="1092"/>
      <c r="P1115" s="1092"/>
      <c r="Q1115" s="1092"/>
      <c r="R1115" s="1092"/>
      <c r="S1115" s="1092"/>
      <c r="T1115" s="1092"/>
      <c r="U1115" s="1092"/>
      <c r="V1115" s="1092"/>
      <c r="W1115" s="1092"/>
      <c r="X1115" s="1092"/>
      <c r="Y1115" s="1092"/>
      <c r="Z1115" s="1092"/>
      <c r="BA1115" s="875"/>
      <c r="BB1115" s="268"/>
      <c r="BC1115" s="875"/>
      <c r="BD1115" s="875"/>
      <c r="BE1115" s="875"/>
      <c r="BF1115" s="875"/>
      <c r="BG1115" s="875"/>
      <c r="BH1115" s="875"/>
      <c r="BI1115" s="875"/>
      <c r="BJ1115" s="875"/>
      <c r="BK1115" s="875"/>
      <c r="BL1115" s="875"/>
      <c r="BM1115" s="875"/>
      <c r="BN1115" s="875"/>
      <c r="BO1115" s="875"/>
      <c r="BP1115" s="875"/>
      <c r="BQ1115" s="875"/>
      <c r="BR1115" s="875"/>
      <c r="BS1115" s="875"/>
      <c r="BT1115" s="875"/>
      <c r="BU1115" s="875"/>
      <c r="BV1115" s="875"/>
      <c r="BW1115" s="875"/>
      <c r="BX1115" s="875"/>
      <c r="BY1115" s="875"/>
    </row>
    <row r="1116" s="235" customFormat="true" ht="17.1" customHeight="true" x14ac:dyDescent="0.2">
      <c r="A1116" s="1096"/>
      <c r="B1116" s="1091"/>
      <c r="C1116" s="1092"/>
      <c r="D1116" s="1092"/>
      <c r="E1116" s="1092"/>
      <c r="F1116" s="1092"/>
      <c r="G1116" s="1092"/>
      <c r="H1116" s="1092"/>
      <c r="I1116" s="1092"/>
      <c r="J1116" s="1092"/>
      <c r="K1116" s="1092"/>
      <c r="L1116" s="1092"/>
      <c r="M1116" s="1092"/>
      <c r="N1116" s="1092"/>
      <c r="O1116" s="1092"/>
      <c r="P1116" s="1092"/>
      <c r="Q1116" s="1092"/>
      <c r="R1116" s="1092"/>
      <c r="S1116" s="1092"/>
      <c r="T1116" s="1092"/>
      <c r="U1116" s="1092"/>
      <c r="V1116" s="1092"/>
      <c r="W1116" s="1092"/>
      <c r="X1116" s="1092"/>
      <c r="Y1116" s="1092"/>
      <c r="Z1116" s="1092"/>
      <c r="BA1116" s="875"/>
      <c r="BB1116" s="268"/>
      <c r="BC1116" s="875"/>
      <c r="BD1116" s="875"/>
      <c r="BE1116" s="875"/>
      <c r="BF1116" s="875"/>
      <c r="BG1116" s="875"/>
      <c r="BH1116" s="875"/>
      <c r="BI1116" s="875"/>
      <c r="BJ1116" s="875"/>
      <c r="BK1116" s="875"/>
      <c r="BL1116" s="875"/>
      <c r="BM1116" s="875"/>
      <c r="BN1116" s="875"/>
      <c r="BO1116" s="875"/>
      <c r="BP1116" s="875"/>
      <c r="BQ1116" s="875"/>
      <c r="BR1116" s="875"/>
      <c r="BS1116" s="875"/>
      <c r="BT1116" s="875"/>
      <c r="BU1116" s="875"/>
      <c r="BV1116" s="875"/>
      <c r="BW1116" s="875"/>
      <c r="BX1116" s="875"/>
      <c r="BY1116" s="875"/>
    </row>
    <row r="1117" s="235" customFormat="true" ht="17.1" customHeight="true" x14ac:dyDescent="0.2">
      <c r="A1117" s="1097"/>
      <c r="B1117" s="1093"/>
      <c r="C1117" s="1094"/>
      <c r="D1117" s="1094"/>
      <c r="E1117" s="1094"/>
      <c r="F1117" s="1094"/>
      <c r="G1117" s="1094"/>
      <c r="H1117" s="1094"/>
      <c r="I1117" s="1094"/>
      <c r="J1117" s="1094"/>
      <c r="K1117" s="1094"/>
      <c r="L1117" s="1094"/>
      <c r="M1117" s="1094"/>
      <c r="N1117" s="1094"/>
      <c r="O1117" s="1094"/>
      <c r="P1117" s="1094"/>
      <c r="Q1117" s="1094"/>
      <c r="R1117" s="1094"/>
      <c r="S1117" s="1094"/>
      <c r="T1117" s="1094"/>
      <c r="U1117" s="1094"/>
      <c r="V1117" s="1094"/>
      <c r="W1117" s="1094"/>
      <c r="X1117" s="1094"/>
      <c r="Y1117" s="1094"/>
      <c r="Z1117" s="1094"/>
      <c r="BA1117" s="875"/>
      <c r="BB1117" s="268"/>
      <c r="BC1117" s="875"/>
      <c r="BD1117" s="875"/>
      <c r="BE1117" s="875"/>
      <c r="BF1117" s="875"/>
      <c r="BG1117" s="875"/>
      <c r="BH1117" s="875"/>
      <c r="BI1117" s="875"/>
      <c r="BJ1117" s="875"/>
      <c r="BK1117" s="875"/>
      <c r="BL1117" s="875"/>
      <c r="BM1117" s="875"/>
      <c r="BN1117" s="875"/>
      <c r="BO1117" s="875"/>
      <c r="BP1117" s="875"/>
      <c r="BQ1117" s="875"/>
      <c r="BR1117" s="875"/>
      <c r="BS1117" s="875"/>
      <c r="BT1117" s="875"/>
      <c r="BU1117" s="875"/>
      <c r="BV1117" s="875"/>
      <c r="BW1117" s="875"/>
      <c r="BX1117" s="875"/>
      <c r="BY1117" s="875"/>
    </row>
    <row r="1118" s="235" customFormat="true" ht="15" customHeight="true" x14ac:dyDescent="0.2">
      <c r="BA1118" s="875"/>
      <c r="BB1118" s="268"/>
      <c r="BC1118" s="875"/>
      <c r="BD1118" s="875"/>
      <c r="BE1118" s="875"/>
      <c r="BF1118" s="875"/>
      <c r="BG1118" s="875"/>
      <c r="BH1118" s="875"/>
      <c r="BI1118" s="875"/>
      <c r="BJ1118" s="875"/>
      <c r="BK1118" s="875"/>
      <c r="BL1118" s="875"/>
      <c r="BM1118" s="875"/>
      <c r="BN1118" s="875"/>
      <c r="BO1118" s="875"/>
      <c r="BP1118" s="875"/>
      <c r="BQ1118" s="875"/>
      <c r="BR1118" s="875"/>
      <c r="BS1118" s="875"/>
      <c r="BT1118" s="875"/>
      <c r="BU1118" s="875"/>
      <c r="BV1118" s="875"/>
      <c r="BW1118" s="875"/>
      <c r="BX1118" s="875"/>
      <c r="BY1118" s="875"/>
    </row>
    <row r="1119" s="235" customFormat="true" ht="15" customHeight="true" x14ac:dyDescent="0.2">
      <c r="BA1119" s="875"/>
      <c r="BB1119" s="268"/>
      <c r="BC1119" s="875"/>
      <c r="BD1119" s="875"/>
      <c r="BE1119" s="875"/>
      <c r="BF1119" s="875"/>
      <c r="BG1119" s="875"/>
      <c r="BH1119" s="875"/>
      <c r="BI1119" s="875"/>
      <c r="BJ1119" s="875"/>
      <c r="BK1119" s="875"/>
      <c r="BL1119" s="875"/>
      <c r="BM1119" s="875"/>
      <c r="BN1119" s="875"/>
      <c r="BO1119" s="875"/>
      <c r="BP1119" s="875"/>
      <c r="BQ1119" s="875"/>
      <c r="BR1119" s="875"/>
      <c r="BS1119" s="875"/>
      <c r="BT1119" s="875"/>
      <c r="BU1119" s="875"/>
      <c r="BV1119" s="875"/>
      <c r="BW1119" s="875"/>
      <c r="BX1119" s="875"/>
      <c r="BY1119" s="875"/>
    </row>
    <row r="1120" s="235" customFormat="true" ht="15" customHeight="true" x14ac:dyDescent="0.2">
      <c r="BA1120" s="875"/>
      <c r="BB1120" s="268"/>
      <c r="BC1120" s="875"/>
      <c r="BD1120" s="875"/>
      <c r="BE1120" s="875"/>
      <c r="BF1120" s="875"/>
      <c r="BG1120" s="875"/>
      <c r="BH1120" s="875"/>
      <c r="BI1120" s="875"/>
      <c r="BJ1120" s="875"/>
      <c r="BK1120" s="875"/>
      <c r="BL1120" s="875"/>
      <c r="BM1120" s="875"/>
      <c r="BN1120" s="875"/>
      <c r="BO1120" s="875"/>
      <c r="BP1120" s="875"/>
      <c r="BQ1120" s="875"/>
      <c r="BR1120" s="875"/>
      <c r="BS1120" s="875"/>
      <c r="BT1120" s="875"/>
      <c r="BU1120" s="875"/>
      <c r="BV1120" s="875"/>
      <c r="BW1120" s="875"/>
      <c r="BX1120" s="875"/>
      <c r="BY1120" s="875"/>
    </row>
    <row r="1121" s="235" customFormat="true" ht="15" customHeight="true" x14ac:dyDescent="0.2">
      <c r="BA1121" s="875"/>
      <c r="BB1121" s="268"/>
      <c r="BC1121" s="875"/>
      <c r="BD1121" s="875"/>
      <c r="BE1121" s="875"/>
      <c r="BF1121" s="875"/>
      <c r="BG1121" s="875"/>
      <c r="BH1121" s="875"/>
      <c r="BI1121" s="875"/>
      <c r="BJ1121" s="875"/>
      <c r="BK1121" s="875"/>
      <c r="BL1121" s="875"/>
      <c r="BM1121" s="875"/>
      <c r="BN1121" s="875"/>
      <c r="BO1121" s="875"/>
      <c r="BP1121" s="875"/>
      <c r="BQ1121" s="875"/>
      <c r="BR1121" s="875"/>
      <c r="BS1121" s="875"/>
      <c r="BT1121" s="875"/>
      <c r="BU1121" s="875"/>
      <c r="BV1121" s="875"/>
      <c r="BW1121" s="875"/>
      <c r="BX1121" s="875"/>
      <c r="BY1121" s="875"/>
    </row>
    <row r="1122" s="235" customFormat="true" ht="15" customHeight="true" x14ac:dyDescent="0.2">
      <c r="BA1122" s="875"/>
      <c r="BB1122" s="268"/>
      <c r="BC1122" s="875"/>
      <c r="BD1122" s="875"/>
      <c r="BE1122" s="875"/>
      <c r="BF1122" s="875"/>
      <c r="BG1122" s="875"/>
      <c r="BH1122" s="875"/>
      <c r="BI1122" s="875"/>
      <c r="BJ1122" s="875"/>
      <c r="BK1122" s="875"/>
      <c r="BL1122" s="875"/>
      <c r="BM1122" s="875"/>
      <c r="BN1122" s="875"/>
      <c r="BO1122" s="875"/>
      <c r="BP1122" s="875"/>
      <c r="BQ1122" s="875"/>
      <c r="BR1122" s="875"/>
      <c r="BS1122" s="875"/>
      <c r="BT1122" s="875"/>
      <c r="BU1122" s="875"/>
      <c r="BV1122" s="875"/>
      <c r="BW1122" s="875"/>
      <c r="BX1122" s="875"/>
      <c r="BY1122" s="875"/>
    </row>
    <row r="1123" s="235" customFormat="true" ht="15" customHeight="true" x14ac:dyDescent="0.2">
      <c r="BA1123" s="875"/>
      <c r="BB1123" s="268"/>
      <c r="BC1123" s="875"/>
      <c r="BD1123" s="875"/>
      <c r="BE1123" s="875"/>
      <c r="BF1123" s="875"/>
      <c r="BG1123" s="875"/>
      <c r="BH1123" s="875"/>
      <c r="BI1123" s="875"/>
      <c r="BJ1123" s="875"/>
      <c r="BK1123" s="875"/>
      <c r="BL1123" s="875"/>
      <c r="BM1123" s="875"/>
      <c r="BN1123" s="875"/>
      <c r="BO1123" s="875"/>
      <c r="BP1123" s="875"/>
      <c r="BQ1123" s="875"/>
      <c r="BR1123" s="875"/>
      <c r="BS1123" s="875"/>
      <c r="BT1123" s="875"/>
      <c r="BU1123" s="875"/>
      <c r="BV1123" s="875"/>
      <c r="BW1123" s="875"/>
      <c r="BX1123" s="875"/>
      <c r="BY1123" s="875"/>
    </row>
    <row r="1124" s="235" customFormat="true" ht="15" customHeight="true" x14ac:dyDescent="0.2">
      <c r="BA1124" s="875"/>
      <c r="BB1124" s="268"/>
      <c r="BC1124" s="875"/>
      <c r="BD1124" s="875"/>
      <c r="BE1124" s="875"/>
      <c r="BF1124" s="875"/>
      <c r="BG1124" s="875"/>
      <c r="BH1124" s="875"/>
      <c r="BI1124" s="875"/>
      <c r="BJ1124" s="875"/>
      <c r="BK1124" s="875"/>
      <c r="BL1124" s="875"/>
      <c r="BM1124" s="875"/>
      <c r="BN1124" s="875"/>
      <c r="BO1124" s="875"/>
      <c r="BP1124" s="875"/>
      <c r="BQ1124" s="875"/>
      <c r="BR1124" s="875"/>
      <c r="BS1124" s="875"/>
      <c r="BT1124" s="875"/>
      <c r="BU1124" s="875"/>
      <c r="BV1124" s="875"/>
      <c r="BW1124" s="875"/>
      <c r="BX1124" s="875"/>
      <c r="BY1124" s="875"/>
    </row>
    <row r="1125" s="235" customFormat="true" ht="15" customHeight="true" x14ac:dyDescent="0.2">
      <c r="BA1125" s="875"/>
      <c r="BB1125" s="268"/>
      <c r="BC1125" s="875"/>
      <c r="BD1125" s="875"/>
      <c r="BE1125" s="875"/>
      <c r="BF1125" s="875"/>
      <c r="BG1125" s="875"/>
      <c r="BH1125" s="875"/>
      <c r="BI1125" s="875"/>
      <c r="BJ1125" s="875"/>
      <c r="BK1125" s="875"/>
      <c r="BL1125" s="875"/>
      <c r="BM1125" s="875"/>
      <c r="BN1125" s="875"/>
      <c r="BO1125" s="875"/>
      <c r="BP1125" s="875"/>
      <c r="BQ1125" s="875"/>
      <c r="BR1125" s="875"/>
      <c r="BS1125" s="875"/>
      <c r="BT1125" s="875"/>
      <c r="BU1125" s="875"/>
      <c r="BV1125" s="875"/>
      <c r="BW1125" s="875"/>
      <c r="BX1125" s="875"/>
      <c r="BY1125" s="875"/>
    </row>
    <row r="1126" s="235" customFormat="true" ht="15" customHeight="true" x14ac:dyDescent="0.2">
      <c r="BA1126" s="875"/>
      <c r="BB1126" s="268"/>
      <c r="BC1126" s="875"/>
      <c r="BD1126" s="875"/>
      <c r="BE1126" s="875"/>
      <c r="BF1126" s="875"/>
      <c r="BG1126" s="875"/>
      <c r="BH1126" s="875"/>
      <c r="BI1126" s="875"/>
      <c r="BJ1126" s="875"/>
      <c r="BK1126" s="875"/>
      <c r="BL1126" s="875"/>
      <c r="BM1126" s="875"/>
      <c r="BN1126" s="875"/>
      <c r="BO1126" s="875"/>
      <c r="BP1126" s="875"/>
      <c r="BQ1126" s="875"/>
      <c r="BR1126" s="875"/>
      <c r="BS1126" s="875"/>
      <c r="BT1126" s="875"/>
      <c r="BU1126" s="875"/>
      <c r="BV1126" s="875"/>
      <c r="BW1126" s="875"/>
      <c r="BX1126" s="875"/>
      <c r="BY1126" s="875"/>
    </row>
    <row r="1127" s="235" customFormat="true" ht="15" customHeight="true" x14ac:dyDescent="0.2">
      <c r="BA1127" s="875"/>
      <c r="BB1127" s="268"/>
      <c r="BC1127" s="875"/>
      <c r="BD1127" s="875"/>
      <c r="BE1127" s="875"/>
      <c r="BF1127" s="875"/>
      <c r="BG1127" s="875"/>
      <c r="BH1127" s="875"/>
      <c r="BI1127" s="875"/>
      <c r="BJ1127" s="875"/>
      <c r="BK1127" s="875"/>
      <c r="BL1127" s="875"/>
      <c r="BM1127" s="875"/>
      <c r="BN1127" s="875"/>
      <c r="BO1127" s="875"/>
      <c r="BP1127" s="875"/>
      <c r="BQ1127" s="875"/>
      <c r="BR1127" s="875"/>
      <c r="BS1127" s="875"/>
      <c r="BT1127" s="875"/>
      <c r="BU1127" s="875"/>
      <c r="BV1127" s="875"/>
      <c r="BW1127" s="875"/>
      <c r="BX1127" s="875"/>
      <c r="BY1127" s="875"/>
    </row>
    <row r="1128" s="235" customFormat="true" ht="15" customHeight="true" x14ac:dyDescent="0.2">
      <c r="BA1128" s="875"/>
      <c r="BB1128" s="268"/>
      <c r="BC1128" s="875"/>
      <c r="BD1128" s="875"/>
      <c r="BE1128" s="875"/>
      <c r="BF1128" s="875"/>
      <c r="BG1128" s="875"/>
      <c r="BH1128" s="875"/>
      <c r="BI1128" s="875"/>
      <c r="BJ1128" s="875"/>
      <c r="BK1128" s="875"/>
      <c r="BL1128" s="875"/>
      <c r="BM1128" s="875"/>
      <c r="BN1128" s="875"/>
      <c r="BO1128" s="875"/>
      <c r="BP1128" s="875"/>
      <c r="BQ1128" s="875"/>
      <c r="BR1128" s="875"/>
      <c r="BS1128" s="875"/>
      <c r="BT1128" s="875"/>
      <c r="BU1128" s="875"/>
      <c r="BV1128" s="875"/>
      <c r="BW1128" s="875"/>
      <c r="BX1128" s="875"/>
      <c r="BY1128" s="875"/>
    </row>
    <row r="1129" s="235" customFormat="true" ht="15" customHeight="true" x14ac:dyDescent="0.2">
      <c r="BA1129" s="875"/>
      <c r="BB1129" s="268"/>
      <c r="BC1129" s="875"/>
      <c r="BD1129" s="875"/>
      <c r="BE1129" s="875"/>
      <c r="BF1129" s="875"/>
      <c r="BG1129" s="875"/>
      <c r="BH1129" s="875"/>
      <c r="BI1129" s="875"/>
      <c r="BJ1129" s="875"/>
      <c r="BK1129" s="875"/>
      <c r="BL1129" s="875"/>
      <c r="BM1129" s="875"/>
      <c r="BN1129" s="875"/>
      <c r="BO1129" s="875"/>
      <c r="BP1129" s="875"/>
      <c r="BQ1129" s="875"/>
      <c r="BR1129" s="875"/>
      <c r="BS1129" s="875"/>
      <c r="BT1129" s="875"/>
      <c r="BU1129" s="875"/>
      <c r="BV1129" s="875"/>
      <c r="BW1129" s="875"/>
      <c r="BX1129" s="875"/>
      <c r="BY1129" s="875"/>
    </row>
    <row r="1130" s="235" customFormat="true" ht="15" customHeight="true" x14ac:dyDescent="0.2">
      <c r="BA1130" s="875"/>
      <c r="BB1130" s="268"/>
      <c r="BC1130" s="875"/>
      <c r="BD1130" s="875"/>
      <c r="BE1130" s="875"/>
      <c r="BF1130" s="875"/>
      <c r="BG1130" s="875"/>
      <c r="BH1130" s="875"/>
      <c r="BI1130" s="875"/>
      <c r="BJ1130" s="875"/>
      <c r="BK1130" s="875"/>
      <c r="BL1130" s="875"/>
      <c r="BM1130" s="875"/>
      <c r="BN1130" s="875"/>
      <c r="BO1130" s="875"/>
      <c r="BP1130" s="875"/>
      <c r="BQ1130" s="875"/>
      <c r="BR1130" s="875"/>
      <c r="BS1130" s="875"/>
      <c r="BT1130" s="875"/>
      <c r="BU1130" s="875"/>
      <c r="BV1130" s="875"/>
      <c r="BW1130" s="875"/>
      <c r="BX1130" s="875"/>
      <c r="BY1130" s="875"/>
    </row>
    <row r="1131" s="235" customFormat="true" ht="15" customHeight="true" x14ac:dyDescent="0.2">
      <c r="BA1131" s="875"/>
      <c r="BB1131" s="268"/>
      <c r="BC1131" s="875"/>
      <c r="BD1131" s="875"/>
      <c r="BE1131" s="875"/>
      <c r="BF1131" s="875"/>
      <c r="BG1131" s="875"/>
      <c r="BH1131" s="875"/>
      <c r="BI1131" s="875"/>
      <c r="BJ1131" s="875"/>
      <c r="BK1131" s="875"/>
      <c r="BL1131" s="875"/>
      <c r="BM1131" s="875"/>
      <c r="BN1131" s="875"/>
      <c r="BO1131" s="875"/>
      <c r="BP1131" s="875"/>
      <c r="BQ1131" s="875"/>
      <c r="BR1131" s="875"/>
      <c r="BS1131" s="875"/>
      <c r="BT1131" s="875"/>
      <c r="BU1131" s="875"/>
      <c r="BV1131" s="875"/>
      <c r="BW1131" s="875"/>
      <c r="BX1131" s="875"/>
      <c r="BY1131" s="875"/>
    </row>
    <row r="1132" s="235" customFormat="true" ht="15" customHeight="true" x14ac:dyDescent="0.2">
      <c r="BA1132" s="875"/>
      <c r="BB1132" s="268"/>
      <c r="BC1132" s="875"/>
      <c r="BD1132" s="875"/>
      <c r="BE1132" s="875"/>
      <c r="BF1132" s="875"/>
      <c r="BG1132" s="875"/>
      <c r="BH1132" s="875"/>
      <c r="BI1132" s="875"/>
      <c r="BJ1132" s="875"/>
      <c r="BK1132" s="875"/>
      <c r="BL1132" s="875"/>
      <c r="BM1132" s="875"/>
      <c r="BN1132" s="875"/>
      <c r="BO1132" s="875"/>
      <c r="BP1132" s="875"/>
      <c r="BQ1132" s="875"/>
      <c r="BR1132" s="875"/>
      <c r="BS1132" s="875"/>
      <c r="BT1132" s="875"/>
      <c r="BU1132" s="875"/>
      <c r="BV1132" s="875"/>
      <c r="BW1132" s="875"/>
      <c r="BX1132" s="875"/>
      <c r="BY1132" s="875"/>
    </row>
    <row r="1133" s="235" customFormat="true" ht="15" customHeight="true" x14ac:dyDescent="0.2">
      <c r="BA1133" s="875"/>
      <c r="BB1133" s="268"/>
      <c r="BC1133" s="875"/>
      <c r="BD1133" s="875"/>
      <c r="BE1133" s="875"/>
      <c r="BF1133" s="875"/>
      <c r="BG1133" s="875"/>
      <c r="BH1133" s="875"/>
      <c r="BI1133" s="875"/>
      <c r="BJ1133" s="875"/>
      <c r="BK1133" s="875"/>
      <c r="BL1133" s="875"/>
      <c r="BM1133" s="875"/>
      <c r="BN1133" s="875"/>
      <c r="BO1133" s="875"/>
      <c r="BP1133" s="875"/>
      <c r="BQ1133" s="875"/>
      <c r="BR1133" s="875"/>
      <c r="BS1133" s="875"/>
      <c r="BT1133" s="875"/>
      <c r="BU1133" s="875"/>
      <c r="BV1133" s="875"/>
      <c r="BW1133" s="875"/>
      <c r="BX1133" s="875"/>
      <c r="BY1133" s="875"/>
    </row>
    <row r="1134" s="235" customFormat="true" ht="15" customHeight="true" x14ac:dyDescent="0.2">
      <c r="BA1134" s="875"/>
      <c r="BB1134" s="268"/>
      <c r="BC1134" s="875"/>
      <c r="BD1134" s="875"/>
      <c r="BE1134" s="875"/>
      <c r="BF1134" s="875"/>
      <c r="BG1134" s="875"/>
      <c r="BH1134" s="875"/>
      <c r="BI1134" s="875"/>
      <c r="BJ1134" s="875"/>
      <c r="BK1134" s="875"/>
      <c r="BL1134" s="875"/>
      <c r="BM1134" s="875"/>
      <c r="BN1134" s="875"/>
      <c r="BO1134" s="875"/>
      <c r="BP1134" s="875"/>
      <c r="BQ1134" s="875"/>
      <c r="BR1134" s="875"/>
      <c r="BS1134" s="875"/>
      <c r="BT1134" s="875"/>
      <c r="BU1134" s="875"/>
      <c r="BV1134" s="875"/>
      <c r="BW1134" s="875"/>
      <c r="BX1134" s="875"/>
      <c r="BY1134" s="875"/>
    </row>
    <row r="1135" s="235" customFormat="true" ht="15" customHeight="true" x14ac:dyDescent="0.2">
      <c r="BA1135" s="875"/>
      <c r="BB1135" s="268"/>
      <c r="BC1135" s="875"/>
      <c r="BD1135" s="875"/>
      <c r="BE1135" s="875"/>
      <c r="BF1135" s="875"/>
      <c r="BG1135" s="875"/>
      <c r="BH1135" s="875"/>
      <c r="BI1135" s="875"/>
      <c r="BJ1135" s="875"/>
      <c r="BK1135" s="875"/>
      <c r="BL1135" s="875"/>
      <c r="BM1135" s="875"/>
      <c r="BN1135" s="875"/>
      <c r="BO1135" s="875"/>
      <c r="BP1135" s="875"/>
      <c r="BQ1135" s="875"/>
      <c r="BR1135" s="875"/>
      <c r="BS1135" s="875"/>
      <c r="BT1135" s="875"/>
      <c r="BU1135" s="875"/>
      <c r="BV1135" s="875"/>
      <c r="BW1135" s="875"/>
      <c r="BX1135" s="875"/>
      <c r="BY1135" s="875"/>
    </row>
    <row r="1136" s="235" customFormat="true" ht="15" customHeight="true" x14ac:dyDescent="0.2">
      <c r="BA1136" s="875"/>
      <c r="BB1136" s="268"/>
      <c r="BC1136" s="875"/>
      <c r="BD1136" s="875"/>
      <c r="BE1136" s="875"/>
      <c r="BF1136" s="875"/>
      <c r="BG1136" s="875"/>
      <c r="BH1136" s="875"/>
      <c r="BI1136" s="875"/>
      <c r="BJ1136" s="875"/>
      <c r="BK1136" s="875"/>
      <c r="BL1136" s="875"/>
      <c r="BM1136" s="875"/>
      <c r="BN1136" s="875"/>
      <c r="BO1136" s="875"/>
      <c r="BP1136" s="875"/>
      <c r="BQ1136" s="875"/>
      <c r="BR1136" s="875"/>
      <c r="BS1136" s="875"/>
      <c r="BT1136" s="875"/>
      <c r="BU1136" s="875"/>
      <c r="BV1136" s="875"/>
      <c r="BW1136" s="875"/>
      <c r="BX1136" s="875"/>
      <c r="BY1136" s="875"/>
    </row>
    <row r="1137" s="235" customFormat="true" ht="15" customHeight="true" x14ac:dyDescent="0.2">
      <c r="BA1137" s="875"/>
      <c r="BB1137" s="268"/>
      <c r="BC1137" s="875"/>
      <c r="BD1137" s="875"/>
      <c r="BE1137" s="875"/>
      <c r="BF1137" s="875"/>
      <c r="BG1137" s="875"/>
      <c r="BH1137" s="875"/>
      <c r="BI1137" s="875"/>
      <c r="BJ1137" s="875"/>
      <c r="BK1137" s="875"/>
      <c r="BL1137" s="875"/>
      <c r="BM1137" s="875"/>
      <c r="BN1137" s="875"/>
      <c r="BO1137" s="875"/>
      <c r="BP1137" s="875"/>
      <c r="BQ1137" s="875"/>
      <c r="BR1137" s="875"/>
      <c r="BS1137" s="875"/>
      <c r="BT1137" s="875"/>
      <c r="BU1137" s="875"/>
      <c r="BV1137" s="875"/>
      <c r="BW1137" s="875"/>
      <c r="BX1137" s="875"/>
      <c r="BY1137" s="875"/>
    </row>
    <row r="1138" s="235" customFormat="true" ht="15" customHeight="true" x14ac:dyDescent="0.2">
      <c r="BA1138" s="875"/>
      <c r="BB1138" s="268"/>
      <c r="BC1138" s="875"/>
      <c r="BD1138" s="875"/>
      <c r="BE1138" s="875"/>
      <c r="BF1138" s="875"/>
      <c r="BG1138" s="875"/>
      <c r="BH1138" s="875"/>
      <c r="BI1138" s="875"/>
      <c r="BJ1138" s="875"/>
      <c r="BK1138" s="875"/>
      <c r="BL1138" s="875"/>
      <c r="BM1138" s="875"/>
      <c r="BN1138" s="875"/>
      <c r="BO1138" s="875"/>
      <c r="BP1138" s="875"/>
      <c r="BQ1138" s="875"/>
      <c r="BR1138" s="875"/>
      <c r="BS1138" s="875"/>
      <c r="BT1138" s="875"/>
      <c r="BU1138" s="875"/>
      <c r="BV1138" s="875"/>
      <c r="BW1138" s="875"/>
      <c r="BX1138" s="875"/>
      <c r="BY1138" s="875"/>
    </row>
    <row r="1139" s="235" customFormat="true" ht="15" customHeight="true" x14ac:dyDescent="0.2">
      <c r="BA1139" s="875"/>
      <c r="BB1139" s="268"/>
      <c r="BC1139" s="875"/>
      <c r="BD1139" s="875"/>
      <c r="BE1139" s="875"/>
      <c r="BF1139" s="875"/>
      <c r="BG1139" s="875"/>
      <c r="BH1139" s="875"/>
      <c r="BI1139" s="875"/>
      <c r="BJ1139" s="875"/>
      <c r="BK1139" s="875"/>
      <c r="BL1139" s="875"/>
      <c r="BM1139" s="875"/>
      <c r="BN1139" s="875"/>
      <c r="BO1139" s="875"/>
      <c r="BP1139" s="875"/>
      <c r="BQ1139" s="875"/>
      <c r="BR1139" s="875"/>
      <c r="BS1139" s="875"/>
      <c r="BT1139" s="875"/>
      <c r="BU1139" s="875"/>
      <c r="BV1139" s="875"/>
      <c r="BW1139" s="875"/>
      <c r="BX1139" s="875"/>
      <c r="BY1139" s="875"/>
    </row>
    <row r="1140" s="235" customFormat="true" ht="15" customHeight="true" x14ac:dyDescent="0.2">
      <c r="BA1140" s="875"/>
      <c r="BB1140" s="268"/>
      <c r="BC1140" s="875"/>
      <c r="BD1140" s="875"/>
      <c r="BE1140" s="875"/>
      <c r="BF1140" s="875"/>
      <c r="BG1140" s="875"/>
      <c r="BH1140" s="875"/>
      <c r="BI1140" s="875"/>
      <c r="BJ1140" s="875"/>
      <c r="BK1140" s="875"/>
      <c r="BL1140" s="875"/>
      <c r="BM1140" s="875"/>
      <c r="BN1140" s="875"/>
      <c r="BO1140" s="875"/>
      <c r="BP1140" s="875"/>
      <c r="BQ1140" s="875"/>
      <c r="BR1140" s="875"/>
      <c r="BS1140" s="875"/>
      <c r="BT1140" s="875"/>
      <c r="BU1140" s="875"/>
      <c r="BV1140" s="875"/>
      <c r="BW1140" s="875"/>
      <c r="BX1140" s="875"/>
      <c r="BY1140" s="875"/>
    </row>
    <row r="1141" s="235" customFormat="true" ht="15" customHeight="true" x14ac:dyDescent="0.2">
      <c r="BA1141" s="875"/>
      <c r="BB1141" s="268"/>
      <c r="BC1141" s="875"/>
      <c r="BD1141" s="875"/>
      <c r="BE1141" s="875"/>
      <c r="BF1141" s="875"/>
      <c r="BG1141" s="875"/>
      <c r="BH1141" s="875"/>
      <c r="BI1141" s="875"/>
      <c r="BJ1141" s="875"/>
      <c r="BK1141" s="875"/>
      <c r="BL1141" s="875"/>
      <c r="BM1141" s="875"/>
      <c r="BN1141" s="875"/>
      <c r="BO1141" s="875"/>
      <c r="BP1141" s="875"/>
      <c r="BQ1141" s="875"/>
      <c r="BR1141" s="875"/>
      <c r="BS1141" s="875"/>
      <c r="BT1141" s="875"/>
      <c r="BU1141" s="875"/>
      <c r="BV1141" s="875"/>
      <c r="BW1141" s="875"/>
      <c r="BX1141" s="875"/>
      <c r="BY1141" s="875"/>
    </row>
    <row r="1142" s="235" customFormat="true" ht="15" customHeight="true" x14ac:dyDescent="0.2">
      <c r="BA1142" s="875"/>
      <c r="BB1142" s="268"/>
      <c r="BC1142" s="875"/>
      <c r="BD1142" s="875"/>
      <c r="BE1142" s="875"/>
      <c r="BF1142" s="875"/>
      <c r="BG1142" s="875"/>
      <c r="BH1142" s="875"/>
      <c r="BI1142" s="875"/>
      <c r="BJ1142" s="875"/>
      <c r="BK1142" s="875"/>
      <c r="BL1142" s="875"/>
      <c r="BM1142" s="875"/>
      <c r="BN1142" s="875"/>
      <c r="BO1142" s="875"/>
      <c r="BP1142" s="875"/>
      <c r="BQ1142" s="875"/>
      <c r="BR1142" s="875"/>
      <c r="BS1142" s="875"/>
      <c r="BT1142" s="875"/>
      <c r="BU1142" s="875"/>
      <c r="BV1142" s="875"/>
      <c r="BW1142" s="875"/>
      <c r="BX1142" s="875"/>
      <c r="BY1142" s="875"/>
    </row>
    <row r="1143" s="235" customFormat="true" ht="15" customHeight="true" x14ac:dyDescent="0.2">
      <c r="BA1143" s="875"/>
      <c r="BB1143" s="268"/>
      <c r="BC1143" s="875"/>
      <c r="BD1143" s="875"/>
      <c r="BE1143" s="875"/>
      <c r="BF1143" s="875"/>
      <c r="BG1143" s="875"/>
      <c r="BH1143" s="875"/>
      <c r="BI1143" s="875"/>
      <c r="BJ1143" s="875"/>
      <c r="BK1143" s="875"/>
      <c r="BL1143" s="875"/>
      <c r="BM1143" s="875"/>
      <c r="BN1143" s="875"/>
      <c r="BO1143" s="875"/>
      <c r="BP1143" s="875"/>
      <c r="BQ1143" s="875"/>
      <c r="BR1143" s="875"/>
      <c r="BS1143" s="875"/>
      <c r="BT1143" s="875"/>
      <c r="BU1143" s="875"/>
      <c r="BV1143" s="875"/>
      <c r="BW1143" s="875"/>
      <c r="BX1143" s="875"/>
      <c r="BY1143" s="875"/>
    </row>
    <row r="1144" s="235" customFormat="true" ht="15" customHeight="true" x14ac:dyDescent="0.2">
      <c r="BA1144" s="875"/>
      <c r="BB1144" s="268"/>
      <c r="BC1144" s="875"/>
      <c r="BD1144" s="875"/>
      <c r="BE1144" s="875"/>
      <c r="BF1144" s="875"/>
      <c r="BG1144" s="875"/>
      <c r="BH1144" s="875"/>
      <c r="BI1144" s="875"/>
      <c r="BJ1144" s="875"/>
      <c r="BK1144" s="875"/>
      <c r="BL1144" s="875"/>
      <c r="BM1144" s="875"/>
      <c r="BN1144" s="875"/>
      <c r="BO1144" s="875"/>
      <c r="BP1144" s="875"/>
      <c r="BQ1144" s="875"/>
      <c r="BR1144" s="875"/>
      <c r="BS1144" s="875"/>
      <c r="BT1144" s="875"/>
      <c r="BU1144" s="875"/>
      <c r="BV1144" s="875"/>
      <c r="BW1144" s="875"/>
      <c r="BX1144" s="875"/>
      <c r="BY1144" s="875"/>
    </row>
    <row r="1145" s="235" customFormat="true" ht="15" customHeight="true" x14ac:dyDescent="0.2">
      <c r="BA1145" s="875"/>
      <c r="BB1145" s="268"/>
      <c r="BC1145" s="875"/>
      <c r="BD1145" s="875"/>
      <c r="BE1145" s="875"/>
      <c r="BF1145" s="875"/>
      <c r="BG1145" s="875"/>
      <c r="BH1145" s="875"/>
      <c r="BI1145" s="875"/>
      <c r="BJ1145" s="875"/>
      <c r="BK1145" s="875"/>
      <c r="BL1145" s="875"/>
      <c r="BM1145" s="875"/>
      <c r="BN1145" s="875"/>
      <c r="BO1145" s="875"/>
      <c r="BP1145" s="875"/>
      <c r="BQ1145" s="875"/>
      <c r="BR1145" s="875"/>
      <c r="BS1145" s="875"/>
      <c r="BT1145" s="875"/>
      <c r="BU1145" s="875"/>
      <c r="BV1145" s="875"/>
      <c r="BW1145" s="875"/>
      <c r="BX1145" s="875"/>
      <c r="BY1145" s="875"/>
    </row>
    <row r="1146" s="235" customFormat="true" ht="15" customHeight="true" x14ac:dyDescent="0.2">
      <c r="BA1146" s="875"/>
      <c r="BB1146" s="268"/>
      <c r="BC1146" s="875"/>
      <c r="BD1146" s="875"/>
      <c r="BE1146" s="875"/>
      <c r="BF1146" s="875"/>
      <c r="BG1146" s="875"/>
      <c r="BH1146" s="875"/>
      <c r="BI1146" s="875"/>
      <c r="BJ1146" s="875"/>
      <c r="BK1146" s="875"/>
      <c r="BL1146" s="875"/>
      <c r="BM1146" s="875"/>
      <c r="BN1146" s="875"/>
      <c r="BO1146" s="875"/>
      <c r="BP1146" s="875"/>
      <c r="BQ1146" s="875"/>
      <c r="BR1146" s="875"/>
      <c r="BS1146" s="875"/>
      <c r="BT1146" s="875"/>
      <c r="BU1146" s="875"/>
      <c r="BV1146" s="875"/>
      <c r="BW1146" s="875"/>
      <c r="BX1146" s="875"/>
      <c r="BY1146" s="875"/>
    </row>
    <row r="1147" s="235" customFormat="true" ht="15" customHeight="true" x14ac:dyDescent="0.2">
      <c r="BA1147" s="875"/>
      <c r="BB1147" s="268"/>
      <c r="BC1147" s="875"/>
      <c r="BD1147" s="875"/>
      <c r="BE1147" s="875"/>
      <c r="BF1147" s="875"/>
      <c r="BG1147" s="875"/>
      <c r="BH1147" s="875"/>
      <c r="BI1147" s="875"/>
      <c r="BJ1147" s="875"/>
      <c r="BK1147" s="875"/>
      <c r="BL1147" s="875"/>
      <c r="BM1147" s="875"/>
      <c r="BN1147" s="875"/>
      <c r="BO1147" s="875"/>
      <c r="BP1147" s="875"/>
      <c r="BQ1147" s="875"/>
      <c r="BR1147" s="875"/>
      <c r="BS1147" s="875"/>
      <c r="BT1147" s="875"/>
      <c r="BU1147" s="875"/>
      <c r="BV1147" s="875"/>
      <c r="BW1147" s="875"/>
      <c r="BX1147" s="875"/>
      <c r="BY1147" s="875"/>
    </row>
    <row r="1148" s="235" customFormat="true" ht="15" customHeight="true" x14ac:dyDescent="0.2">
      <c r="BA1148" s="875"/>
      <c r="BB1148" s="268"/>
      <c r="BC1148" s="875"/>
      <c r="BD1148" s="875"/>
      <c r="BE1148" s="875"/>
      <c r="BF1148" s="875"/>
      <c r="BG1148" s="875"/>
      <c r="BH1148" s="875"/>
      <c r="BI1148" s="875"/>
      <c r="BJ1148" s="875"/>
      <c r="BK1148" s="875"/>
      <c r="BL1148" s="875"/>
      <c r="BM1148" s="875"/>
      <c r="BN1148" s="875"/>
      <c r="BO1148" s="875"/>
      <c r="BP1148" s="875"/>
      <c r="BQ1148" s="875"/>
      <c r="BR1148" s="875"/>
      <c r="BS1148" s="875"/>
      <c r="BT1148" s="875"/>
      <c r="BU1148" s="875"/>
      <c r="BV1148" s="875"/>
      <c r="BW1148" s="875"/>
      <c r="BX1148" s="875"/>
      <c r="BY1148" s="875"/>
    </row>
    <row r="1149" s="235" customFormat="true" ht="15" customHeight="true" x14ac:dyDescent="0.2">
      <c r="BA1149" s="875"/>
      <c r="BB1149" s="268"/>
      <c r="BC1149" s="875"/>
      <c r="BD1149" s="875"/>
      <c r="BE1149" s="875"/>
      <c r="BF1149" s="875"/>
      <c r="BG1149" s="875"/>
      <c r="BH1149" s="875"/>
      <c r="BI1149" s="875"/>
      <c r="BJ1149" s="875"/>
      <c r="BK1149" s="875"/>
      <c r="BL1149" s="875"/>
      <c r="BM1149" s="875"/>
      <c r="BN1149" s="875"/>
      <c r="BO1149" s="875"/>
      <c r="BP1149" s="875"/>
      <c r="BQ1149" s="875"/>
      <c r="BR1149" s="875"/>
      <c r="BS1149" s="875"/>
      <c r="BT1149" s="875"/>
      <c r="BU1149" s="875"/>
      <c r="BV1149" s="875"/>
      <c r="BW1149" s="875"/>
      <c r="BX1149" s="875"/>
      <c r="BY1149" s="875"/>
    </row>
    <row r="1150" s="235" customFormat="true" ht="15" customHeight="true" x14ac:dyDescent="0.2">
      <c r="BA1150" s="875"/>
      <c r="BB1150" s="268"/>
      <c r="BC1150" s="875"/>
      <c r="BD1150" s="875"/>
      <c r="BE1150" s="875"/>
      <c r="BF1150" s="875"/>
      <c r="BG1150" s="875"/>
      <c r="BH1150" s="875"/>
      <c r="BI1150" s="875"/>
      <c r="BJ1150" s="875"/>
      <c r="BK1150" s="875"/>
      <c r="BL1150" s="875"/>
      <c r="BM1150" s="875"/>
      <c r="BN1150" s="875"/>
      <c r="BO1150" s="875"/>
      <c r="BP1150" s="875"/>
      <c r="BQ1150" s="875"/>
      <c r="BR1150" s="875"/>
      <c r="BS1150" s="875"/>
      <c r="BT1150" s="875"/>
      <c r="BU1150" s="875"/>
      <c r="BV1150" s="875"/>
      <c r="BW1150" s="875"/>
      <c r="BX1150" s="875"/>
      <c r="BY1150" s="875"/>
    </row>
    <row r="1151" s="235" customFormat="true" ht="15" customHeight="true" x14ac:dyDescent="0.2">
      <c r="BA1151" s="875"/>
      <c r="BB1151" s="268"/>
      <c r="BC1151" s="875"/>
      <c r="BD1151" s="875"/>
      <c r="BE1151" s="875"/>
      <c r="BF1151" s="875"/>
      <c r="BG1151" s="875"/>
      <c r="BH1151" s="875"/>
      <c r="BI1151" s="875"/>
      <c r="BJ1151" s="875"/>
      <c r="BK1151" s="875"/>
      <c r="BL1151" s="875"/>
      <c r="BM1151" s="875"/>
      <c r="BN1151" s="875"/>
      <c r="BO1151" s="875"/>
      <c r="BP1151" s="875"/>
      <c r="BQ1151" s="875"/>
      <c r="BR1151" s="875"/>
      <c r="BS1151" s="875"/>
      <c r="BT1151" s="875"/>
      <c r="BU1151" s="875"/>
      <c r="BV1151" s="875"/>
      <c r="BW1151" s="875"/>
      <c r="BX1151" s="875"/>
      <c r="BY1151" s="875"/>
    </row>
    <row r="1152" s="235" customFormat="true" ht="15" customHeight="true" x14ac:dyDescent="0.2">
      <c r="BA1152" s="875"/>
      <c r="BB1152" s="268"/>
      <c r="BC1152" s="875"/>
      <c r="BD1152" s="875"/>
      <c r="BE1152" s="875"/>
      <c r="BF1152" s="875"/>
      <c r="BG1152" s="875"/>
      <c r="BH1152" s="875"/>
      <c r="BI1152" s="875"/>
      <c r="BJ1152" s="875"/>
      <c r="BK1152" s="875"/>
      <c r="BL1152" s="875"/>
      <c r="BM1152" s="875"/>
      <c r="BN1152" s="875"/>
      <c r="BO1152" s="875"/>
      <c r="BP1152" s="875"/>
      <c r="BQ1152" s="875"/>
      <c r="BR1152" s="875"/>
      <c r="BS1152" s="875"/>
      <c r="BT1152" s="875"/>
      <c r="BU1152" s="875"/>
      <c r="BV1152" s="875"/>
      <c r="BW1152" s="875"/>
      <c r="BX1152" s="875"/>
      <c r="BY1152" s="875"/>
    </row>
    <row r="1153" s="235" customFormat="true" ht="15" customHeight="true" x14ac:dyDescent="0.2">
      <c r="BA1153" s="875"/>
      <c r="BB1153" s="268"/>
      <c r="BC1153" s="875"/>
      <c r="BD1153" s="875"/>
      <c r="BE1153" s="875"/>
      <c r="BF1153" s="875"/>
      <c r="BG1153" s="875"/>
      <c r="BH1153" s="875"/>
      <c r="BI1153" s="875"/>
      <c r="BJ1153" s="875"/>
      <c r="BK1153" s="875"/>
      <c r="BL1153" s="875"/>
      <c r="BM1153" s="875"/>
      <c r="BN1153" s="875"/>
      <c r="BO1153" s="875"/>
      <c r="BP1153" s="875"/>
      <c r="BQ1153" s="875"/>
      <c r="BR1153" s="875"/>
      <c r="BS1153" s="875"/>
      <c r="BT1153" s="875"/>
      <c r="BU1153" s="875"/>
      <c r="BV1153" s="875"/>
      <c r="BW1153" s="875"/>
      <c r="BX1153" s="875"/>
      <c r="BY1153" s="875"/>
    </row>
    <row r="1154" s="235" customFormat="true" ht="15" customHeight="true" x14ac:dyDescent="0.2">
      <c r="BA1154" s="875"/>
      <c r="BB1154" s="268"/>
      <c r="BC1154" s="875"/>
      <c r="BD1154" s="875"/>
      <c r="BE1154" s="875"/>
      <c r="BF1154" s="875"/>
      <c r="BG1154" s="875"/>
      <c r="BH1154" s="875"/>
      <c r="BI1154" s="875"/>
      <c r="BJ1154" s="875"/>
      <c r="BK1154" s="875"/>
      <c r="BL1154" s="875"/>
      <c r="BM1154" s="875"/>
      <c r="BN1154" s="875"/>
      <c r="BO1154" s="875"/>
      <c r="BP1154" s="875"/>
      <c r="BQ1154" s="875"/>
      <c r="BR1154" s="875"/>
      <c r="BS1154" s="875"/>
      <c r="BT1154" s="875"/>
      <c r="BU1154" s="875"/>
      <c r="BV1154" s="875"/>
      <c r="BW1154" s="875"/>
      <c r="BX1154" s="875"/>
      <c r="BY1154" s="875"/>
    </row>
    <row r="1155" s="235" customFormat="true" ht="15" customHeight="true" x14ac:dyDescent="0.2">
      <c r="BA1155" s="875"/>
      <c r="BB1155" s="268"/>
      <c r="BC1155" s="875"/>
      <c r="BD1155" s="875"/>
      <c r="BE1155" s="875"/>
      <c r="BF1155" s="875"/>
      <c r="BG1155" s="875"/>
      <c r="BH1155" s="875"/>
      <c r="BI1155" s="875"/>
      <c r="BJ1155" s="875"/>
      <c r="BK1155" s="875"/>
      <c r="BL1155" s="875"/>
      <c r="BM1155" s="875"/>
      <c r="BN1155" s="875"/>
      <c r="BO1155" s="875"/>
      <c r="BP1155" s="875"/>
      <c r="BQ1155" s="875"/>
      <c r="BR1155" s="875"/>
      <c r="BS1155" s="875"/>
      <c r="BT1155" s="875"/>
      <c r="BU1155" s="875"/>
      <c r="BV1155" s="875"/>
      <c r="BW1155" s="875"/>
      <c r="BX1155" s="875"/>
      <c r="BY1155" s="875"/>
    </row>
    <row r="1156" s="235" customFormat="true" ht="15" customHeight="true" x14ac:dyDescent="0.2">
      <c r="BA1156" s="875"/>
      <c r="BB1156" s="268"/>
      <c r="BC1156" s="875"/>
      <c r="BD1156" s="875"/>
      <c r="BE1156" s="875"/>
      <c r="BF1156" s="875"/>
      <c r="BG1156" s="875"/>
      <c r="BH1156" s="875"/>
      <c r="BI1156" s="875"/>
      <c r="BJ1156" s="875"/>
      <c r="BK1156" s="875"/>
      <c r="BL1156" s="875"/>
      <c r="BM1156" s="875"/>
      <c r="BN1156" s="875"/>
      <c r="BO1156" s="875"/>
      <c r="BP1156" s="875"/>
      <c r="BQ1156" s="875"/>
      <c r="BR1156" s="875"/>
      <c r="BS1156" s="875"/>
      <c r="BT1156" s="875"/>
      <c r="BU1156" s="875"/>
      <c r="BV1156" s="875"/>
      <c r="BW1156" s="875"/>
      <c r="BX1156" s="875"/>
      <c r="BY1156" s="875"/>
    </row>
    <row r="1157" s="235" customFormat="true" ht="15" customHeight="true" x14ac:dyDescent="0.2">
      <c r="BA1157" s="875"/>
      <c r="BB1157" s="268"/>
      <c r="BC1157" s="875"/>
      <c r="BD1157" s="875"/>
      <c r="BE1157" s="875"/>
      <c r="BF1157" s="875"/>
      <c r="BG1157" s="875"/>
      <c r="BH1157" s="875"/>
      <c r="BI1157" s="875"/>
      <c r="BJ1157" s="875"/>
      <c r="BK1157" s="875"/>
      <c r="BL1157" s="875"/>
      <c r="BM1157" s="875"/>
      <c r="BN1157" s="875"/>
      <c r="BO1157" s="875"/>
      <c r="BP1157" s="875"/>
      <c r="BQ1157" s="875"/>
      <c r="BR1157" s="875"/>
      <c r="BS1157" s="875"/>
      <c r="BT1157" s="875"/>
      <c r="BU1157" s="875"/>
      <c r="BV1157" s="875"/>
      <c r="BW1157" s="875"/>
      <c r="BX1157" s="875"/>
      <c r="BY1157" s="875"/>
    </row>
    <row r="1158" s="235" customFormat="true" ht="15" customHeight="true" x14ac:dyDescent="0.2">
      <c r="BA1158" s="875"/>
      <c r="BB1158" s="268"/>
      <c r="BC1158" s="875"/>
      <c r="BD1158" s="875"/>
      <c r="BE1158" s="875"/>
      <c r="BF1158" s="875"/>
      <c r="BG1158" s="875"/>
      <c r="BH1158" s="875"/>
      <c r="BI1158" s="875"/>
      <c r="BJ1158" s="875"/>
      <c r="BK1158" s="875"/>
      <c r="BL1158" s="875"/>
      <c r="BM1158" s="875"/>
      <c r="BN1158" s="875"/>
      <c r="BO1158" s="875"/>
      <c r="BP1158" s="875"/>
      <c r="BQ1158" s="875"/>
      <c r="BR1158" s="875"/>
      <c r="BS1158" s="875"/>
      <c r="BT1158" s="875"/>
      <c r="BU1158" s="875"/>
      <c r="BV1158" s="875"/>
      <c r="BW1158" s="875"/>
      <c r="BX1158" s="875"/>
      <c r="BY1158" s="875"/>
    </row>
    <row r="1159" s="235" customFormat="true" ht="15" customHeight="true" x14ac:dyDescent="0.2">
      <c r="BA1159" s="875"/>
      <c r="BB1159" s="268"/>
      <c r="BC1159" s="875"/>
      <c r="BD1159" s="875"/>
      <c r="BE1159" s="875"/>
      <c r="BF1159" s="875"/>
      <c r="BG1159" s="875"/>
      <c r="BH1159" s="875"/>
      <c r="BI1159" s="875"/>
      <c r="BJ1159" s="875"/>
      <c r="BK1159" s="875"/>
      <c r="BL1159" s="875"/>
      <c r="BM1159" s="875"/>
      <c r="BN1159" s="875"/>
      <c r="BO1159" s="875"/>
      <c r="BP1159" s="875"/>
      <c r="BQ1159" s="875"/>
      <c r="BR1159" s="875"/>
      <c r="BS1159" s="875"/>
      <c r="BT1159" s="875"/>
      <c r="BU1159" s="875"/>
      <c r="BV1159" s="875"/>
      <c r="BW1159" s="875"/>
      <c r="BX1159" s="875"/>
      <c r="BY1159" s="875"/>
    </row>
    <row r="1160" s="235" customFormat="true" ht="15" customHeight="true" x14ac:dyDescent="0.2">
      <c r="BA1160" s="875"/>
      <c r="BB1160" s="268"/>
      <c r="BC1160" s="875"/>
      <c r="BD1160" s="875"/>
      <c r="BE1160" s="875"/>
      <c r="BF1160" s="875"/>
      <c r="BG1160" s="875"/>
      <c r="BH1160" s="875"/>
      <c r="BI1160" s="875"/>
      <c r="BJ1160" s="875"/>
      <c r="BK1160" s="875"/>
      <c r="BL1160" s="875"/>
      <c r="BM1160" s="875"/>
      <c r="BN1160" s="875"/>
      <c r="BO1160" s="875"/>
      <c r="BP1160" s="875"/>
      <c r="BQ1160" s="875"/>
      <c r="BR1160" s="875"/>
      <c r="BS1160" s="875"/>
      <c r="BT1160" s="875"/>
      <c r="BU1160" s="875"/>
      <c r="BV1160" s="875"/>
      <c r="BW1160" s="875"/>
      <c r="BX1160" s="875"/>
      <c r="BY1160" s="875"/>
    </row>
    <row r="1161" s="235" customFormat="true" ht="15" customHeight="true" x14ac:dyDescent="0.2">
      <c r="BA1161" s="875"/>
      <c r="BB1161" s="268"/>
      <c r="BC1161" s="875"/>
      <c r="BD1161" s="875"/>
      <c r="BE1161" s="875"/>
      <c r="BF1161" s="875"/>
      <c r="BG1161" s="875"/>
      <c r="BH1161" s="875"/>
      <c r="BI1161" s="875"/>
      <c r="BJ1161" s="875"/>
      <c r="BK1161" s="875"/>
      <c r="BL1161" s="875"/>
      <c r="BM1161" s="875"/>
      <c r="BN1161" s="875"/>
      <c r="BO1161" s="875"/>
      <c r="BP1161" s="875"/>
      <c r="BQ1161" s="875"/>
      <c r="BR1161" s="875"/>
      <c r="BS1161" s="875"/>
      <c r="BT1161" s="875"/>
      <c r="BU1161" s="875"/>
      <c r="BV1161" s="875"/>
      <c r="BW1161" s="875"/>
      <c r="BX1161" s="875"/>
      <c r="BY1161" s="875"/>
    </row>
    <row r="1162" s="235" customFormat="true" ht="15" customHeight="true" x14ac:dyDescent="0.2">
      <c r="BA1162" s="875"/>
      <c r="BB1162" s="268"/>
      <c r="BC1162" s="875"/>
      <c r="BD1162" s="875"/>
      <c r="BE1162" s="875"/>
      <c r="BF1162" s="875"/>
      <c r="BG1162" s="875"/>
      <c r="BH1162" s="875"/>
      <c r="BI1162" s="875"/>
      <c r="BJ1162" s="875"/>
      <c r="BK1162" s="875"/>
      <c r="BL1162" s="875"/>
      <c r="BM1162" s="875"/>
      <c r="BN1162" s="875"/>
      <c r="BO1162" s="875"/>
      <c r="BP1162" s="875"/>
      <c r="BQ1162" s="875"/>
      <c r="BR1162" s="875"/>
      <c r="BS1162" s="875"/>
      <c r="BT1162" s="875"/>
      <c r="BU1162" s="875"/>
      <c r="BV1162" s="875"/>
      <c r="BW1162" s="875"/>
      <c r="BX1162" s="875"/>
      <c r="BY1162" s="875"/>
    </row>
    <row r="1163" s="235" customFormat="true" ht="15" customHeight="true" x14ac:dyDescent="0.2">
      <c r="BA1163" s="875"/>
      <c r="BB1163" s="268"/>
      <c r="BC1163" s="875"/>
      <c r="BD1163" s="875"/>
      <c r="BE1163" s="875"/>
      <c r="BF1163" s="875"/>
      <c r="BG1163" s="875"/>
      <c r="BH1163" s="875"/>
      <c r="BI1163" s="875"/>
      <c r="BJ1163" s="875"/>
      <c r="BK1163" s="875"/>
      <c r="BL1163" s="875"/>
      <c r="BM1163" s="875"/>
      <c r="BN1163" s="875"/>
      <c r="BO1163" s="875"/>
      <c r="BP1163" s="875"/>
      <c r="BQ1163" s="875"/>
      <c r="BR1163" s="875"/>
      <c r="BS1163" s="875"/>
      <c r="BT1163" s="875"/>
      <c r="BU1163" s="875"/>
      <c r="BV1163" s="875"/>
      <c r="BW1163" s="875"/>
      <c r="BX1163" s="875"/>
      <c r="BY1163" s="875"/>
    </row>
    <row r="1164" s="235" customFormat="true" ht="15" customHeight="true" x14ac:dyDescent="0.2">
      <c r="BA1164" s="875"/>
      <c r="BB1164" s="268"/>
      <c r="BC1164" s="875"/>
      <c r="BD1164" s="875"/>
      <c r="BE1164" s="875"/>
      <c r="BF1164" s="875"/>
      <c r="BG1164" s="875"/>
      <c r="BH1164" s="875"/>
      <c r="BI1164" s="875"/>
      <c r="BJ1164" s="875"/>
      <c r="BK1164" s="875"/>
      <c r="BL1164" s="875"/>
      <c r="BM1164" s="875"/>
      <c r="BN1164" s="875"/>
      <c r="BO1164" s="875"/>
      <c r="BP1164" s="875"/>
      <c r="BQ1164" s="875"/>
      <c r="BR1164" s="875"/>
      <c r="BS1164" s="875"/>
      <c r="BT1164" s="875"/>
      <c r="BU1164" s="875"/>
      <c r="BV1164" s="875"/>
      <c r="BW1164" s="875"/>
      <c r="BX1164" s="875"/>
      <c r="BY1164" s="875"/>
    </row>
    <row r="1165" s="235" customFormat="true" ht="15" customHeight="true" x14ac:dyDescent="0.2">
      <c r="BA1165" s="875"/>
      <c r="BB1165" s="268"/>
      <c r="BC1165" s="875"/>
      <c r="BD1165" s="875"/>
      <c r="BE1165" s="875"/>
      <c r="BF1165" s="875"/>
      <c r="BG1165" s="875"/>
      <c r="BH1165" s="875"/>
      <c r="BI1165" s="875"/>
      <c r="BJ1165" s="875"/>
      <c r="BK1165" s="875"/>
      <c r="BL1165" s="875"/>
      <c r="BM1165" s="875"/>
      <c r="BN1165" s="875"/>
      <c r="BO1165" s="875"/>
      <c r="BP1165" s="875"/>
      <c r="BQ1165" s="875"/>
      <c r="BR1165" s="875"/>
      <c r="BS1165" s="875"/>
      <c r="BT1165" s="875"/>
      <c r="BU1165" s="875"/>
      <c r="BV1165" s="875"/>
      <c r="BW1165" s="875"/>
      <c r="BX1165" s="875"/>
      <c r="BY1165" s="875"/>
    </row>
    <row r="1166" s="235" customFormat="true" ht="15" customHeight="true" x14ac:dyDescent="0.2">
      <c r="BA1166" s="875"/>
      <c r="BB1166" s="268"/>
      <c r="BC1166" s="875"/>
      <c r="BD1166" s="875"/>
      <c r="BE1166" s="875"/>
      <c r="BF1166" s="875"/>
      <c r="BG1166" s="875"/>
      <c r="BH1166" s="875"/>
      <c r="BI1166" s="875"/>
      <c r="BJ1166" s="875"/>
      <c r="BK1166" s="875"/>
      <c r="BL1166" s="875"/>
      <c r="BM1166" s="875"/>
      <c r="BN1166" s="875"/>
      <c r="BO1166" s="875"/>
      <c r="BP1166" s="875"/>
      <c r="BQ1166" s="875"/>
      <c r="BR1166" s="875"/>
      <c r="BS1166" s="875"/>
      <c r="BT1166" s="875"/>
      <c r="BU1166" s="875"/>
      <c r="BV1166" s="875"/>
      <c r="BW1166" s="875"/>
      <c r="BX1166" s="875"/>
      <c r="BY1166" s="875"/>
    </row>
    <row r="1167" s="235" customFormat="true" ht="15" customHeight="true" x14ac:dyDescent="0.2">
      <c r="BA1167" s="875"/>
      <c r="BB1167" s="268"/>
      <c r="BC1167" s="875"/>
      <c r="BD1167" s="875"/>
      <c r="BE1167" s="875"/>
      <c r="BF1167" s="875"/>
      <c r="BG1167" s="875"/>
      <c r="BH1167" s="875"/>
      <c r="BI1167" s="875"/>
      <c r="BJ1167" s="875"/>
      <c r="BK1167" s="875"/>
      <c r="BL1167" s="875"/>
      <c r="BM1167" s="875"/>
      <c r="BN1167" s="875"/>
      <c r="BO1167" s="875"/>
      <c r="BP1167" s="875"/>
      <c r="BQ1167" s="875"/>
      <c r="BR1167" s="875"/>
      <c r="BS1167" s="875"/>
      <c r="BT1167" s="875"/>
      <c r="BU1167" s="875"/>
      <c r="BV1167" s="875"/>
      <c r="BW1167" s="875"/>
      <c r="BX1167" s="875"/>
      <c r="BY1167" s="875"/>
    </row>
    <row r="1168" s="235" customFormat="true" ht="15" customHeight="true" x14ac:dyDescent="0.2">
      <c r="BA1168" s="875"/>
      <c r="BB1168" s="268"/>
      <c r="BC1168" s="875"/>
      <c r="BD1168" s="875"/>
      <c r="BE1168" s="875"/>
      <c r="BF1168" s="875"/>
      <c r="BG1168" s="875"/>
      <c r="BH1168" s="875"/>
      <c r="BI1168" s="875"/>
      <c r="BJ1168" s="875"/>
      <c r="BK1168" s="875"/>
      <c r="BL1168" s="875"/>
      <c r="BM1168" s="875"/>
      <c r="BN1168" s="875"/>
      <c r="BO1168" s="875"/>
      <c r="BP1168" s="875"/>
      <c r="BQ1168" s="875"/>
      <c r="BR1168" s="875"/>
      <c r="BS1168" s="875"/>
      <c r="BT1168" s="875"/>
      <c r="BU1168" s="875"/>
      <c r="BV1168" s="875"/>
      <c r="BW1168" s="875"/>
      <c r="BX1168" s="875"/>
      <c r="BY1168" s="875"/>
    </row>
    <row r="1169" s="235" customFormat="true" ht="15" customHeight="true" x14ac:dyDescent="0.2">
      <c r="BA1169" s="875"/>
      <c r="BB1169" s="268"/>
      <c r="BC1169" s="875"/>
      <c r="BD1169" s="875"/>
      <c r="BE1169" s="875"/>
      <c r="BF1169" s="875"/>
      <c r="BG1169" s="875"/>
      <c r="BH1169" s="875"/>
      <c r="BI1169" s="875"/>
      <c r="BJ1169" s="875"/>
      <c r="BK1169" s="875"/>
      <c r="BL1169" s="875"/>
      <c r="BM1169" s="875"/>
      <c r="BN1169" s="875"/>
      <c r="BO1169" s="875"/>
      <c r="BP1169" s="875"/>
      <c r="BQ1169" s="875"/>
      <c r="BR1169" s="875"/>
      <c r="BS1169" s="875"/>
      <c r="BT1169" s="875"/>
      <c r="BU1169" s="875"/>
      <c r="BV1169" s="875"/>
      <c r="BW1169" s="875"/>
      <c r="BX1169" s="875"/>
      <c r="BY1169" s="875"/>
    </row>
    <row r="1170" s="235" customFormat="true" ht="15" customHeight="true" x14ac:dyDescent="0.2">
      <c r="A1170" s="450"/>
      <c r="B1170" s="1065"/>
      <c r="C1170" s="1066"/>
      <c r="D1170" s="1066"/>
      <c r="E1170" s="1066"/>
      <c r="F1170" s="1066"/>
      <c r="G1170" s="1066"/>
      <c r="H1170" s="1066"/>
      <c r="I1170" s="1066"/>
      <c r="J1170" s="1066"/>
      <c r="K1170" s="1066"/>
      <c r="L1170" s="1066"/>
      <c r="M1170" s="1066"/>
      <c r="N1170" s="1066"/>
      <c r="O1170" s="1066"/>
      <c r="P1170" s="1066"/>
      <c r="Q1170" s="1066"/>
      <c r="R1170" s="1066"/>
      <c r="S1170" s="1066"/>
      <c r="T1170" s="1066"/>
      <c r="U1170" s="1066"/>
      <c r="V1170" s="1066"/>
      <c r="W1170" s="1066"/>
      <c r="X1170" s="1066"/>
      <c r="Y1170" s="1066"/>
      <c r="Z1170" s="1066"/>
      <c r="BA1170" s="875"/>
      <c r="BB1170" s="268"/>
      <c r="BC1170" s="875"/>
      <c r="BD1170" s="875"/>
      <c r="BE1170" s="875"/>
      <c r="BF1170" s="875"/>
      <c r="BG1170" s="875"/>
      <c r="BH1170" s="875"/>
      <c r="BI1170" s="875"/>
      <c r="BJ1170" s="875"/>
      <c r="BK1170" s="875"/>
      <c r="BL1170" s="875"/>
      <c r="BM1170" s="875"/>
      <c r="BN1170" s="875"/>
      <c r="BO1170" s="875"/>
      <c r="BP1170" s="875"/>
      <c r="BQ1170" s="875"/>
      <c r="BR1170" s="875"/>
      <c r="BS1170" s="875"/>
      <c r="BT1170" s="875"/>
      <c r="BU1170" s="875"/>
      <c r="BV1170" s="875"/>
      <c r="BW1170" s="875"/>
      <c r="BX1170" s="875"/>
      <c r="BY1170" s="875"/>
    </row>
    <row r="1171" s="235" customFormat="true" ht="15" customHeight="true" x14ac:dyDescent="0.2">
      <c r="A1171" s="450"/>
      <c r="B1171" s="1065"/>
      <c r="C1171" s="1066"/>
      <c r="D1171" s="1066"/>
      <c r="E1171" s="1066"/>
      <c r="F1171" s="1066"/>
      <c r="G1171" s="1066"/>
      <c r="H1171" s="1066"/>
      <c r="I1171" s="1066"/>
      <c r="J1171" s="1066"/>
      <c r="K1171" s="1066"/>
      <c r="L1171" s="1066"/>
      <c r="M1171" s="1066"/>
      <c r="N1171" s="1066"/>
      <c r="O1171" s="1066"/>
      <c r="P1171" s="1066"/>
      <c r="Q1171" s="1066"/>
      <c r="R1171" s="1066"/>
      <c r="S1171" s="1066"/>
      <c r="T1171" s="1066"/>
      <c r="U1171" s="1066"/>
      <c r="V1171" s="1066"/>
      <c r="W1171" s="1066"/>
      <c r="X1171" s="1066"/>
      <c r="Y1171" s="1066"/>
      <c r="Z1171" s="1066"/>
      <c r="BA1171" s="875"/>
      <c r="BB1171" s="268"/>
      <c r="BC1171" s="875"/>
      <c r="BD1171" s="875"/>
      <c r="BE1171" s="875"/>
      <c r="BF1171" s="875"/>
      <c r="BG1171" s="875"/>
      <c r="BH1171" s="875"/>
      <c r="BI1171" s="875"/>
      <c r="BJ1171" s="875"/>
      <c r="BK1171" s="875"/>
      <c r="BL1171" s="875"/>
      <c r="BM1171" s="875"/>
      <c r="BN1171" s="875"/>
      <c r="BO1171" s="875"/>
      <c r="BP1171" s="875"/>
      <c r="BQ1171" s="875"/>
      <c r="BR1171" s="875"/>
      <c r="BS1171" s="875"/>
      <c r="BT1171" s="875"/>
      <c r="BU1171" s="875"/>
      <c r="BV1171" s="875"/>
      <c r="BW1171" s="875"/>
      <c r="BX1171" s="875"/>
      <c r="BY1171" s="875"/>
    </row>
    <row r="1172" s="235" customFormat="true" ht="15" customHeight="true" x14ac:dyDescent="0.2">
      <c r="A1172" s="450"/>
      <c r="B1172" s="1065"/>
      <c r="C1172" s="1066"/>
      <c r="D1172" s="1066"/>
      <c r="E1172" s="1066"/>
      <c r="F1172" s="1066"/>
      <c r="G1172" s="1066"/>
      <c r="H1172" s="1066"/>
      <c r="I1172" s="1066"/>
      <c r="J1172" s="1066"/>
      <c r="K1172" s="1066"/>
      <c r="L1172" s="1066"/>
      <c r="M1172" s="1066"/>
      <c r="N1172" s="1066"/>
      <c r="O1172" s="1066"/>
      <c r="P1172" s="1066"/>
      <c r="Q1172" s="1066"/>
      <c r="R1172" s="1066"/>
      <c r="S1172" s="1066"/>
      <c r="T1172" s="1066"/>
      <c r="U1172" s="1066"/>
      <c r="V1172" s="1066"/>
      <c r="W1172" s="1066"/>
      <c r="X1172" s="1066"/>
      <c r="Y1172" s="1066"/>
      <c r="Z1172" s="1066"/>
      <c r="BA1172" s="875"/>
      <c r="BB1172" s="268"/>
      <c r="BC1172" s="875"/>
      <c r="BD1172" s="875"/>
      <c r="BE1172" s="875"/>
      <c r="BF1172" s="875"/>
      <c r="BG1172" s="875"/>
      <c r="BH1172" s="875"/>
      <c r="BI1172" s="875"/>
      <c r="BJ1172" s="875"/>
      <c r="BK1172" s="875"/>
      <c r="BL1172" s="875"/>
      <c r="BM1172" s="875"/>
      <c r="BN1172" s="875"/>
      <c r="BO1172" s="875"/>
      <c r="BP1172" s="875"/>
      <c r="BQ1172" s="875"/>
      <c r="BR1172" s="875"/>
      <c r="BS1172" s="875"/>
      <c r="BT1172" s="875"/>
      <c r="BU1172" s="875"/>
      <c r="BV1172" s="875"/>
      <c r="BW1172" s="875"/>
      <c r="BX1172" s="875"/>
      <c r="BY1172" s="875"/>
    </row>
    <row r="1173" s="235" customFormat="true" ht="15" customHeight="true" x14ac:dyDescent="0.2">
      <c r="A1173" s="450"/>
      <c r="B1173" s="1065"/>
      <c r="C1173" s="1066"/>
      <c r="D1173" s="1066"/>
      <c r="E1173" s="1066"/>
      <c r="F1173" s="1066"/>
      <c r="G1173" s="1066"/>
      <c r="H1173" s="1066"/>
      <c r="I1173" s="1066"/>
      <c r="J1173" s="1066"/>
      <c r="K1173" s="1066"/>
      <c r="L1173" s="1066"/>
      <c r="M1173" s="1066"/>
      <c r="N1173" s="1066"/>
      <c r="O1173" s="1066"/>
      <c r="P1173" s="1066"/>
      <c r="Q1173" s="1066"/>
      <c r="R1173" s="1066"/>
      <c r="S1173" s="1066"/>
      <c r="T1173" s="1066"/>
      <c r="U1173" s="1066"/>
      <c r="V1173" s="1066"/>
      <c r="W1173" s="1066"/>
      <c r="X1173" s="1066"/>
      <c r="Y1173" s="1066"/>
      <c r="Z1173" s="1066"/>
      <c r="BA1173" s="875"/>
      <c r="BB1173" s="268"/>
      <c r="BC1173" s="875"/>
      <c r="BD1173" s="875"/>
      <c r="BE1173" s="875"/>
      <c r="BF1173" s="875"/>
      <c r="BG1173" s="875"/>
      <c r="BH1173" s="875"/>
      <c r="BI1173" s="875"/>
      <c r="BJ1173" s="875"/>
      <c r="BK1173" s="875"/>
      <c r="BL1173" s="875"/>
      <c r="BM1173" s="875"/>
      <c r="BN1173" s="875"/>
      <c r="BO1173" s="875"/>
      <c r="BP1173" s="875"/>
      <c r="BQ1173" s="875"/>
      <c r="BR1173" s="875"/>
      <c r="BS1173" s="875"/>
      <c r="BT1173" s="875"/>
      <c r="BU1173" s="875"/>
      <c r="BV1173" s="875"/>
      <c r="BW1173" s="875"/>
      <c r="BX1173" s="875"/>
      <c r="BY1173" s="875"/>
    </row>
    <row r="1174" s="235" customFormat="true" ht="15" customHeight="true" x14ac:dyDescent="0.2">
      <c r="A1174" s="450"/>
      <c r="B1174" s="1065"/>
      <c r="C1174" s="1066"/>
      <c r="D1174" s="1066"/>
      <c r="E1174" s="1066"/>
      <c r="F1174" s="1066"/>
      <c r="G1174" s="1066"/>
      <c r="H1174" s="1066"/>
      <c r="I1174" s="1066"/>
      <c r="J1174" s="1066"/>
      <c r="K1174" s="1066"/>
      <c r="L1174" s="1066"/>
      <c r="M1174" s="1066"/>
      <c r="N1174" s="1066"/>
      <c r="O1174" s="1066"/>
      <c r="P1174" s="1066"/>
      <c r="Q1174" s="1066"/>
      <c r="R1174" s="1066"/>
      <c r="S1174" s="1066"/>
      <c r="T1174" s="1066"/>
      <c r="U1174" s="1066"/>
      <c r="V1174" s="1066"/>
      <c r="W1174" s="1066"/>
      <c r="X1174" s="1066"/>
      <c r="Y1174" s="1066"/>
      <c r="Z1174" s="1066"/>
      <c r="BA1174" s="875"/>
      <c r="BB1174" s="268"/>
      <c r="BC1174" s="875"/>
      <c r="BD1174" s="875"/>
      <c r="BE1174" s="875"/>
      <c r="BF1174" s="875"/>
      <c r="BG1174" s="875"/>
      <c r="BH1174" s="875"/>
      <c r="BI1174" s="875"/>
      <c r="BJ1174" s="875"/>
      <c r="BK1174" s="875"/>
      <c r="BL1174" s="875"/>
      <c r="BM1174" s="875"/>
      <c r="BN1174" s="875"/>
      <c r="BO1174" s="875"/>
      <c r="BP1174" s="875"/>
      <c r="BQ1174" s="875"/>
      <c r="BR1174" s="875"/>
      <c r="BS1174" s="875"/>
      <c r="BT1174" s="875"/>
      <c r="BU1174" s="875"/>
      <c r="BV1174" s="875"/>
      <c r="BW1174" s="875"/>
      <c r="BX1174" s="875"/>
      <c r="BY1174" s="875"/>
    </row>
    <row r="1175" s="235" customFormat="true" ht="15" customHeight="true" x14ac:dyDescent="0.2">
      <c r="A1175" s="450"/>
      <c r="B1175" s="1065"/>
      <c r="C1175" s="1066"/>
      <c r="D1175" s="1066"/>
      <c r="E1175" s="1066"/>
      <c r="F1175" s="1066"/>
      <c r="G1175" s="1066"/>
      <c r="H1175" s="1066"/>
      <c r="I1175" s="1066"/>
      <c r="J1175" s="1066"/>
      <c r="K1175" s="1066"/>
      <c r="L1175" s="1066"/>
      <c r="M1175" s="1066"/>
      <c r="N1175" s="1066"/>
      <c r="O1175" s="1066"/>
      <c r="P1175" s="1066"/>
      <c r="Q1175" s="1066"/>
      <c r="R1175" s="1066"/>
      <c r="S1175" s="1066"/>
      <c r="T1175" s="1066"/>
      <c r="U1175" s="1066"/>
      <c r="V1175" s="1066"/>
      <c r="W1175" s="1066"/>
      <c r="X1175" s="1066"/>
      <c r="Y1175" s="1066"/>
      <c r="Z1175" s="1066"/>
      <c r="BA1175" s="875"/>
      <c r="BB1175" s="268"/>
      <c r="BC1175" s="875"/>
      <c r="BD1175" s="875"/>
      <c r="BE1175" s="875"/>
      <c r="BF1175" s="875"/>
      <c r="BG1175" s="875"/>
      <c r="BH1175" s="875"/>
      <c r="BI1175" s="875"/>
      <c r="BJ1175" s="875"/>
      <c r="BK1175" s="875"/>
      <c r="BL1175" s="875"/>
      <c r="BM1175" s="875"/>
      <c r="BN1175" s="875"/>
      <c r="BO1175" s="875"/>
      <c r="BP1175" s="875"/>
      <c r="BQ1175" s="875"/>
      <c r="BR1175" s="875"/>
      <c r="BS1175" s="875"/>
      <c r="BT1175" s="875"/>
      <c r="BU1175" s="875"/>
      <c r="BV1175" s="875"/>
      <c r="BW1175" s="875"/>
      <c r="BX1175" s="875"/>
      <c r="BY1175" s="875"/>
    </row>
    <row r="1176" s="235" customFormat="true" ht="15" customHeight="true" x14ac:dyDescent="0.2">
      <c r="A1176" s="1067"/>
      <c r="B1176" s="450"/>
      <c r="C1176" s="1068"/>
      <c r="D1176" s="1069"/>
      <c r="E1176" s="1069"/>
      <c r="F1176" s="1069"/>
      <c r="G1176" s="1069"/>
      <c r="H1176" s="1068"/>
      <c r="I1176" s="1069"/>
      <c r="J1176" s="1069"/>
      <c r="K1176" s="1069"/>
      <c r="L1176" s="1069"/>
      <c r="M1176" s="1068"/>
      <c r="N1176" s="1069"/>
      <c r="O1176" s="1069"/>
      <c r="P1176" s="1069"/>
      <c r="Q1176" s="1069"/>
      <c r="R1176" s="1068"/>
      <c r="S1176" s="1069"/>
      <c r="T1176" s="1069"/>
      <c r="U1176" s="1069"/>
      <c r="BA1176" s="875"/>
      <c r="BB1176" s="268"/>
      <c r="BC1176" s="875"/>
      <c r="BD1176" s="875"/>
      <c r="BE1176" s="875"/>
      <c r="BF1176" s="875"/>
      <c r="BG1176" s="875"/>
      <c r="BH1176" s="875"/>
      <c r="BI1176" s="875"/>
      <c r="BJ1176" s="875"/>
      <c r="BK1176" s="875"/>
      <c r="BL1176" s="875"/>
      <c r="BM1176" s="875"/>
      <c r="BN1176" s="875"/>
      <c r="BO1176" s="875"/>
      <c r="BP1176" s="875"/>
      <c r="BQ1176" s="875"/>
      <c r="BR1176" s="875"/>
      <c r="BS1176" s="875"/>
      <c r="BT1176" s="875"/>
      <c r="BU1176" s="875"/>
      <c r="BV1176" s="875"/>
      <c r="BW1176" s="875"/>
      <c r="BX1176" s="875"/>
      <c r="BY1176" s="875"/>
    </row>
    <row r="1177" s="235" customFormat="true" ht="15" customHeight="true" x14ac:dyDescent="0.2">
      <c r="A1177" s="1069"/>
      <c r="B1177" s="1069"/>
      <c r="C1177" s="1068"/>
      <c r="D1177" s="1068"/>
      <c r="E1177" s="1068"/>
      <c r="F1177" s="1068"/>
      <c r="G1177" s="1068"/>
      <c r="H1177" s="1068"/>
      <c r="I1177" s="1068"/>
      <c r="J1177" s="1068"/>
      <c r="K1177" s="1068"/>
      <c r="L1177" s="1068"/>
      <c r="M1177" s="1068"/>
      <c r="N1177" s="1068"/>
      <c r="O1177" s="1068"/>
      <c r="P1177" s="1068"/>
      <c r="Q1177" s="1068"/>
      <c r="R1177" s="1068"/>
      <c r="S1177" s="1068"/>
      <c r="T1177" s="1068"/>
      <c r="U1177" s="1068"/>
      <c r="BA1177" s="875"/>
      <c r="BB1177" s="268"/>
      <c r="BC1177" s="875"/>
      <c r="BD1177" s="875"/>
      <c r="BE1177" s="875"/>
      <c r="BF1177" s="875"/>
      <c r="BG1177" s="875"/>
      <c r="BH1177" s="875"/>
      <c r="BI1177" s="875"/>
      <c r="BJ1177" s="875"/>
      <c r="BK1177" s="875"/>
      <c r="BL1177" s="875"/>
      <c r="BM1177" s="875"/>
      <c r="BN1177" s="875"/>
      <c r="BO1177" s="875"/>
      <c r="BP1177" s="875"/>
      <c r="BQ1177" s="875"/>
      <c r="BR1177" s="875"/>
      <c r="BS1177" s="875"/>
      <c r="BT1177" s="875"/>
      <c r="BU1177" s="875"/>
      <c r="BV1177" s="875"/>
      <c r="BW1177" s="875"/>
      <c r="BX1177" s="875"/>
      <c r="BY1177" s="875"/>
    </row>
    <row r="1178" s="235" customFormat="true" ht="15" customHeight="true" x14ac:dyDescent="0.2">
      <c r="BA1178" s="875"/>
      <c r="BB1178" s="268"/>
      <c r="BC1178" s="875"/>
      <c r="BD1178" s="875"/>
      <c r="BE1178" s="875"/>
      <c r="BF1178" s="875"/>
      <c r="BG1178" s="875"/>
      <c r="BH1178" s="875"/>
      <c r="BI1178" s="875"/>
      <c r="BJ1178" s="875"/>
      <c r="BK1178" s="875"/>
      <c r="BL1178" s="875"/>
      <c r="BM1178" s="875"/>
      <c r="BN1178" s="875"/>
      <c r="BO1178" s="875"/>
      <c r="BP1178" s="875"/>
      <c r="BQ1178" s="875"/>
      <c r="BR1178" s="875"/>
      <c r="BS1178" s="875"/>
      <c r="BT1178" s="875"/>
      <c r="BU1178" s="875"/>
      <c r="BV1178" s="875"/>
      <c r="BW1178" s="875"/>
      <c r="BX1178" s="875"/>
      <c r="BY1178" s="875"/>
    </row>
    <row r="1179" s="235" customFormat="true" ht="15" customHeight="true" x14ac:dyDescent="0.2">
      <c r="BA1179" s="875"/>
      <c r="BB1179" s="268"/>
      <c r="BC1179" s="875"/>
      <c r="BD1179" s="875"/>
      <c r="BE1179" s="875"/>
      <c r="BF1179" s="875"/>
      <c r="BG1179" s="875"/>
      <c r="BH1179" s="875"/>
      <c r="BI1179" s="875"/>
      <c r="BJ1179" s="875"/>
      <c r="BK1179" s="875"/>
      <c r="BL1179" s="875"/>
      <c r="BM1179" s="875"/>
      <c r="BN1179" s="875"/>
      <c r="BO1179" s="875"/>
      <c r="BP1179" s="875"/>
      <c r="BQ1179" s="875"/>
      <c r="BR1179" s="875"/>
      <c r="BS1179" s="875"/>
      <c r="BT1179" s="875"/>
      <c r="BU1179" s="875"/>
      <c r="BV1179" s="875"/>
      <c r="BW1179" s="875"/>
      <c r="BX1179" s="875"/>
      <c r="BY1179" s="875"/>
    </row>
    <row r="1180" s="235" customFormat="true" ht="15" customHeight="true" x14ac:dyDescent="0.2">
      <c r="BA1180" s="875"/>
      <c r="BB1180" s="268"/>
      <c r="BC1180" s="875"/>
      <c r="BD1180" s="875"/>
      <c r="BE1180" s="875"/>
      <c r="BF1180" s="875"/>
      <c r="BG1180" s="875"/>
      <c r="BH1180" s="875"/>
      <c r="BI1180" s="875"/>
      <c r="BJ1180" s="875"/>
      <c r="BK1180" s="875"/>
      <c r="BL1180" s="875"/>
      <c r="BM1180" s="875"/>
      <c r="BN1180" s="875"/>
      <c r="BO1180" s="875"/>
      <c r="BP1180" s="875"/>
      <c r="BQ1180" s="875"/>
      <c r="BR1180" s="875"/>
      <c r="BS1180" s="875"/>
      <c r="BT1180" s="875"/>
      <c r="BU1180" s="875"/>
      <c r="BV1180" s="875"/>
      <c r="BW1180" s="875"/>
      <c r="BX1180" s="875"/>
      <c r="BY1180" s="875"/>
    </row>
    <row r="1181" s="235" customFormat="true" ht="15" customHeight="true" x14ac:dyDescent="0.2">
      <c r="BA1181" s="875"/>
      <c r="BB1181" s="268"/>
      <c r="BC1181" s="875"/>
      <c r="BD1181" s="875"/>
      <c r="BE1181" s="875"/>
      <c r="BF1181" s="875"/>
      <c r="BG1181" s="875"/>
      <c r="BH1181" s="875"/>
      <c r="BI1181" s="875"/>
      <c r="BJ1181" s="875"/>
      <c r="BK1181" s="875"/>
      <c r="BL1181" s="875"/>
      <c r="BM1181" s="875"/>
      <c r="BN1181" s="875"/>
      <c r="BO1181" s="875"/>
      <c r="BP1181" s="875"/>
      <c r="BQ1181" s="875"/>
      <c r="BR1181" s="875"/>
      <c r="BS1181" s="875"/>
      <c r="BT1181" s="875"/>
      <c r="BU1181" s="875"/>
      <c r="BV1181" s="875"/>
      <c r="BW1181" s="875"/>
      <c r="BX1181" s="875"/>
      <c r="BY1181" s="875"/>
    </row>
    <row r="1182" s="235" customFormat="true" ht="15" customHeight="true" x14ac:dyDescent="0.2">
      <c r="BA1182" s="875"/>
      <c r="BB1182" s="268"/>
      <c r="BC1182" s="875"/>
      <c r="BD1182" s="875"/>
      <c r="BE1182" s="875"/>
      <c r="BF1182" s="875"/>
      <c r="BG1182" s="875"/>
      <c r="BH1182" s="875"/>
      <c r="BI1182" s="875"/>
      <c r="BJ1182" s="875"/>
      <c r="BK1182" s="875"/>
      <c r="BL1182" s="875"/>
      <c r="BM1182" s="875"/>
      <c r="BN1182" s="875"/>
      <c r="BO1182" s="875"/>
      <c r="BP1182" s="875"/>
      <c r="BQ1182" s="875"/>
      <c r="BR1182" s="875"/>
      <c r="BS1182" s="875"/>
      <c r="BT1182" s="875"/>
      <c r="BU1182" s="875"/>
      <c r="BV1182" s="875"/>
      <c r="BW1182" s="875"/>
      <c r="BX1182" s="875"/>
      <c r="BY1182" s="875"/>
    </row>
    <row r="1183" s="235" customFormat="true" ht="15" customHeight="true" x14ac:dyDescent="0.2">
      <c r="BA1183" s="875"/>
      <c r="BB1183" s="268"/>
      <c r="BC1183" s="875"/>
      <c r="BD1183" s="875"/>
      <c r="BE1183" s="875"/>
      <c r="BF1183" s="875"/>
      <c r="BG1183" s="875"/>
      <c r="BH1183" s="875"/>
      <c r="BI1183" s="875"/>
      <c r="BJ1183" s="875"/>
      <c r="BK1183" s="875"/>
      <c r="BL1183" s="875"/>
      <c r="BM1183" s="875"/>
      <c r="BN1183" s="875"/>
      <c r="BO1183" s="875"/>
      <c r="BP1183" s="875"/>
      <c r="BQ1183" s="875"/>
      <c r="BR1183" s="875"/>
      <c r="BS1183" s="875"/>
      <c r="BT1183" s="875"/>
      <c r="BU1183" s="875"/>
      <c r="BV1183" s="875"/>
      <c r="BW1183" s="875"/>
      <c r="BX1183" s="875"/>
      <c r="BY1183" s="875"/>
    </row>
    <row r="1184" s="235" customFormat="true" ht="15" customHeight="true" x14ac:dyDescent="0.2">
      <c r="BA1184" s="875"/>
      <c r="BB1184" s="268"/>
      <c r="BC1184" s="875"/>
      <c r="BD1184" s="875"/>
      <c r="BE1184" s="875"/>
      <c r="BF1184" s="875"/>
      <c r="BG1184" s="875"/>
      <c r="BH1184" s="875"/>
      <c r="BI1184" s="875"/>
      <c r="BJ1184" s="875"/>
      <c r="BK1184" s="875"/>
      <c r="BL1184" s="875"/>
      <c r="BM1184" s="875"/>
      <c r="BN1184" s="875"/>
      <c r="BO1184" s="875"/>
      <c r="BP1184" s="875"/>
      <c r="BQ1184" s="875"/>
      <c r="BR1184" s="875"/>
      <c r="BS1184" s="875"/>
      <c r="BT1184" s="875"/>
      <c r="BU1184" s="875"/>
      <c r="BV1184" s="875"/>
      <c r="BW1184" s="875"/>
      <c r="BX1184" s="875"/>
      <c r="BY1184" s="875"/>
    </row>
    <row r="1185" s="235" customFormat="true" ht="15" customHeight="true" x14ac:dyDescent="0.2">
      <c r="BA1185" s="875"/>
      <c r="BB1185" s="268"/>
      <c r="BC1185" s="875"/>
      <c r="BD1185" s="875"/>
      <c r="BE1185" s="875"/>
      <c r="BF1185" s="875"/>
      <c r="BG1185" s="875"/>
      <c r="BH1185" s="875"/>
      <c r="BI1185" s="875"/>
      <c r="BJ1185" s="875"/>
      <c r="BK1185" s="875"/>
      <c r="BL1185" s="875"/>
      <c r="BM1185" s="875"/>
      <c r="BN1185" s="875"/>
      <c r="BO1185" s="875"/>
      <c r="BP1185" s="875"/>
      <c r="BQ1185" s="875"/>
      <c r="BR1185" s="875"/>
      <c r="BS1185" s="875"/>
      <c r="BT1185" s="875"/>
      <c r="BU1185" s="875"/>
      <c r="BV1185" s="875"/>
      <c r="BW1185" s="875"/>
      <c r="BX1185" s="875"/>
      <c r="BY1185" s="875"/>
    </row>
    <row r="1186" s="235" customFormat="true" ht="15" customHeight="true" x14ac:dyDescent="0.2">
      <c r="BA1186" s="875"/>
      <c r="BB1186" s="268"/>
      <c r="BC1186" s="875"/>
      <c r="BD1186" s="875"/>
      <c r="BE1186" s="875"/>
      <c r="BF1186" s="875"/>
      <c r="BG1186" s="875"/>
      <c r="BH1186" s="875"/>
      <c r="BI1186" s="875"/>
      <c r="BJ1186" s="875"/>
      <c r="BK1186" s="875"/>
      <c r="BL1186" s="875"/>
      <c r="BM1186" s="875"/>
      <c r="BN1186" s="875"/>
      <c r="BO1186" s="875"/>
      <c r="BP1186" s="875"/>
      <c r="BQ1186" s="875"/>
      <c r="BR1186" s="875"/>
      <c r="BS1186" s="875"/>
      <c r="BT1186" s="875"/>
      <c r="BU1186" s="875"/>
      <c r="BV1186" s="875"/>
      <c r="BW1186" s="875"/>
      <c r="BX1186" s="875"/>
      <c r="BY1186" s="875"/>
    </row>
    <row r="1187" s="235" customFormat="true" ht="15" customHeight="true" x14ac:dyDescent="0.2">
      <c r="BA1187" s="875"/>
      <c r="BB1187" s="268"/>
      <c r="BC1187" s="875"/>
      <c r="BD1187" s="875"/>
      <c r="BE1187" s="875"/>
      <c r="BF1187" s="875"/>
      <c r="BG1187" s="875"/>
      <c r="BH1187" s="875"/>
      <c r="BI1187" s="875"/>
      <c r="BJ1187" s="875"/>
      <c r="BK1187" s="875"/>
      <c r="BL1187" s="875"/>
      <c r="BM1187" s="875"/>
      <c r="BN1187" s="875"/>
      <c r="BO1187" s="875"/>
      <c r="BP1187" s="875"/>
      <c r="BQ1187" s="875"/>
      <c r="BR1187" s="875"/>
      <c r="BS1187" s="875"/>
      <c r="BT1187" s="875"/>
      <c r="BU1187" s="875"/>
      <c r="BV1187" s="875"/>
      <c r="BW1187" s="875"/>
      <c r="BX1187" s="875"/>
      <c r="BY1187" s="875"/>
    </row>
    <row r="1188" s="235" customFormat="true" ht="15" customHeight="true" x14ac:dyDescent="0.2">
      <c r="BA1188" s="875"/>
      <c r="BB1188" s="268"/>
      <c r="BC1188" s="875"/>
      <c r="BD1188" s="875"/>
      <c r="BE1188" s="875"/>
      <c r="BF1188" s="875"/>
      <c r="BG1188" s="875"/>
      <c r="BH1188" s="875"/>
      <c r="BI1188" s="875"/>
      <c r="BJ1188" s="875"/>
      <c r="BK1188" s="875"/>
      <c r="BL1188" s="875"/>
      <c r="BM1188" s="875"/>
      <c r="BN1188" s="875"/>
      <c r="BO1188" s="875"/>
      <c r="BP1188" s="875"/>
      <c r="BQ1188" s="875"/>
      <c r="BR1188" s="875"/>
      <c r="BS1188" s="875"/>
      <c r="BT1188" s="875"/>
      <c r="BU1188" s="875"/>
      <c r="BV1188" s="875"/>
      <c r="BW1188" s="875"/>
      <c r="BX1188" s="875"/>
      <c r="BY1188" s="875"/>
    </row>
    <row r="1189" s="235" customFormat="true" ht="15" customHeight="true" x14ac:dyDescent="0.2">
      <c r="BA1189" s="875"/>
      <c r="BB1189" s="268"/>
      <c r="BC1189" s="875"/>
      <c r="BD1189" s="875"/>
      <c r="BE1189" s="875"/>
      <c r="BF1189" s="875"/>
      <c r="BG1189" s="875"/>
      <c r="BH1189" s="875"/>
      <c r="BI1189" s="875"/>
      <c r="BJ1189" s="875"/>
      <c r="BK1189" s="875"/>
      <c r="BL1189" s="875"/>
      <c r="BM1189" s="875"/>
      <c r="BN1189" s="875"/>
      <c r="BO1189" s="875"/>
      <c r="BP1189" s="875"/>
      <c r="BQ1189" s="875"/>
      <c r="BR1189" s="875"/>
      <c r="BS1189" s="875"/>
      <c r="BT1189" s="875"/>
      <c r="BU1189" s="875"/>
      <c r="BV1189" s="875"/>
      <c r="BW1189" s="875"/>
      <c r="BX1189" s="875"/>
      <c r="BY1189" s="875"/>
    </row>
    <row r="1190" s="235" customFormat="true" ht="15" customHeight="true" x14ac:dyDescent="0.2">
      <c r="BA1190" s="875"/>
      <c r="BB1190" s="268"/>
      <c r="BC1190" s="875"/>
      <c r="BD1190" s="875"/>
      <c r="BE1190" s="875"/>
      <c r="BF1190" s="875"/>
      <c r="BG1190" s="875"/>
      <c r="BH1190" s="875"/>
      <c r="BI1190" s="875"/>
      <c r="BJ1190" s="875"/>
      <c r="BK1190" s="875"/>
      <c r="BL1190" s="875"/>
      <c r="BM1190" s="875"/>
      <c r="BN1190" s="875"/>
      <c r="BO1190" s="875"/>
      <c r="BP1190" s="875"/>
      <c r="BQ1190" s="875"/>
      <c r="BR1190" s="875"/>
      <c r="BS1190" s="875"/>
      <c r="BT1190" s="875"/>
      <c r="BU1190" s="875"/>
      <c r="BV1190" s="875"/>
      <c r="BW1190" s="875"/>
      <c r="BX1190" s="875"/>
      <c r="BY1190" s="875"/>
    </row>
    <row r="1191" s="235" customFormat="true" ht="15" customHeight="true" x14ac:dyDescent="0.2">
      <c r="BA1191" s="875"/>
      <c r="BB1191" s="268"/>
      <c r="BC1191" s="875"/>
      <c r="BD1191" s="875"/>
      <c r="BE1191" s="875"/>
      <c r="BF1191" s="875"/>
      <c r="BG1191" s="875"/>
      <c r="BH1191" s="875"/>
      <c r="BI1191" s="875"/>
      <c r="BJ1191" s="875"/>
      <c r="BK1191" s="875"/>
      <c r="BL1191" s="875"/>
      <c r="BM1191" s="875"/>
      <c r="BN1191" s="875"/>
      <c r="BO1191" s="875"/>
      <c r="BP1191" s="875"/>
      <c r="BQ1191" s="875"/>
      <c r="BR1191" s="875"/>
      <c r="BS1191" s="875"/>
      <c r="BT1191" s="875"/>
      <c r="BU1191" s="875"/>
      <c r="BV1191" s="875"/>
      <c r="BW1191" s="875"/>
      <c r="BX1191" s="875"/>
      <c r="BY1191" s="875"/>
    </row>
    <row r="1192" s="235" customFormat="true" ht="15" customHeight="true" x14ac:dyDescent="0.2">
      <c r="BA1192" s="875"/>
      <c r="BB1192" s="268"/>
      <c r="BC1192" s="875"/>
      <c r="BD1192" s="875"/>
      <c r="BE1192" s="875"/>
      <c r="BF1192" s="875"/>
      <c r="BG1192" s="875"/>
      <c r="BH1192" s="875"/>
      <c r="BI1192" s="875"/>
      <c r="BJ1192" s="875"/>
      <c r="BK1192" s="875"/>
      <c r="BL1192" s="875"/>
      <c r="BM1192" s="875"/>
      <c r="BN1192" s="875"/>
      <c r="BO1192" s="875"/>
      <c r="BP1192" s="875"/>
      <c r="BQ1192" s="875"/>
      <c r="BR1192" s="875"/>
      <c r="BS1192" s="875"/>
      <c r="BT1192" s="875"/>
      <c r="BU1192" s="875"/>
      <c r="BV1192" s="875"/>
      <c r="BW1192" s="875"/>
      <c r="BX1192" s="875"/>
      <c r="BY1192" s="875"/>
    </row>
    <row r="1193" s="235" customFormat="true" ht="15" customHeight="true" x14ac:dyDescent="0.2">
      <c r="BA1193" s="875"/>
      <c r="BB1193" s="268"/>
      <c r="BC1193" s="875"/>
      <c r="BD1193" s="875"/>
      <c r="BE1193" s="875"/>
      <c r="BF1193" s="875"/>
      <c r="BG1193" s="875"/>
      <c r="BH1193" s="875"/>
      <c r="BI1193" s="875"/>
      <c r="BJ1193" s="875"/>
      <c r="BK1193" s="875"/>
      <c r="BL1193" s="875"/>
      <c r="BM1193" s="875"/>
      <c r="BN1193" s="875"/>
      <c r="BO1193" s="875"/>
      <c r="BP1193" s="875"/>
      <c r="BQ1193" s="875"/>
      <c r="BR1193" s="875"/>
      <c r="BS1193" s="875"/>
      <c r="BT1193" s="875"/>
      <c r="BU1193" s="875"/>
      <c r="BV1193" s="875"/>
      <c r="BW1193" s="875"/>
      <c r="BX1193" s="875"/>
      <c r="BY1193" s="875"/>
    </row>
    <row r="1194" s="235" customFormat="true" ht="15" customHeight="true" x14ac:dyDescent="0.2">
      <c r="BA1194" s="875"/>
      <c r="BB1194" s="268"/>
      <c r="BC1194" s="875"/>
      <c r="BD1194" s="875"/>
      <c r="BE1194" s="875"/>
      <c r="BF1194" s="875"/>
      <c r="BG1194" s="875"/>
      <c r="BH1194" s="875"/>
      <c r="BI1194" s="875"/>
      <c r="BJ1194" s="875"/>
      <c r="BK1194" s="875"/>
      <c r="BL1194" s="875"/>
      <c r="BM1194" s="875"/>
      <c r="BN1194" s="875"/>
      <c r="BO1194" s="875"/>
      <c r="BP1194" s="875"/>
      <c r="BQ1194" s="875"/>
      <c r="BR1194" s="875"/>
      <c r="BS1194" s="875"/>
      <c r="BT1194" s="875"/>
      <c r="BU1194" s="875"/>
      <c r="BV1194" s="875"/>
      <c r="BW1194" s="875"/>
      <c r="BX1194" s="875"/>
      <c r="BY1194" s="875"/>
    </row>
    <row r="1195" s="235" customFormat="true" ht="15" customHeight="true" x14ac:dyDescent="0.2">
      <c r="BA1195" s="875"/>
      <c r="BB1195" s="268"/>
      <c r="BC1195" s="875"/>
      <c r="BD1195" s="875"/>
      <c r="BE1195" s="875"/>
      <c r="BF1195" s="875"/>
      <c r="BG1195" s="875"/>
      <c r="BH1195" s="875"/>
      <c r="BI1195" s="875"/>
      <c r="BJ1195" s="875"/>
      <c r="BK1195" s="875"/>
      <c r="BL1195" s="875"/>
      <c r="BM1195" s="875"/>
      <c r="BN1195" s="875"/>
      <c r="BO1195" s="875"/>
      <c r="BP1195" s="875"/>
      <c r="BQ1195" s="875"/>
      <c r="BR1195" s="875"/>
      <c r="BS1195" s="875"/>
      <c r="BT1195" s="875"/>
      <c r="BU1195" s="875"/>
      <c r="BV1195" s="875"/>
      <c r="BW1195" s="875"/>
      <c r="BX1195" s="875"/>
      <c r="BY1195" s="875"/>
    </row>
    <row r="1196" s="235" customFormat="true" ht="15" customHeight="true" x14ac:dyDescent="0.2">
      <c r="BA1196" s="875"/>
      <c r="BB1196" s="268"/>
      <c r="BC1196" s="875"/>
      <c r="BD1196" s="875"/>
      <c r="BE1196" s="875"/>
      <c r="BF1196" s="875"/>
      <c r="BG1196" s="875"/>
      <c r="BH1196" s="875"/>
      <c r="BI1196" s="875"/>
      <c r="BJ1196" s="875"/>
      <c r="BK1196" s="875"/>
      <c r="BL1196" s="875"/>
      <c r="BM1196" s="875"/>
      <c r="BN1196" s="875"/>
      <c r="BO1196" s="875"/>
      <c r="BP1196" s="875"/>
      <c r="BQ1196" s="875"/>
      <c r="BR1196" s="875"/>
      <c r="BS1196" s="875"/>
      <c r="BT1196" s="875"/>
      <c r="BU1196" s="875"/>
      <c r="BV1196" s="875"/>
      <c r="BW1196" s="875"/>
      <c r="BX1196" s="875"/>
      <c r="BY1196" s="875"/>
    </row>
    <row r="1197" s="235" customFormat="true" ht="15" customHeight="true" x14ac:dyDescent="0.2">
      <c r="BA1197" s="875"/>
      <c r="BB1197" s="268"/>
      <c r="BC1197" s="875"/>
      <c r="BD1197" s="875"/>
      <c r="BE1197" s="875"/>
      <c r="BF1197" s="875"/>
      <c r="BG1197" s="875"/>
      <c r="BH1197" s="875"/>
      <c r="BI1197" s="875"/>
      <c r="BJ1197" s="875"/>
      <c r="BK1197" s="875"/>
      <c r="BL1197" s="875"/>
      <c r="BM1197" s="875"/>
      <c r="BN1197" s="875"/>
      <c r="BO1197" s="875"/>
      <c r="BP1197" s="875"/>
      <c r="BQ1197" s="875"/>
      <c r="BR1197" s="875"/>
      <c r="BS1197" s="875"/>
      <c r="BT1197" s="875"/>
      <c r="BU1197" s="875"/>
      <c r="BV1197" s="875"/>
      <c r="BW1197" s="875"/>
      <c r="BX1197" s="875"/>
      <c r="BY1197" s="875"/>
    </row>
    <row r="1198" s="235" customFormat="true" ht="15" customHeight="true" x14ac:dyDescent="0.2">
      <c r="BA1198" s="875"/>
      <c r="BB1198" s="268"/>
      <c r="BC1198" s="875"/>
      <c r="BD1198" s="875"/>
      <c r="BE1198" s="875"/>
      <c r="BF1198" s="875"/>
      <c r="BG1198" s="875"/>
      <c r="BH1198" s="875"/>
      <c r="BI1198" s="875"/>
      <c r="BJ1198" s="875"/>
      <c r="BK1198" s="875"/>
      <c r="BL1198" s="875"/>
      <c r="BM1198" s="875"/>
      <c r="BN1198" s="875"/>
      <c r="BO1198" s="875"/>
      <c r="BP1198" s="875"/>
      <c r="BQ1198" s="875"/>
      <c r="BR1198" s="875"/>
      <c r="BS1198" s="875"/>
      <c r="BT1198" s="875"/>
      <c r="BU1198" s="875"/>
      <c r="BV1198" s="875"/>
      <c r="BW1198" s="875"/>
      <c r="BX1198" s="875"/>
      <c r="BY1198" s="875"/>
    </row>
    <row r="1199" s="235" customFormat="true" ht="15" customHeight="true" x14ac:dyDescent="0.2">
      <c r="BA1199" s="875"/>
      <c r="BB1199" s="268"/>
      <c r="BC1199" s="875"/>
      <c r="BD1199" s="875"/>
      <c r="BE1199" s="875"/>
      <c r="BF1199" s="875"/>
      <c r="BG1199" s="875"/>
      <c r="BH1199" s="875"/>
      <c r="BI1199" s="875"/>
      <c r="BJ1199" s="875"/>
      <c r="BK1199" s="875"/>
      <c r="BL1199" s="875"/>
      <c r="BM1199" s="875"/>
      <c r="BN1199" s="875"/>
      <c r="BO1199" s="875"/>
      <c r="BP1199" s="875"/>
      <c r="BQ1199" s="875"/>
      <c r="BR1199" s="875"/>
      <c r="BS1199" s="875"/>
      <c r="BT1199" s="875"/>
      <c r="BU1199" s="875"/>
      <c r="BV1199" s="875"/>
      <c r="BW1199" s="875"/>
      <c r="BX1199" s="875"/>
      <c r="BY1199" s="875"/>
    </row>
    <row r="1200" s="235" customFormat="true" ht="15" customHeight="true" x14ac:dyDescent="0.2">
      <c r="BA1200" s="875"/>
      <c r="BB1200" s="268"/>
      <c r="BC1200" s="875"/>
      <c r="BD1200" s="875"/>
      <c r="BE1200" s="875"/>
      <c r="BF1200" s="875"/>
      <c r="BG1200" s="875"/>
      <c r="BH1200" s="875"/>
      <c r="BI1200" s="875"/>
      <c r="BJ1200" s="875"/>
      <c r="BK1200" s="875"/>
      <c r="BL1200" s="875"/>
      <c r="BM1200" s="875"/>
      <c r="BN1200" s="875"/>
      <c r="BO1200" s="875"/>
      <c r="BP1200" s="875"/>
      <c r="BQ1200" s="875"/>
      <c r="BR1200" s="875"/>
      <c r="BS1200" s="875"/>
      <c r="BT1200" s="875"/>
      <c r="BU1200" s="875"/>
      <c r="BV1200" s="875"/>
      <c r="BW1200" s="875"/>
      <c r="BX1200" s="875"/>
      <c r="BY1200" s="875"/>
    </row>
  </sheetData>
  <mergeCells count="996">
    <mergeCell ref="C14:G14"/>
    <mergeCell ref="H14:L14"/>
    <mergeCell ref="M27:Q27"/>
    <mergeCell ref="M14:Q14"/>
    <mergeCell ref="A16:A17"/>
    <mergeCell ref="A18:A21"/>
    <mergeCell ref="A22:A23"/>
    <mergeCell ref="A24:A26"/>
    <mergeCell ref="BA153:BA160"/>
    <mergeCell ref="A128:A129"/>
    <mergeCell ref="C27:G27"/>
    <mergeCell ref="H27:L27"/>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H220:L220"/>
    <mergeCell ref="M220:Q220"/>
    <mergeCell ref="A153:A159"/>
    <mergeCell ref="C133:G133"/>
    <mergeCell ref="H133:L133"/>
    <mergeCell ref="M133:Q133"/>
    <mergeCell ref="A151:A152"/>
    <mergeCell ref="A135:A139"/>
    <mergeCell ref="A202:A203"/>
    <mergeCell ref="A35:A36"/>
    <mergeCell ref="A37:A38"/>
    <mergeCell ref="A41:A42"/>
    <mergeCell ref="A43:A44"/>
    <mergeCell ref="A45:A46"/>
    <mergeCell ref="A39:A40"/>
    <mergeCell ref="A50:A52"/>
    <mergeCell ref="A208:B208"/>
    <mergeCell ref="C220:G220"/>
    <mergeCell ref="A1025:C1025"/>
    <mergeCell ref="A1026:B1026"/>
    <mergeCell ref="A1031:A1033"/>
    <mergeCell ref="A222:A224"/>
    <mergeCell ref="A225:A228"/>
    <mergeCell ref="B402:B445"/>
    <mergeCell ref="C403:D403"/>
    <mergeCell ref="H403:I403"/>
    <mergeCell ref="M403:N403"/>
    <mergeCell ref="C404:D404"/>
    <mergeCell ref="H404:I404"/>
    <mergeCell ref="M404:N404"/>
    <mergeCell ref="M407:N407"/>
    <mergeCell ref="C408:D408"/>
    <mergeCell ref="H408:I408"/>
    <mergeCell ref="M408:N408"/>
    <mergeCell ref="C413:D413"/>
    <mergeCell ref="C411:D411"/>
    <mergeCell ref="H411:I411"/>
    <mergeCell ref="M411:N411"/>
    <mergeCell ref="C412:D412"/>
    <mergeCell ref="H412:I412"/>
    <mergeCell ref="M412:N412"/>
    <mergeCell ref="C417:D417"/>
    <mergeCell ref="A1034:C103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17:N417"/>
    <mergeCell ref="C418:D418"/>
    <mergeCell ref="H418:I418"/>
    <mergeCell ref="M418:N418"/>
    <mergeCell ref="C415:D415"/>
    <mergeCell ref="H415:I415"/>
    <mergeCell ref="M415:N415"/>
    <mergeCell ref="C416:D416"/>
    <mergeCell ref="H416:I416"/>
    <mergeCell ref="M416:N416"/>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17:I417"/>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25:D425"/>
    <mergeCell ref="H425:I425"/>
    <mergeCell ref="M425:N425"/>
    <mergeCell ref="C426:D426"/>
    <mergeCell ref="H426:I426"/>
    <mergeCell ref="M426:N426"/>
    <mergeCell ref="C435:D435"/>
    <mergeCell ref="H435:I435"/>
    <mergeCell ref="M435:N435"/>
    <mergeCell ref="C431:D431"/>
    <mergeCell ref="H431:I431"/>
    <mergeCell ref="M431:N431"/>
    <mergeCell ref="C432:D432"/>
    <mergeCell ref="H432:I432"/>
    <mergeCell ref="M432:N432"/>
    <mergeCell ref="C429:D429"/>
    <mergeCell ref="H429:I429"/>
    <mergeCell ref="M429:N429"/>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7:D447"/>
    <mergeCell ref="H447:I447"/>
    <mergeCell ref="M447:N447"/>
    <mergeCell ref="C443:D443"/>
    <mergeCell ref="H443:I443"/>
    <mergeCell ref="M443:N443"/>
    <mergeCell ref="C444:D444"/>
    <mergeCell ref="H444:I444"/>
    <mergeCell ref="M444:N444"/>
    <mergeCell ref="C440:D440"/>
    <mergeCell ref="H440:I440"/>
    <mergeCell ref="M440:N440"/>
    <mergeCell ref="C449:D449"/>
    <mergeCell ref="H449:I449"/>
    <mergeCell ref="M449:N449"/>
    <mergeCell ref="C450:D450"/>
    <mergeCell ref="H450:I450"/>
    <mergeCell ref="M450:N450"/>
    <mergeCell ref="C441:D441"/>
    <mergeCell ref="H441:I441"/>
    <mergeCell ref="M441:N441"/>
    <mergeCell ref="C442:D442"/>
    <mergeCell ref="H442:I442"/>
    <mergeCell ref="M442:N442"/>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9:D459"/>
    <mergeCell ref="H459:I459"/>
    <mergeCell ref="M459:N459"/>
    <mergeCell ref="C455:D455"/>
    <mergeCell ref="H455:I455"/>
    <mergeCell ref="M455:N455"/>
    <mergeCell ref="C456:D456"/>
    <mergeCell ref="H456:I456"/>
    <mergeCell ref="M456:N456"/>
    <mergeCell ref="C452:D452"/>
    <mergeCell ref="H452:I452"/>
    <mergeCell ref="M452:N452"/>
    <mergeCell ref="C461:D461"/>
    <mergeCell ref="H461:I461"/>
    <mergeCell ref="M461:N461"/>
    <mergeCell ref="C462:D462"/>
    <mergeCell ref="H462:I462"/>
    <mergeCell ref="M462:N462"/>
    <mergeCell ref="C453:D453"/>
    <mergeCell ref="H453:I453"/>
    <mergeCell ref="M453:N453"/>
    <mergeCell ref="C454:E454"/>
    <mergeCell ref="H454:I454"/>
    <mergeCell ref="M454:N454"/>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71:D471"/>
    <mergeCell ref="H471:I471"/>
    <mergeCell ref="M471:N471"/>
    <mergeCell ref="C467:D467"/>
    <mergeCell ref="H467:I467"/>
    <mergeCell ref="M467:N467"/>
    <mergeCell ref="C468:D468"/>
    <mergeCell ref="H468:I468"/>
    <mergeCell ref="M468:N468"/>
    <mergeCell ref="C464:D464"/>
    <mergeCell ref="H464:I464"/>
    <mergeCell ref="M464:N464"/>
    <mergeCell ref="C473:D473"/>
    <mergeCell ref="H473:I473"/>
    <mergeCell ref="M473:N473"/>
    <mergeCell ref="C474:D474"/>
    <mergeCell ref="H474:I474"/>
    <mergeCell ref="M474:N474"/>
    <mergeCell ref="C465:D465"/>
    <mergeCell ref="H465:I465"/>
    <mergeCell ref="M465:N465"/>
    <mergeCell ref="C466:D466"/>
    <mergeCell ref="H466:I466"/>
    <mergeCell ref="M466:N466"/>
    <mergeCell ref="C472:D472"/>
    <mergeCell ref="H472:I472"/>
    <mergeCell ref="M472:N472"/>
    <mergeCell ref="C469:D469"/>
    <mergeCell ref="H469:I469"/>
    <mergeCell ref="M469:O469"/>
    <mergeCell ref="C470:D470"/>
    <mergeCell ref="H470:J470"/>
    <mergeCell ref="M470:N470"/>
    <mergeCell ref="C479:D479"/>
    <mergeCell ref="H479:I479"/>
    <mergeCell ref="M479:N479"/>
    <mergeCell ref="C480:D480"/>
    <mergeCell ref="H480:I480"/>
    <mergeCell ref="M480:N480"/>
    <mergeCell ref="C476:D476"/>
    <mergeCell ref="H476:I476"/>
    <mergeCell ref="M476:N476"/>
    <mergeCell ref="C477:D477"/>
    <mergeCell ref="H477:I477"/>
    <mergeCell ref="M477:N477"/>
    <mergeCell ref="C478:D478"/>
    <mergeCell ref="H478:I478"/>
    <mergeCell ref="M478:N478"/>
    <mergeCell ref="C475:D475"/>
    <mergeCell ref="H475:I475"/>
    <mergeCell ref="M475:N475"/>
    <mergeCell ref="C484:D484"/>
    <mergeCell ref="H484:I484"/>
    <mergeCell ref="M484:N484"/>
    <mergeCell ref="C481:D481"/>
    <mergeCell ref="H481:I481"/>
    <mergeCell ref="M481:N481"/>
    <mergeCell ref="C482:D482"/>
    <mergeCell ref="H482:I482"/>
    <mergeCell ref="M482:N482"/>
    <mergeCell ref="C483:D483"/>
    <mergeCell ref="H483:I483"/>
    <mergeCell ref="M483:N483"/>
    <mergeCell ref="C495:D495"/>
    <mergeCell ref="H495:I495"/>
    <mergeCell ref="M495:N495"/>
    <mergeCell ref="C491:D491"/>
    <mergeCell ref="H491:I491"/>
    <mergeCell ref="M491:N491"/>
    <mergeCell ref="C492:D492"/>
    <mergeCell ref="H492:I492"/>
    <mergeCell ref="M492:N492"/>
    <mergeCell ref="C493:D493"/>
    <mergeCell ref="H493:I493"/>
    <mergeCell ref="M493:N493"/>
    <mergeCell ref="C494:D494"/>
    <mergeCell ref="H494:I494"/>
    <mergeCell ref="M494:N494"/>
    <mergeCell ref="C485:D485"/>
    <mergeCell ref="H485:I485"/>
    <mergeCell ref="M485:N485"/>
    <mergeCell ref="C486:D486"/>
    <mergeCell ref="H486:I486"/>
    <mergeCell ref="M486:N486"/>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9:D499"/>
    <mergeCell ref="H499:I499"/>
    <mergeCell ref="M499:N499"/>
    <mergeCell ref="C500:D500"/>
    <mergeCell ref="H500:I500"/>
    <mergeCell ref="M500:N500"/>
    <mergeCell ref="C496:D496"/>
    <mergeCell ref="H496:I496"/>
    <mergeCell ref="M496:N496"/>
    <mergeCell ref="H503:I503"/>
    <mergeCell ref="M503:N503"/>
    <mergeCell ref="C504:D504"/>
    <mergeCell ref="H504:I504"/>
    <mergeCell ref="M504:N504"/>
    <mergeCell ref="C501:D501"/>
    <mergeCell ref="H501:I501"/>
    <mergeCell ref="M501:N501"/>
    <mergeCell ref="C502:D502"/>
    <mergeCell ref="H502:I502"/>
    <mergeCell ref="M502:N502"/>
    <mergeCell ref="H511:I511"/>
    <mergeCell ref="M511:N511"/>
    <mergeCell ref="C512:E512"/>
    <mergeCell ref="H512:I512"/>
    <mergeCell ref="M512:N512"/>
    <mergeCell ref="C497:D497"/>
    <mergeCell ref="H497:I497"/>
    <mergeCell ref="M497:N497"/>
    <mergeCell ref="C498:D498"/>
    <mergeCell ref="H498:I498"/>
    <mergeCell ref="M498:N498"/>
    <mergeCell ref="C507:D508"/>
    <mergeCell ref="E507:G507"/>
    <mergeCell ref="H507:I507"/>
    <mergeCell ref="M507:N507"/>
    <mergeCell ref="H508:I508"/>
    <mergeCell ref="M508:N508"/>
    <mergeCell ref="C505:D505"/>
    <mergeCell ref="H505:I505"/>
    <mergeCell ref="M505:N505"/>
    <mergeCell ref="C506:G506"/>
    <mergeCell ref="H506:I506"/>
    <mergeCell ref="M506:N506"/>
    <mergeCell ref="C503:D503"/>
    <mergeCell ref="C509:D509"/>
    <mergeCell ref="H509:I509"/>
    <mergeCell ref="M509:N509"/>
    <mergeCell ref="C510:D510"/>
    <mergeCell ref="H510:I510"/>
    <mergeCell ref="M510:N510"/>
    <mergeCell ref="C520:D520"/>
    <mergeCell ref="H520:I520"/>
    <mergeCell ref="M520:N520"/>
    <mergeCell ref="C516:D516"/>
    <mergeCell ref="H516:I516"/>
    <mergeCell ref="M516:N516"/>
    <mergeCell ref="C517:D517"/>
    <mergeCell ref="H517:I517"/>
    <mergeCell ref="M517:N517"/>
    <mergeCell ref="C513:D514"/>
    <mergeCell ref="H513:I513"/>
    <mergeCell ref="M513:N513"/>
    <mergeCell ref="H514:I514"/>
    <mergeCell ref="M514:N514"/>
    <mergeCell ref="C515:D515"/>
    <mergeCell ref="H515:I515"/>
    <mergeCell ref="M515:N515"/>
    <mergeCell ref="C511:D511"/>
    <mergeCell ref="C521:D521"/>
    <mergeCell ref="H521:I521"/>
    <mergeCell ref="M521:N521"/>
    <mergeCell ref="C518:D518"/>
    <mergeCell ref="H518:I518"/>
    <mergeCell ref="M518:N518"/>
    <mergeCell ref="C519:D519"/>
    <mergeCell ref="H519:I519"/>
    <mergeCell ref="M519:N519"/>
    <mergeCell ref="C532:D532"/>
    <mergeCell ref="H532:I532"/>
    <mergeCell ref="M532:N532"/>
    <mergeCell ref="C528:D528"/>
    <mergeCell ref="H528:I528"/>
    <mergeCell ref="M528:N528"/>
    <mergeCell ref="C529:D529"/>
    <mergeCell ref="H529:I529"/>
    <mergeCell ref="M529:N529"/>
    <mergeCell ref="C530:D530"/>
    <mergeCell ref="H530:I530"/>
    <mergeCell ref="M530:N530"/>
    <mergeCell ref="C531:D531"/>
    <mergeCell ref="H531:I531"/>
    <mergeCell ref="M531:N531"/>
    <mergeCell ref="C522:D522"/>
    <mergeCell ref="H522:I522"/>
    <mergeCell ref="M522:N522"/>
    <mergeCell ref="C523:D523"/>
    <mergeCell ref="H523:I523"/>
    <mergeCell ref="M523:N523"/>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3:D533"/>
    <mergeCell ref="H533:I533"/>
    <mergeCell ref="M533:N533"/>
    <mergeCell ref="C534:D534"/>
    <mergeCell ref="H534:I534"/>
    <mergeCell ref="M534:N534"/>
    <mergeCell ref="C535:D535"/>
    <mergeCell ref="H535:I535"/>
    <mergeCell ref="M535:N535"/>
    <mergeCell ref="C536:D536"/>
    <mergeCell ref="H536:I536"/>
    <mergeCell ref="M536:Q536"/>
    <mergeCell ref="C547:D547"/>
    <mergeCell ref="H547:I547"/>
    <mergeCell ref="M547:N547"/>
    <mergeCell ref="C541:D541"/>
    <mergeCell ref="H541:I541"/>
    <mergeCell ref="M541:N541"/>
    <mergeCell ref="C542:D542"/>
    <mergeCell ref="H542:I542"/>
    <mergeCell ref="M542:O542"/>
    <mergeCell ref="C537:D537"/>
    <mergeCell ref="H537:I537"/>
    <mergeCell ref="M537:N538"/>
    <mergeCell ref="O537:Q537"/>
    <mergeCell ref="C538:D538"/>
    <mergeCell ref="H538:L538"/>
    <mergeCell ref="C549:D549"/>
    <mergeCell ref="H549:I549"/>
    <mergeCell ref="M549:N549"/>
    <mergeCell ref="C550:D550"/>
    <mergeCell ref="H550:I550"/>
    <mergeCell ref="M550:N550"/>
    <mergeCell ref="C539:D539"/>
    <mergeCell ref="H539:I540"/>
    <mergeCell ref="J539:L539"/>
    <mergeCell ref="M539:N539"/>
    <mergeCell ref="C540:D540"/>
    <mergeCell ref="M540:N540"/>
    <mergeCell ref="C548:D548"/>
    <mergeCell ref="H548:I548"/>
    <mergeCell ref="M548:N548"/>
    <mergeCell ref="C543:D543"/>
    <mergeCell ref="H543:I543"/>
    <mergeCell ref="M543:N544"/>
    <mergeCell ref="C544:D544"/>
    <mergeCell ref="H544:J544"/>
    <mergeCell ref="C545:D545"/>
    <mergeCell ref="H545:I546"/>
    <mergeCell ref="M545:N545"/>
    <mergeCell ref="C546:D546"/>
    <mergeCell ref="M546:N546"/>
    <mergeCell ref="C551:D551"/>
    <mergeCell ref="H551:I551"/>
    <mergeCell ref="M551:N551"/>
    <mergeCell ref="C559:D559"/>
    <mergeCell ref="H559:I559"/>
    <mergeCell ref="M559:N559"/>
    <mergeCell ref="C555:D555"/>
    <mergeCell ref="H555:I555"/>
    <mergeCell ref="M555:N555"/>
    <mergeCell ref="C556:D556"/>
    <mergeCell ref="H556:I556"/>
    <mergeCell ref="M556:N556"/>
    <mergeCell ref="C552:D552"/>
    <mergeCell ref="H552:I552"/>
    <mergeCell ref="M552:N552"/>
    <mergeCell ref="C561:D561"/>
    <mergeCell ref="H561:I561"/>
    <mergeCell ref="M561:N561"/>
    <mergeCell ref="C562:D562"/>
    <mergeCell ref="H562:I562"/>
    <mergeCell ref="M562:N562"/>
    <mergeCell ref="C553:D553"/>
    <mergeCell ref="H553:I553"/>
    <mergeCell ref="M553:N553"/>
    <mergeCell ref="C554:D554"/>
    <mergeCell ref="H554:I554"/>
    <mergeCell ref="M554:N554"/>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71:D571"/>
    <mergeCell ref="H571:I571"/>
    <mergeCell ref="M571:N571"/>
    <mergeCell ref="C567:D567"/>
    <mergeCell ref="H567:I567"/>
    <mergeCell ref="M567:N567"/>
    <mergeCell ref="C568:D568"/>
    <mergeCell ref="H568:I568"/>
    <mergeCell ref="M568:N568"/>
    <mergeCell ref="C564:D564"/>
    <mergeCell ref="H564:I564"/>
    <mergeCell ref="M564:N564"/>
    <mergeCell ref="C573:D573"/>
    <mergeCell ref="H573:I573"/>
    <mergeCell ref="M573:N573"/>
    <mergeCell ref="C574:D574"/>
    <mergeCell ref="H574:I574"/>
    <mergeCell ref="M574:N574"/>
    <mergeCell ref="C565:E565"/>
    <mergeCell ref="H565:I565"/>
    <mergeCell ref="M565:N565"/>
    <mergeCell ref="C566:D566"/>
    <mergeCell ref="H566:I566"/>
    <mergeCell ref="M566:N566"/>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83:D583"/>
    <mergeCell ref="H583:I583"/>
    <mergeCell ref="M583:N583"/>
    <mergeCell ref="C579:D579"/>
    <mergeCell ref="H579:I579"/>
    <mergeCell ref="M579:N579"/>
    <mergeCell ref="C580:D580"/>
    <mergeCell ref="H580:I580"/>
    <mergeCell ref="M580:N580"/>
    <mergeCell ref="C576:D576"/>
    <mergeCell ref="H576:I576"/>
    <mergeCell ref="M576:N576"/>
    <mergeCell ref="C585:D585"/>
    <mergeCell ref="H585:I585"/>
    <mergeCell ref="M585:N585"/>
    <mergeCell ref="C586:D586"/>
    <mergeCell ref="H586:I586"/>
    <mergeCell ref="M586:N586"/>
    <mergeCell ref="C577:D577"/>
    <mergeCell ref="H577:I577"/>
    <mergeCell ref="M577:N577"/>
    <mergeCell ref="C578:D578"/>
    <mergeCell ref="H578:I578"/>
    <mergeCell ref="M578:N578"/>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95:D595"/>
    <mergeCell ref="H595:I595"/>
    <mergeCell ref="M595:N595"/>
    <mergeCell ref="C591:D591"/>
    <mergeCell ref="H591:I591"/>
    <mergeCell ref="M591:N591"/>
    <mergeCell ref="C592:D592"/>
    <mergeCell ref="H592:I592"/>
    <mergeCell ref="M592:N592"/>
    <mergeCell ref="C588:D588"/>
    <mergeCell ref="H588:I588"/>
    <mergeCell ref="M588:N588"/>
    <mergeCell ref="C597:D597"/>
    <mergeCell ref="H597:I597"/>
    <mergeCell ref="M597:N597"/>
    <mergeCell ref="C598:D598"/>
    <mergeCell ref="H598:I598"/>
    <mergeCell ref="M598:N598"/>
    <mergeCell ref="C589:D589"/>
    <mergeCell ref="H589:I589"/>
    <mergeCell ref="M589:N589"/>
    <mergeCell ref="C590:D590"/>
    <mergeCell ref="H590:I590"/>
    <mergeCell ref="M590:N590"/>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7:D607"/>
    <mergeCell ref="H607:I607"/>
    <mergeCell ref="M607:N607"/>
    <mergeCell ref="C603:D603"/>
    <mergeCell ref="H603:I603"/>
    <mergeCell ref="M603:N603"/>
    <mergeCell ref="C604:D604"/>
    <mergeCell ref="H604:I604"/>
    <mergeCell ref="M604:N604"/>
    <mergeCell ref="C600:D600"/>
    <mergeCell ref="H600:I600"/>
    <mergeCell ref="M600:N600"/>
    <mergeCell ref="C609:D609"/>
    <mergeCell ref="H609:I609"/>
    <mergeCell ref="M609:N609"/>
    <mergeCell ref="C610:D610"/>
    <mergeCell ref="H610:I610"/>
    <mergeCell ref="M610:O610"/>
    <mergeCell ref="C601:D601"/>
    <mergeCell ref="H601:I601"/>
    <mergeCell ref="M601:N601"/>
    <mergeCell ref="C602:D602"/>
    <mergeCell ref="H602:I602"/>
    <mergeCell ref="M602:N602"/>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9:D619"/>
    <mergeCell ref="H619:I619"/>
    <mergeCell ref="M619:N619"/>
    <mergeCell ref="C615:D615"/>
    <mergeCell ref="H615:I615"/>
    <mergeCell ref="M615:N615"/>
    <mergeCell ref="C616:D616"/>
    <mergeCell ref="H616:I616"/>
    <mergeCell ref="M616:N616"/>
    <mergeCell ref="C612:D612"/>
    <mergeCell ref="H612:I612"/>
    <mergeCell ref="M612:N612"/>
    <mergeCell ref="C621:D621"/>
    <mergeCell ref="H621:I621"/>
    <mergeCell ref="M621:N621"/>
    <mergeCell ref="C622:D622"/>
    <mergeCell ref="H622:I622"/>
    <mergeCell ref="M622:N622"/>
    <mergeCell ref="C613:D613"/>
    <mergeCell ref="H613:J613"/>
    <mergeCell ref="M613:N613"/>
    <mergeCell ref="C614:D614"/>
    <mergeCell ref="H614:I614"/>
    <mergeCell ref="M614:N614"/>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31:D631"/>
    <mergeCell ref="H631:I631"/>
    <mergeCell ref="M631:N631"/>
    <mergeCell ref="C627:D627"/>
    <mergeCell ref="H627:I627"/>
    <mergeCell ref="M627:N627"/>
    <mergeCell ref="C628:D628"/>
    <mergeCell ref="H628:I628"/>
    <mergeCell ref="M628:N628"/>
    <mergeCell ref="C624:D624"/>
    <mergeCell ref="H624:I624"/>
    <mergeCell ref="M624:N624"/>
    <mergeCell ref="C633:D633"/>
    <mergeCell ref="H633:I633"/>
    <mergeCell ref="M633:N633"/>
    <mergeCell ref="C634:D634"/>
    <mergeCell ref="H634:I634"/>
    <mergeCell ref="M634:N634"/>
    <mergeCell ref="C625:D625"/>
    <mergeCell ref="H625:I625"/>
    <mergeCell ref="M625:N625"/>
    <mergeCell ref="C626:D626"/>
    <mergeCell ref="H626:I626"/>
    <mergeCell ref="M626:N626"/>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43:D643"/>
    <mergeCell ref="H643:I643"/>
    <mergeCell ref="M643:N643"/>
    <mergeCell ref="C639:D639"/>
    <mergeCell ref="H639:I639"/>
    <mergeCell ref="M639:N639"/>
    <mergeCell ref="C640:D640"/>
    <mergeCell ref="H640:I640"/>
    <mergeCell ref="M640:N640"/>
    <mergeCell ref="C636:D636"/>
    <mergeCell ref="H636:I636"/>
    <mergeCell ref="M636:N636"/>
    <mergeCell ref="C645:D645"/>
    <mergeCell ref="H645:I645"/>
    <mergeCell ref="M645:N645"/>
    <mergeCell ref="C646:D646"/>
    <mergeCell ref="H646:I646"/>
    <mergeCell ref="M646:N646"/>
    <mergeCell ref="C637:D637"/>
    <mergeCell ref="H637:I637"/>
    <mergeCell ref="M637:N637"/>
    <mergeCell ref="C638:D638"/>
    <mergeCell ref="H638:I638"/>
    <mergeCell ref="M638:N638"/>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55:D655"/>
    <mergeCell ref="H655:I655"/>
    <mergeCell ref="M655:N655"/>
    <mergeCell ref="C651:D651"/>
    <mergeCell ref="H651:I651"/>
    <mergeCell ref="M651:N651"/>
    <mergeCell ref="C652:D652"/>
    <mergeCell ref="H652:I652"/>
    <mergeCell ref="M652:N652"/>
    <mergeCell ref="C648:D648"/>
    <mergeCell ref="H648:I648"/>
    <mergeCell ref="M648:N648"/>
    <mergeCell ref="C657:D657"/>
    <mergeCell ref="H657:I657"/>
    <mergeCell ref="M657:N657"/>
    <mergeCell ref="C658:D658"/>
    <mergeCell ref="H658:I658"/>
    <mergeCell ref="M658:N658"/>
    <mergeCell ref="C649:D649"/>
    <mergeCell ref="H649:I649"/>
    <mergeCell ref="M649:N649"/>
    <mergeCell ref="C650:D650"/>
    <mergeCell ref="H650:I650"/>
    <mergeCell ref="M650:N650"/>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7:D667"/>
    <mergeCell ref="H667:I667"/>
    <mergeCell ref="M667:N667"/>
    <mergeCell ref="C663:D663"/>
    <mergeCell ref="H663:I663"/>
    <mergeCell ref="M663:N663"/>
    <mergeCell ref="C664:D664"/>
    <mergeCell ref="H664:I664"/>
    <mergeCell ref="M664:N664"/>
    <mergeCell ref="C660:D660"/>
    <mergeCell ref="H660:I660"/>
    <mergeCell ref="M660:N660"/>
    <mergeCell ref="C669:D669"/>
    <mergeCell ref="H669:I669"/>
    <mergeCell ref="M669:N669"/>
    <mergeCell ref="C670:D670"/>
    <mergeCell ref="H670:I670"/>
    <mergeCell ref="M670:N670"/>
    <mergeCell ref="C661:D661"/>
    <mergeCell ref="H661:I661"/>
    <mergeCell ref="M661:N661"/>
    <mergeCell ref="C662:D662"/>
    <mergeCell ref="H662:I662"/>
    <mergeCell ref="M662:N662"/>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9:D679"/>
    <mergeCell ref="H679:I679"/>
    <mergeCell ref="M679:N679"/>
    <mergeCell ref="C675:D675"/>
    <mergeCell ref="H675:I675"/>
    <mergeCell ref="M675:N675"/>
    <mergeCell ref="C676:D676"/>
    <mergeCell ref="H676:I676"/>
    <mergeCell ref="M676:N676"/>
    <mergeCell ref="C672:D672"/>
    <mergeCell ref="H672:I672"/>
    <mergeCell ref="M672:N672"/>
    <mergeCell ref="C681:D681"/>
    <mergeCell ref="H681:I681"/>
    <mergeCell ref="M681:N681"/>
    <mergeCell ref="C682:D682"/>
    <mergeCell ref="H682:I682"/>
    <mergeCell ref="M682:N682"/>
    <mergeCell ref="C673:D673"/>
    <mergeCell ref="H673:I673"/>
    <mergeCell ref="M673:N673"/>
    <mergeCell ref="C674:D674"/>
    <mergeCell ref="H674:I674"/>
    <mergeCell ref="M674:N674"/>
    <mergeCell ref="C680:D680"/>
    <mergeCell ref="H680:I680"/>
    <mergeCell ref="M680:N680"/>
    <mergeCell ref="C677:D677"/>
    <mergeCell ref="H677:I677"/>
    <mergeCell ref="M677:N677"/>
    <mergeCell ref="C678:D678"/>
    <mergeCell ref="H678:I678"/>
    <mergeCell ref="M678:N678"/>
    <mergeCell ref="C687:D687"/>
    <mergeCell ref="H687:I687"/>
    <mergeCell ref="M687:N687"/>
    <mergeCell ref="C688:D688"/>
    <mergeCell ref="H688:I688"/>
    <mergeCell ref="M688:N688"/>
    <mergeCell ref="C684:D684"/>
    <mergeCell ref="H684:I684"/>
    <mergeCell ref="M684:N684"/>
    <mergeCell ref="C685:D685"/>
    <mergeCell ref="H685:I685"/>
    <mergeCell ref="M685:N685"/>
    <mergeCell ref="C686:D686"/>
    <mergeCell ref="H686:I686"/>
    <mergeCell ref="M686:N686"/>
    <mergeCell ref="C683:D683"/>
    <mergeCell ref="H683:I683"/>
    <mergeCell ref="M683:N683"/>
    <mergeCell ref="C692:D692"/>
    <mergeCell ref="H692:I692"/>
    <mergeCell ref="M692:N692"/>
    <mergeCell ref="C689:D689"/>
    <mergeCell ref="H689:I689"/>
    <mergeCell ref="M689:N689"/>
    <mergeCell ref="C690:D690"/>
    <mergeCell ref="H690:I690"/>
    <mergeCell ref="M690:N690"/>
    <mergeCell ref="C691:D691"/>
    <mergeCell ref="H691:I691"/>
    <mergeCell ref="M691:N691"/>
    <mergeCell ref="M120:Q120"/>
    <mergeCell ref="A122:A123"/>
    <mergeCell ref="A124:A127"/>
    <mergeCell ref="A130:A132"/>
    <mergeCell ref="A108:B108"/>
    <mergeCell ref="C120:G120"/>
    <mergeCell ref="H120:L120"/>
    <mergeCell ref="BA151:BA152"/>
    <mergeCell ref="BC14:BG14"/>
    <mergeCell ref="BC120:BG120"/>
    <mergeCell ref="A47:A49"/>
    <mergeCell ref="BA47:BA49"/>
    <mergeCell ref="BA29:BA30"/>
    <mergeCell ref="A31:A32"/>
    <mergeCell ref="BA31:BA32"/>
    <mergeCell ref="A33:A34"/>
    <mergeCell ref="BA33:BA34"/>
    <mergeCell ref="BA35:BA36"/>
    <mergeCell ref="BA37:BA38"/>
    <mergeCell ref="A58:A71"/>
    <mergeCell ref="C56:G56"/>
    <mergeCell ref="H56:L56"/>
    <mergeCell ref="M56:Q56"/>
    <mergeCell ref="A29:A30"/>
    <mergeCell ref="BH14:BL14"/>
    <mergeCell ref="BM14:BQ14"/>
    <mergeCell ref="BA16:BA17"/>
    <mergeCell ref="BA18:BA21"/>
    <mergeCell ref="BA22:BA23"/>
    <mergeCell ref="BC27:BG27"/>
    <mergeCell ref="BH27:BL27"/>
    <mergeCell ref="BM27:BQ27"/>
    <mergeCell ref="BC56:BG56"/>
    <mergeCell ref="BH56:BL56"/>
    <mergeCell ref="BM56:BQ56"/>
    <mergeCell ref="BA50:BA52"/>
    <mergeCell ref="BH120:BL120"/>
    <mergeCell ref="BM120:BQ120"/>
    <mergeCell ref="BA122:BA123"/>
    <mergeCell ref="BA124:BA127"/>
    <mergeCell ref="BA128:BA129"/>
    <mergeCell ref="BC133:BG133"/>
    <mergeCell ref="BH133:BL133"/>
    <mergeCell ref="BM133:BQ133"/>
    <mergeCell ref="BA135:BA139"/>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231:BA235"/>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utton 17">
              <controlPr defaultSize="0" print="0" autoFill="0" autoPict="0" macro="[0]!BackTo_Summary">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6018"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9"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20"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1"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2"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3"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4"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5"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6"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7"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8"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9"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30"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1"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2"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3" r:id="rId20"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6034"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5"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6"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7"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8"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9"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40"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1"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2"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3"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4"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5"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6"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7"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8"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9"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0"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2"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3"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4"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5"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6"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8"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9"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2"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3"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6"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8"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5D2CF-C176-467F-B73E-DC4289860482}">
  <sheetPr codeName="Feuil9"/>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1102" customWidth="true"/>
    <col min="18" max="25" width="12.5703125" style="1102" customWidth="true"/>
    <col min="26" max="52" width="12.5703125" style="235" customWidth="true"/>
    <col min="53" max="53" width="31.5703125" style="1102" customWidth="true"/>
    <col min="54" max="54" width="41.5703125" style="268" customWidth="true"/>
    <col min="55" max="69" width="9.140625" style="1102" customWidth="true"/>
    <col min="70" max="77" width="12.5703125" style="1102" customWidth="true"/>
    <col min="78" max="104" width="12.5703125" style="235" customWidth="true"/>
    <col min="105" max="115" width="10.5703125" style="1102" customWidth="true"/>
    <col min="116" max="16384" width="9.140625" style="1102"/>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Guinea Bissau</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2019</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MICS19</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1106"/>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105"/>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96</v>
      </c>
      <c r="B14" s="232"/>
      <c r="C14" s="3106" t="s">
        <v>115</v>
      </c>
      <c r="D14" s="3107"/>
      <c r="E14" s="3107"/>
      <c r="F14" s="3107"/>
      <c r="G14" s="3108"/>
      <c r="H14" s="3455" t="s">
        <v>39</v>
      </c>
      <c r="I14" s="3456"/>
      <c r="J14" s="3456"/>
      <c r="K14" s="3456"/>
      <c r="L14" s="3457"/>
      <c r="M14" s="3458" t="s">
        <v>38</v>
      </c>
      <c r="N14" s="3459"/>
      <c r="O14" s="3459"/>
      <c r="P14" s="3459"/>
      <c r="Q14" s="3460"/>
      <c r="R14" s="778" t="s">
        <v>143</v>
      </c>
      <c r="S14" s="477"/>
      <c r="T14" s="477"/>
      <c r="U14" s="477"/>
      <c r="V14" s="477"/>
      <c r="W14" s="477"/>
      <c r="X14" s="477"/>
      <c r="Y14" s="478"/>
      <c r="Z14" s="464"/>
      <c r="AA14" s="2826"/>
      <c r="AB14" s="2826"/>
      <c r="AC14" s="2826"/>
      <c r="AD14" s="2826"/>
      <c r="AE14" s="2826"/>
      <c r="AF14" s="2826"/>
      <c r="AG14" s="2826"/>
      <c r="AH14" s="2826"/>
      <c r="AI14" s="2826"/>
      <c r="AJ14" s="2826"/>
      <c r="AK14" s="2826"/>
      <c r="AL14" s="2826"/>
      <c r="AM14" s="2826"/>
      <c r="AN14" s="2826"/>
      <c r="AO14" s="2826"/>
      <c r="AP14" s="2826"/>
      <c r="AQ14" s="2826"/>
      <c r="AR14" s="2826"/>
      <c r="AS14" s="2826"/>
      <c r="AT14" s="2826"/>
      <c r="AU14" s="2826"/>
      <c r="AV14" s="2826"/>
      <c r="AW14" s="2826"/>
      <c r="AX14" s="2826"/>
      <c r="AY14" s="2826"/>
      <c r="AZ14" s="239"/>
      <c r="BA14" s="241" t="s">
        <v>131</v>
      </c>
      <c r="BB14" s="115" t="s">
        <v>96</v>
      </c>
      <c r="BC14" s="3001" t="s">
        <v>115</v>
      </c>
      <c r="BD14" s="3002"/>
      <c r="BE14" s="3002"/>
      <c r="BF14" s="3002"/>
      <c r="BG14" s="3003"/>
      <c r="BH14" s="3004" t="s">
        <v>39</v>
      </c>
      <c r="BI14" s="3002"/>
      <c r="BJ14" s="3002"/>
      <c r="BK14" s="3002"/>
      <c r="BL14" s="3003"/>
      <c r="BM14" s="3004" t="s">
        <v>38</v>
      </c>
      <c r="BN14" s="3002"/>
      <c r="BO14" s="3002"/>
      <c r="BP14" s="3002"/>
      <c r="BQ14" s="3003"/>
      <c r="BR14" s="792" t="s">
        <v>143</v>
      </c>
      <c r="BS14" s="483"/>
      <c r="BT14" s="483"/>
      <c r="BU14" s="483"/>
      <c r="BV14" s="483"/>
      <c r="BW14" s="483"/>
      <c r="BX14" s="483"/>
      <c r="BY14" s="484"/>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24"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158</v>
      </c>
      <c r="S15" s="306" t="s">
        <v>159</v>
      </c>
      <c r="T15" s="306" t="s">
        <v>160</v>
      </c>
      <c r="U15" s="306" t="s">
        <v>161</v>
      </c>
      <c r="V15" s="306" t="s">
        <v>162</v>
      </c>
      <c r="W15" s="306" t="s">
        <v>163</v>
      </c>
      <c r="X15" s="306" t="s">
        <v>252</v>
      </c>
      <c r="Y15" s="306" t="s">
        <v>165</v>
      </c>
      <c r="Z15" s="2819" t="s">
        <v>166</v>
      </c>
      <c r="AA15" s="2827"/>
      <c r="AB15" s="2827"/>
      <c r="AC15" s="2827"/>
      <c r="AD15" s="2827"/>
      <c r="AE15" s="2827"/>
      <c r="AF15" s="2827"/>
      <c r="AG15" s="2827"/>
      <c r="AH15" s="2827"/>
      <c r="AI15" s="2827"/>
      <c r="AJ15" s="2827"/>
      <c r="AK15" s="2827"/>
      <c r="AL15" s="2827"/>
      <c r="AM15" s="2827"/>
      <c r="AN15" s="2827"/>
      <c r="AO15" s="2827"/>
      <c r="AP15" s="2827"/>
      <c r="AQ15" s="2827"/>
      <c r="AR15" s="2827"/>
      <c r="AS15" s="2827"/>
      <c r="AT15" s="2827"/>
      <c r="AU15" s="2827"/>
      <c r="AV15" s="2827"/>
      <c r="AW15" s="2827"/>
      <c r="AX15" s="2827"/>
      <c r="AY15" s="2827"/>
      <c r="AZ15" s="239"/>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163</v>
      </c>
      <c r="BX15" s="180" t="s">
        <v>252</v>
      </c>
      <c r="BY15" s="181" t="s">
        <v>165</v>
      </c>
      <c r="BZ15" s="181" t="s">
        <v>166</v>
      </c>
      <c r="CA15" s="2588"/>
      <c r="CB15" s="2588"/>
      <c r="CC15" s="2588"/>
      <c r="CD15" s="2588"/>
      <c r="CE15" s="2588"/>
      <c r="CF15" s="2588"/>
      <c r="CG15" s="2588"/>
      <c r="CH15" s="2588"/>
      <c r="CI15" s="2588"/>
      <c r="CJ15" s="2588"/>
      <c r="CK15" s="2588"/>
      <c r="CL15" s="2588"/>
      <c r="CM15" s="2588"/>
      <c r="CN15" s="2588"/>
      <c r="CO15" s="2588"/>
      <c r="CP15" s="2588"/>
      <c r="CQ15" s="2588"/>
      <c r="CR15" s="2588"/>
      <c r="CS15" s="2588"/>
      <c r="CT15" s="2588"/>
      <c r="CU15" s="2588"/>
      <c r="CV15" s="2588"/>
      <c r="CW15" s="2588"/>
      <c r="CX15" s="2588"/>
      <c r="CY15" s="2588"/>
      <c r="CZ15" s="2588"/>
    </row>
    <row r="16" s="130" customFormat="true" ht="15" customHeight="true" x14ac:dyDescent="0.2">
      <c r="A16" s="3452" t="s">
        <v>13</v>
      </c>
      <c r="B16" s="286" t="s">
        <v>14</v>
      </c>
      <c r="C16" s="546">
        <v>49.353945172700577</v>
      </c>
      <c r="D16" s="566">
        <v>56.656171042948181</v>
      </c>
      <c r="E16" s="566">
        <v>58.509281249508284</v>
      </c>
      <c r="F16" s="566">
        <v>74.78016832791397</v>
      </c>
      <c r="G16" s="586">
        <v>94.243325097933166</v>
      </c>
      <c r="H16" s="605">
        <v>70.302623630016029</v>
      </c>
      <c r="I16" s="566">
        <v>81.938053134417856</v>
      </c>
      <c r="J16" s="566">
        <v>88.526097026402155</v>
      </c>
      <c r="K16" s="566">
        <v>97.05935771522401</v>
      </c>
      <c r="L16" s="624">
        <v>98.604840072565807</v>
      </c>
      <c r="M16" s="638">
        <v>46.623916837588183</v>
      </c>
      <c r="N16" s="566">
        <v>52.385836767369852</v>
      </c>
      <c r="O16" s="566">
        <v>57.772067033857041</v>
      </c>
      <c r="P16" s="566">
        <v>54.636343281156527</v>
      </c>
      <c r="Q16" s="624">
        <v>65.060477387078691</v>
      </c>
      <c r="R16" s="638">
        <v>67.770134311089464</v>
      </c>
      <c r="S16" s="566">
        <v>51.53759699438919</v>
      </c>
      <c r="T16" s="566">
        <v>50.141447580558726</v>
      </c>
      <c r="U16" s="566">
        <v>57.22957681235502</v>
      </c>
      <c r="V16" s="566">
        <v>60.895307429679846</v>
      </c>
      <c r="W16" s="566">
        <v>52.734170226931951</v>
      </c>
      <c r="X16" s="566">
        <v>62.22219936920186</v>
      </c>
      <c r="Y16" s="656">
        <v>97.81487379769051</v>
      </c>
      <c r="Z16" s="656">
        <v>39.276161798799144</v>
      </c>
      <c r="AA16" s="2828"/>
      <c r="AB16" s="2828"/>
      <c r="AC16" s="2828"/>
      <c r="AD16" s="2828"/>
      <c r="AE16" s="2828"/>
      <c r="AF16" s="2828"/>
      <c r="AG16" s="2828"/>
      <c r="AH16" s="2828"/>
      <c r="AI16" s="2828"/>
      <c r="AJ16" s="2828"/>
      <c r="AK16" s="2828"/>
      <c r="AL16" s="2828"/>
      <c r="AM16" s="2828"/>
      <c r="AN16" s="2828"/>
      <c r="AO16" s="2828"/>
      <c r="AP16" s="2828"/>
      <c r="AQ16" s="2828"/>
      <c r="AR16" s="2828"/>
      <c r="AS16" s="2828"/>
      <c r="AT16" s="2828"/>
      <c r="AU16" s="2828"/>
      <c r="AV16" s="2828"/>
      <c r="AW16" s="2828"/>
      <c r="AX16" s="2828"/>
      <c r="AY16" s="2828"/>
      <c r="AZ16" s="253"/>
      <c r="BA16" s="3006" t="s">
        <v>13</v>
      </c>
      <c r="BB16" s="161" t="s">
        <v>14</v>
      </c>
      <c r="BC16" s="674">
        <v>4957.6072919873277</v>
      </c>
      <c r="BD16" s="692">
        <v>5685.7300323795289</v>
      </c>
      <c r="BE16" s="692">
        <v>5883.6858715267745</v>
      </c>
      <c r="BF16" s="692">
        <v>7499.9204485429009</v>
      </c>
      <c r="BG16" s="711">
        <v>9478.5627653584143</v>
      </c>
      <c r="BH16" s="730">
        <v>2519.592556034801</v>
      </c>
      <c r="BI16" s="692">
        <v>2937.8742002005961</v>
      </c>
      <c r="BJ16" s="692">
        <v>3175.6404686212945</v>
      </c>
      <c r="BK16" s="692">
        <v>3471.9209639348646</v>
      </c>
      <c r="BL16" s="711">
        <v>3543.246512496929</v>
      </c>
      <c r="BM16" s="730">
        <v>3028.2493217616152</v>
      </c>
      <c r="BN16" s="692">
        <v>3361.566221919406</v>
      </c>
      <c r="BO16" s="692">
        <v>3741.2361042347743</v>
      </c>
      <c r="BP16" s="692">
        <v>3522.4419953947854</v>
      </c>
      <c r="BQ16" s="711">
        <v>4203.7380651958683</v>
      </c>
      <c r="BR16" s="730">
        <v>6244.23704297103</v>
      </c>
      <c r="BS16" s="692">
        <v>2041.2128708307555</v>
      </c>
      <c r="BT16" s="692">
        <v>447.49208647997563</v>
      </c>
      <c r="BU16" s="692">
        <v>3124.8770596467662</v>
      </c>
      <c r="BV16" s="692">
        <v>4871.2374812250127</v>
      </c>
      <c r="BW16" s="692">
        <v>3688.2833073522888</v>
      </c>
      <c r="BX16" s="692">
        <v>1531.322962421842</v>
      </c>
      <c r="BY16" s="751">
        <v>10620.589976695617</v>
      </c>
      <c r="BZ16" s="751">
        <v>936.25362217164422</v>
      </c>
      <c r="CA16" s="2859"/>
      <c r="CB16" s="2859"/>
      <c r="CC16" s="2859"/>
      <c r="CD16" s="2859"/>
      <c r="CE16" s="2859"/>
      <c r="CF16" s="2859"/>
      <c r="CG16" s="2859"/>
      <c r="CH16" s="2859"/>
      <c r="CI16" s="2859"/>
      <c r="CJ16" s="2859"/>
      <c r="CK16" s="2859"/>
      <c r="CL16" s="2859"/>
      <c r="CM16" s="2859"/>
      <c r="CN16" s="2859"/>
      <c r="CO16" s="2859"/>
      <c r="CP16" s="2859"/>
      <c r="CQ16" s="2859"/>
      <c r="CR16" s="2859"/>
      <c r="CS16" s="2859"/>
      <c r="CT16" s="2859"/>
      <c r="CU16" s="2859"/>
      <c r="CV16" s="2859"/>
      <c r="CW16" s="2859"/>
      <c r="CX16" s="2859"/>
      <c r="CY16" s="2859"/>
      <c r="CZ16" s="2589"/>
    </row>
    <row r="17" s="130" customFormat="true" ht="15" customHeight="true" x14ac:dyDescent="0.2">
      <c r="A17" s="3453"/>
      <c r="B17" s="287" t="s">
        <v>52</v>
      </c>
      <c r="C17" s="547">
        <v>50.646054827299167</v>
      </c>
      <c r="D17" s="567">
        <v>43.343828957051969</v>
      </c>
      <c r="E17" s="567">
        <v>41.490718750491865</v>
      </c>
      <c r="F17" s="567">
        <v>25.219831672085892</v>
      </c>
      <c r="G17" s="587">
        <v>5.7566749020668979</v>
      </c>
      <c r="H17" s="606">
        <v>29.69737636998407</v>
      </c>
      <c r="I17" s="567">
        <v>18.061946865582009</v>
      </c>
      <c r="J17" s="567">
        <v>11.473902973597848</v>
      </c>
      <c r="K17" s="567">
        <v>2.9406422847759757</v>
      </c>
      <c r="L17" s="625">
        <v>1.3951599274342052</v>
      </c>
      <c r="M17" s="639">
        <v>53.376083162411746</v>
      </c>
      <c r="N17" s="567">
        <v>47.614163232630119</v>
      </c>
      <c r="O17" s="567">
        <v>42.22793296614298</v>
      </c>
      <c r="P17" s="567">
        <v>45.363656718843544</v>
      </c>
      <c r="Q17" s="625">
        <v>34.939522612921387</v>
      </c>
      <c r="R17" s="639">
        <v>32.229865688910635</v>
      </c>
      <c r="S17" s="567">
        <v>48.462403005610824</v>
      </c>
      <c r="T17" s="567">
        <v>49.858552419441018</v>
      </c>
      <c r="U17" s="567">
        <v>42.770423187645193</v>
      </c>
      <c r="V17" s="567">
        <v>39.104692570320175</v>
      </c>
      <c r="W17" s="567">
        <v>47.265829773067985</v>
      </c>
      <c r="X17" s="567">
        <v>37.777800630798261</v>
      </c>
      <c r="Y17" s="657">
        <v>2.1851262023095201</v>
      </c>
      <c r="Z17" s="657">
        <v>60.723838201200749</v>
      </c>
      <c r="AA17" s="2829"/>
      <c r="AB17" s="2829"/>
      <c r="AC17" s="2829"/>
      <c r="AD17" s="2829"/>
      <c r="AE17" s="2829"/>
      <c r="AF17" s="2829"/>
      <c r="AG17" s="2829"/>
      <c r="AH17" s="2829"/>
      <c r="AI17" s="2829"/>
      <c r="AJ17" s="2829"/>
      <c r="AK17" s="2829"/>
      <c r="AL17" s="2829"/>
      <c r="AM17" s="2829"/>
      <c r="AN17" s="2829"/>
      <c r="AO17" s="2829"/>
      <c r="AP17" s="2829"/>
      <c r="AQ17" s="2829"/>
      <c r="AR17" s="2829"/>
      <c r="AS17" s="2829"/>
      <c r="AT17" s="2829"/>
      <c r="AU17" s="2829"/>
      <c r="AV17" s="2829"/>
      <c r="AW17" s="2829"/>
      <c r="AX17" s="2829"/>
      <c r="AY17" s="2829"/>
      <c r="AZ17" s="250"/>
      <c r="BA17" s="3007"/>
      <c r="BB17" s="162" t="s">
        <v>52</v>
      </c>
      <c r="BC17" s="675">
        <v>5087.3997984074322</v>
      </c>
      <c r="BD17" s="693">
        <v>4349.7699453183513</v>
      </c>
      <c r="BE17" s="693">
        <v>4172.3013938717895</v>
      </c>
      <c r="BF17" s="693">
        <v>2529.370226032001</v>
      </c>
      <c r="BG17" s="712">
        <v>578.98004258978813</v>
      </c>
      <c r="BH17" s="731">
        <v>1064.3313801396832</v>
      </c>
      <c r="BI17" s="693">
        <v>647.60786559984956</v>
      </c>
      <c r="BJ17" s="693">
        <v>411.59603597032532</v>
      </c>
      <c r="BK17" s="693">
        <v>105.19003871736535</v>
      </c>
      <c r="BL17" s="712">
        <v>50.133396531232599</v>
      </c>
      <c r="BM17" s="731">
        <v>3466.8062788013981</v>
      </c>
      <c r="BN17" s="693">
        <v>3055.3709300958139</v>
      </c>
      <c r="BO17" s="693">
        <v>2734.6203023608932</v>
      </c>
      <c r="BP17" s="693">
        <v>2924.6256227077592</v>
      </c>
      <c r="BQ17" s="712">
        <v>2257.5395552950522</v>
      </c>
      <c r="BR17" s="731">
        <v>2969.6107772320797</v>
      </c>
      <c r="BS17" s="693">
        <v>1919.4158543559834</v>
      </c>
      <c r="BT17" s="693">
        <v>444.96736188561164</v>
      </c>
      <c r="BU17" s="693">
        <v>2335.3713533244759</v>
      </c>
      <c r="BV17" s="693">
        <v>3128.126816016083</v>
      </c>
      <c r="BW17" s="693">
        <v>3305.8218269096656</v>
      </c>
      <c r="BX17" s="693">
        <v>929.73270251147301</v>
      </c>
      <c r="BY17" s="752">
        <v>237.25767402269446</v>
      </c>
      <c r="BZ17" s="752">
        <v>1447.517039961306</v>
      </c>
      <c r="CA17" s="2860"/>
      <c r="CB17" s="2860"/>
      <c r="CC17" s="2860"/>
      <c r="CD17" s="2860"/>
      <c r="CE17" s="2860"/>
      <c r="CF17" s="2860"/>
      <c r="CG17" s="2860"/>
      <c r="CH17" s="2860"/>
      <c r="CI17" s="2860"/>
      <c r="CJ17" s="2860"/>
      <c r="CK17" s="2860"/>
      <c r="CL17" s="2860"/>
      <c r="CM17" s="2860"/>
      <c r="CN17" s="2860"/>
      <c r="CO17" s="2860"/>
      <c r="CP17" s="2860"/>
      <c r="CQ17" s="2860"/>
      <c r="CR17" s="2860"/>
      <c r="CS17" s="2860"/>
      <c r="CT17" s="2860"/>
      <c r="CU17" s="2860"/>
      <c r="CV17" s="2860"/>
      <c r="CW17" s="2860"/>
      <c r="CX17" s="2860"/>
      <c r="CY17" s="2860"/>
      <c r="CZ17" s="2590"/>
    </row>
    <row r="18" s="130" customFormat="true" ht="15" customHeight="true" x14ac:dyDescent="0.2">
      <c r="A18" s="3453" t="s">
        <v>61</v>
      </c>
      <c r="B18" s="287" t="s">
        <v>15</v>
      </c>
      <c r="C18" s="547">
        <v>44.877470407129444</v>
      </c>
      <c r="D18" s="567">
        <v>50.500458390185862</v>
      </c>
      <c r="E18" s="567">
        <v>47.622142094942291</v>
      </c>
      <c r="F18" s="567">
        <v>67.233869695744389</v>
      </c>
      <c r="G18" s="587">
        <v>91.0371982482216</v>
      </c>
      <c r="H18" s="606">
        <v>63.086051068527972</v>
      </c>
      <c r="I18" s="567">
        <v>74.708875384762564</v>
      </c>
      <c r="J18" s="567">
        <v>82.808137745008139</v>
      </c>
      <c r="K18" s="567">
        <v>95.440166442634165</v>
      </c>
      <c r="L18" s="625">
        <v>96.584302905504728</v>
      </c>
      <c r="M18" s="639">
        <v>42.844727178897493</v>
      </c>
      <c r="N18" s="567">
        <v>47.166965619793665</v>
      </c>
      <c r="O18" s="567">
        <v>49.310980427576887</v>
      </c>
      <c r="P18" s="567">
        <v>44.499227474609405</v>
      </c>
      <c r="Q18" s="625">
        <v>55.743563933686765</v>
      </c>
      <c r="R18" s="639">
        <v>51.903658998743907</v>
      </c>
      <c r="S18" s="567">
        <v>41.353477153314863</v>
      </c>
      <c r="T18" s="567">
        <v>45.932516364320975</v>
      </c>
      <c r="U18" s="567">
        <v>53.748052013835625</v>
      </c>
      <c r="V18" s="567">
        <v>51.651906897931255</v>
      </c>
      <c r="W18" s="567">
        <v>49.604542306611876</v>
      </c>
      <c r="X18" s="567">
        <v>61.689093434318131</v>
      </c>
      <c r="Y18" s="657">
        <v>96.623352296111221</v>
      </c>
      <c r="Z18" s="657">
        <v>37.795428432966446</v>
      </c>
      <c r="AA18" s="2829"/>
      <c r="AB18" s="2829"/>
      <c r="AC18" s="2829"/>
      <c r="AD18" s="2829"/>
      <c r="AE18" s="2829"/>
      <c r="AF18" s="2829"/>
      <c r="AG18" s="2829"/>
      <c r="AH18" s="2829"/>
      <c r="AI18" s="2829"/>
      <c r="AJ18" s="2829"/>
      <c r="AK18" s="2829"/>
      <c r="AL18" s="2829"/>
      <c r="AM18" s="2829"/>
      <c r="AN18" s="2829"/>
      <c r="AO18" s="2829"/>
      <c r="AP18" s="2829"/>
      <c r="AQ18" s="2829"/>
      <c r="AR18" s="2829"/>
      <c r="AS18" s="2829"/>
      <c r="AT18" s="2829"/>
      <c r="AU18" s="2829"/>
      <c r="AV18" s="2829"/>
      <c r="AW18" s="2829"/>
      <c r="AX18" s="2829"/>
      <c r="AY18" s="2829"/>
      <c r="AZ18" s="250"/>
      <c r="BA18" s="3007" t="s">
        <v>61</v>
      </c>
      <c r="BB18" s="162" t="s">
        <v>15</v>
      </c>
      <c r="BC18" s="675">
        <v>4472.0274359663827</v>
      </c>
      <c r="BD18" s="693">
        <v>5030.6078950766259</v>
      </c>
      <c r="BE18" s="693">
        <v>4750.3309703560781</v>
      </c>
      <c r="BF18" s="693">
        <v>6641.4431328992277</v>
      </c>
      <c r="BG18" s="712">
        <v>9091.4090088643043</v>
      </c>
      <c r="BH18" s="731">
        <v>2233.5227288793017</v>
      </c>
      <c r="BI18" s="693">
        <v>2619.6618060916257</v>
      </c>
      <c r="BJ18" s="693">
        <v>2936.2358639459735</v>
      </c>
      <c r="BK18" s="693">
        <v>3401.3373884853677</v>
      </c>
      <c r="BL18" s="712">
        <v>3442.9822758878695</v>
      </c>
      <c r="BM18" s="731">
        <v>2761.3553813332996</v>
      </c>
      <c r="BN18" s="693">
        <v>3000.0907744048091</v>
      </c>
      <c r="BO18" s="693">
        <v>3168.0914193799417</v>
      </c>
      <c r="BP18" s="693">
        <v>2852.1285913361339</v>
      </c>
      <c r="BQ18" s="712">
        <v>3570.4122134182926</v>
      </c>
      <c r="BR18" s="731">
        <v>4782.3241532614156</v>
      </c>
      <c r="BS18" s="693">
        <v>1622.06698329189</v>
      </c>
      <c r="BT18" s="693">
        <v>405.89120440121928</v>
      </c>
      <c r="BU18" s="693">
        <v>2793.9131658112656</v>
      </c>
      <c r="BV18" s="693">
        <v>4131.8241992373232</v>
      </c>
      <c r="BW18" s="693">
        <v>3455.4991426932097</v>
      </c>
      <c r="BX18" s="693">
        <v>1518.2029286112902</v>
      </c>
      <c r="BY18" s="752">
        <v>10375.140331242481</v>
      </c>
      <c r="BZ18" s="752">
        <v>900.95633461251043</v>
      </c>
      <c r="CA18" s="2860"/>
      <c r="CB18" s="2860"/>
      <c r="CC18" s="2860"/>
      <c r="CD18" s="2860"/>
      <c r="CE18" s="2860"/>
      <c r="CF18" s="2860"/>
      <c r="CG18" s="2860"/>
      <c r="CH18" s="2860"/>
      <c r="CI18" s="2860"/>
      <c r="CJ18" s="2860"/>
      <c r="CK18" s="2860"/>
      <c r="CL18" s="2860"/>
      <c r="CM18" s="2860"/>
      <c r="CN18" s="2860"/>
      <c r="CO18" s="2860"/>
      <c r="CP18" s="2860"/>
      <c r="CQ18" s="2860"/>
      <c r="CR18" s="2860"/>
      <c r="CS18" s="2860"/>
      <c r="CT18" s="2860"/>
      <c r="CU18" s="2860"/>
      <c r="CV18" s="2860"/>
      <c r="CW18" s="2860"/>
      <c r="CX18" s="2860"/>
      <c r="CY18" s="2860"/>
      <c r="CZ18" s="2590"/>
    </row>
    <row r="19" s="130" customFormat="true" ht="15" customHeight="true" x14ac:dyDescent="0.2">
      <c r="A19" s="3453"/>
      <c r="B19" s="287" t="s">
        <v>16</v>
      </c>
      <c r="C19" s="547">
        <v>4.0697046334167579</v>
      </c>
      <c r="D19" s="567">
        <v>5.8337698557856417</v>
      </c>
      <c r="E19" s="567">
        <v>10.550471333087192</v>
      </c>
      <c r="F19" s="567">
        <v>7.1603478280162056</v>
      </c>
      <c r="G19" s="587">
        <v>3.165161268590555</v>
      </c>
      <c r="H19" s="606">
        <v>6.8518130359402418</v>
      </c>
      <c r="I19" s="567">
        <v>6.822307298137015</v>
      </c>
      <c r="J19" s="567">
        <v>5.5839728274287932</v>
      </c>
      <c r="K19" s="567">
        <v>1.6082431514040727</v>
      </c>
      <c r="L19" s="625">
        <v>2.0093293678401225</v>
      </c>
      <c r="M19" s="639">
        <v>3.3648877799651471</v>
      </c>
      <c r="N19" s="567">
        <v>4.7969626569642436</v>
      </c>
      <c r="O19" s="567">
        <v>8.1249674804653633</v>
      </c>
      <c r="P19" s="567">
        <v>9.8704383047391495</v>
      </c>
      <c r="Q19" s="625">
        <v>9.0102815577461275</v>
      </c>
      <c r="R19" s="639">
        <v>15.866475312345512</v>
      </c>
      <c r="S19" s="567">
        <v>9.7123416455274967</v>
      </c>
      <c r="T19" s="567">
        <v>3.7129294847679892</v>
      </c>
      <c r="U19" s="567">
        <v>1.3251182957872418</v>
      </c>
      <c r="V19" s="567">
        <v>9.2434005317485877</v>
      </c>
      <c r="W19" s="567">
        <v>2.9395701647189569</v>
      </c>
      <c r="X19" s="567">
        <v>0.53310593488373526</v>
      </c>
      <c r="Y19" s="657">
        <v>1.1670745231754325</v>
      </c>
      <c r="Z19" s="657">
        <v>1.4807333658327018</v>
      </c>
      <c r="AA19" s="2829"/>
      <c r="AB19" s="2829"/>
      <c r="AC19" s="2829"/>
      <c r="AD19" s="2829"/>
      <c r="AE19" s="2829"/>
      <c r="AF19" s="2829"/>
      <c r="AG19" s="2829"/>
      <c r="AH19" s="2829"/>
      <c r="AI19" s="2829"/>
      <c r="AJ19" s="2829"/>
      <c r="AK19" s="2829"/>
      <c r="AL19" s="2829"/>
      <c r="AM19" s="2829"/>
      <c r="AN19" s="2829"/>
      <c r="AO19" s="2829"/>
      <c r="AP19" s="2829"/>
      <c r="AQ19" s="2829"/>
      <c r="AR19" s="2829"/>
      <c r="AS19" s="2829"/>
      <c r="AT19" s="2829"/>
      <c r="AU19" s="2829"/>
      <c r="AV19" s="2829"/>
      <c r="AW19" s="2829"/>
      <c r="AX19" s="2829"/>
      <c r="AY19" s="2829"/>
      <c r="AZ19" s="250"/>
      <c r="BA19" s="3007"/>
      <c r="BB19" s="162" t="s">
        <v>16</v>
      </c>
      <c r="BC19" s="675">
        <v>405.54493405733365</v>
      </c>
      <c r="BD19" s="693">
        <v>581.13153088286776</v>
      </c>
      <c r="BE19" s="693">
        <v>1052.414455139364</v>
      </c>
      <c r="BF19" s="693">
        <v>707.30783646323664</v>
      </c>
      <c r="BG19" s="712">
        <v>316.08810711982426</v>
      </c>
      <c r="BH19" s="731">
        <v>242.58421458620415</v>
      </c>
      <c r="BI19" s="693">
        <v>239.22375710121918</v>
      </c>
      <c r="BJ19" s="693">
        <v>197.9981886524746</v>
      </c>
      <c r="BK19" s="693">
        <v>57.315255877452223</v>
      </c>
      <c r="BL19" s="712">
        <v>71.627430045884097</v>
      </c>
      <c r="BM19" s="731">
        <v>216.86801598694453</v>
      </c>
      <c r="BN19" s="693">
        <v>305.11446354911311</v>
      </c>
      <c r="BO19" s="693">
        <v>522.00624555434865</v>
      </c>
      <c r="BP19" s="693">
        <v>632.6347870652105</v>
      </c>
      <c r="BQ19" s="712">
        <v>577.11450524377483</v>
      </c>
      <c r="BR19" s="731">
        <v>1461.91288970961</v>
      </c>
      <c r="BS19" s="693">
        <v>380.96116211108369</v>
      </c>
      <c r="BT19" s="693">
        <v>32.809990388419173</v>
      </c>
      <c r="BU19" s="693">
        <v>68.881853651260485</v>
      </c>
      <c r="BV19" s="693">
        <v>739.41328198769008</v>
      </c>
      <c r="BW19" s="693">
        <v>204.77322663894344</v>
      </c>
      <c r="BX19" s="693">
        <v>13.120033810551861</v>
      </c>
      <c r="BY19" s="752">
        <v>125.31713780593337</v>
      </c>
      <c r="BZ19" s="752">
        <v>35.29728755913375</v>
      </c>
      <c r="CA19" s="2860"/>
      <c r="CB19" s="2860"/>
      <c r="CC19" s="2860"/>
      <c r="CD19" s="2860"/>
      <c r="CE19" s="2860"/>
      <c r="CF19" s="2860"/>
      <c r="CG19" s="2860"/>
      <c r="CH19" s="2860"/>
      <c r="CI19" s="2860"/>
      <c r="CJ19" s="2860"/>
      <c r="CK19" s="2860"/>
      <c r="CL19" s="2860"/>
      <c r="CM19" s="2860"/>
      <c r="CN19" s="2860"/>
      <c r="CO19" s="2860"/>
      <c r="CP19" s="2860"/>
      <c r="CQ19" s="2860"/>
      <c r="CR19" s="2860"/>
      <c r="CS19" s="2860"/>
      <c r="CT19" s="2860"/>
      <c r="CU19" s="2860"/>
      <c r="CV19" s="2860"/>
      <c r="CW19" s="2860"/>
      <c r="CX19" s="2860"/>
      <c r="CY19" s="2860"/>
      <c r="CZ19" s="2590"/>
    </row>
    <row r="20" s="130" customFormat="true" ht="15" customHeight="true" x14ac:dyDescent="0.2">
      <c r="A20" s="3453"/>
      <c r="B20" s="287" t="s">
        <v>22</v>
      </c>
      <c r="C20" s="547">
        <v>50.126564509775918</v>
      </c>
      <c r="D20" s="567">
        <v>42.276498773254708</v>
      </c>
      <c r="E20" s="567">
        <v>41.049667536367615</v>
      </c>
      <c r="F20" s="567">
        <v>24.787323510464045</v>
      </c>
      <c r="G20" s="587">
        <v>5.7463760231962873</v>
      </c>
      <c r="H20" s="606">
        <v>29.78320222394964</v>
      </c>
      <c r="I20" s="567">
        <v>18.089405978137961</v>
      </c>
      <c r="J20" s="567">
        <v>11.607889427563082</v>
      </c>
      <c r="K20" s="567">
        <v>2.9515904059617721</v>
      </c>
      <c r="L20" s="625">
        <v>1.2627525083808468</v>
      </c>
      <c r="M20" s="639">
        <v>52.498322699142683</v>
      </c>
      <c r="N20" s="567">
        <v>47.40642339275152</v>
      </c>
      <c r="O20" s="567">
        <v>40.823981733878064</v>
      </c>
      <c r="P20" s="567">
        <v>44.910812294112979</v>
      </c>
      <c r="Q20" s="625">
        <v>33.923666752720813</v>
      </c>
      <c r="R20" s="639">
        <v>30.419658261088728</v>
      </c>
      <c r="S20" s="567">
        <v>46.973588915525397</v>
      </c>
      <c r="T20" s="567">
        <v>50.354554150910779</v>
      </c>
      <c r="U20" s="567">
        <v>44.926829690377303</v>
      </c>
      <c r="V20" s="567">
        <v>37.954712776443131</v>
      </c>
      <c r="W20" s="567">
        <v>47.455887528669102</v>
      </c>
      <c r="X20" s="567">
        <v>36.676331296106767</v>
      </c>
      <c r="Y20" s="657">
        <v>2.2095731807133414</v>
      </c>
      <c r="Z20" s="657">
        <v>59.404578082657856</v>
      </c>
      <c r="AA20" s="2829"/>
      <c r="AB20" s="2829"/>
      <c r="AC20" s="2829"/>
      <c r="AD20" s="2829"/>
      <c r="AE20" s="2829"/>
      <c r="AF20" s="2829"/>
      <c r="AG20" s="2829"/>
      <c r="AH20" s="2829"/>
      <c r="AI20" s="2829"/>
      <c r="AJ20" s="2829"/>
      <c r="AK20" s="2829"/>
      <c r="AL20" s="2829"/>
      <c r="AM20" s="2829"/>
      <c r="AN20" s="2829"/>
      <c r="AO20" s="2829"/>
      <c r="AP20" s="2829"/>
      <c r="AQ20" s="2829"/>
      <c r="AR20" s="2829"/>
      <c r="AS20" s="2829"/>
      <c r="AT20" s="2829"/>
      <c r="AU20" s="2829"/>
      <c r="AV20" s="2829"/>
      <c r="AW20" s="2829"/>
      <c r="AX20" s="2829"/>
      <c r="AY20" s="2829"/>
      <c r="AZ20" s="250"/>
      <c r="BA20" s="3007"/>
      <c r="BB20" s="162" t="s">
        <v>22</v>
      </c>
      <c r="BC20" s="675">
        <v>4995.098202389865</v>
      </c>
      <c r="BD20" s="693">
        <v>4211.3773871459243</v>
      </c>
      <c r="BE20" s="693">
        <v>4094.7235559472556</v>
      </c>
      <c r="BF20" s="693">
        <v>2448.5218574581463</v>
      </c>
      <c r="BG20" s="712">
        <v>573.86052900226548</v>
      </c>
      <c r="BH20" s="731">
        <v>1054.4559055335444</v>
      </c>
      <c r="BI20" s="693">
        <v>634.30383193104126</v>
      </c>
      <c r="BJ20" s="693">
        <v>411.59603597032532</v>
      </c>
      <c r="BK20" s="693">
        <v>105.19003871736535</v>
      </c>
      <c r="BL20" s="712">
        <v>45.013882943709838</v>
      </c>
      <c r="BM20" s="731">
        <v>3383.5324774258515</v>
      </c>
      <c r="BN20" s="693">
        <v>3015.321668444109</v>
      </c>
      <c r="BO20" s="693">
        <v>2622.8256894217661</v>
      </c>
      <c r="BP20" s="693">
        <v>2878.5086634876307</v>
      </c>
      <c r="BQ20" s="712">
        <v>2172.8333380681233</v>
      </c>
      <c r="BR20" s="731">
        <v>2802.8210196025561</v>
      </c>
      <c r="BS20" s="693">
        <v>1842.5127198884645</v>
      </c>
      <c r="BT20" s="693">
        <v>444.96736188561164</v>
      </c>
      <c r="BU20" s="693">
        <v>2335.3713533244759</v>
      </c>
      <c r="BV20" s="693">
        <v>3036.1357429591958</v>
      </c>
      <c r="BW20" s="693">
        <v>3305.8218269096656</v>
      </c>
      <c r="BX20" s="693">
        <v>902.62492905254487</v>
      </c>
      <c r="BY20" s="752">
        <v>237.25767402269446</v>
      </c>
      <c r="BZ20" s="752">
        <v>1416.0689042982599</v>
      </c>
      <c r="CA20" s="2860"/>
      <c r="CB20" s="2860"/>
      <c r="CC20" s="2860"/>
      <c r="CD20" s="2860"/>
      <c r="CE20" s="2860"/>
      <c r="CF20" s="2860"/>
      <c r="CG20" s="2860"/>
      <c r="CH20" s="2860"/>
      <c r="CI20" s="2860"/>
      <c r="CJ20" s="2860"/>
      <c r="CK20" s="2860"/>
      <c r="CL20" s="2860"/>
      <c r="CM20" s="2860"/>
      <c r="CN20" s="2860"/>
      <c r="CO20" s="2860"/>
      <c r="CP20" s="2860"/>
      <c r="CQ20" s="2860"/>
      <c r="CR20" s="2860"/>
      <c r="CS20" s="2860"/>
      <c r="CT20" s="2860"/>
      <c r="CU20" s="2860"/>
      <c r="CV20" s="2860"/>
      <c r="CW20" s="2860"/>
      <c r="CX20" s="2860"/>
      <c r="CY20" s="2860"/>
      <c r="CZ20" s="2590"/>
    </row>
    <row r="21" s="130" customFormat="true" ht="15" customHeight="true" x14ac:dyDescent="0.2">
      <c r="A21" s="3453"/>
      <c r="B21" s="287" t="s">
        <v>17</v>
      </c>
      <c r="C21" s="547">
        <v>0.92626044967767107</v>
      </c>
      <c r="D21" s="567">
        <v>1.3892729807739392</v>
      </c>
      <c r="E21" s="567">
        <v>0.77771903560303957</v>
      </c>
      <c r="F21" s="567">
        <v>0.81845896577528687</v>
      </c>
      <c r="G21" s="587">
        <v>5.1264459991553622E-2</v>
      </c>
      <c r="H21" s="606">
        <v>0.27893367158229976</v>
      </c>
      <c r="I21" s="567">
        <v>0.37941133896231927</v>
      </c>
      <c r="J21" s="567">
        <v>0</v>
      </c>
      <c r="K21" s="567">
        <v>0</v>
      </c>
      <c r="L21" s="625">
        <v>0.14361521827428944</v>
      </c>
      <c r="M21" s="639">
        <v>1.292062341994632</v>
      </c>
      <c r="N21" s="567">
        <v>0.62964833049055224</v>
      </c>
      <c r="O21" s="567">
        <v>1.7400703580797336</v>
      </c>
      <c r="P21" s="567">
        <v>0.71952192653852343</v>
      </c>
      <c r="Q21" s="625">
        <v>1.3224877558463748</v>
      </c>
      <c r="R21" s="639">
        <v>1.8102074278219145</v>
      </c>
      <c r="S21" s="567">
        <v>1.9605922856322289</v>
      </c>
      <c r="T21" s="567">
        <v>0</v>
      </c>
      <c r="U21" s="567">
        <v>0</v>
      </c>
      <c r="V21" s="567">
        <v>1.1499797938770504</v>
      </c>
      <c r="W21" s="567">
        <v>0</v>
      </c>
      <c r="X21" s="567">
        <v>1.1014693346914941</v>
      </c>
      <c r="Y21" s="657">
        <v>0</v>
      </c>
      <c r="Z21" s="657">
        <v>1.3192601185428987</v>
      </c>
      <c r="AA21" s="2829"/>
      <c r="AB21" s="2829"/>
      <c r="AC21" s="2829"/>
      <c r="AD21" s="2829"/>
      <c r="AE21" s="2829"/>
      <c r="AF21" s="2829"/>
      <c r="AG21" s="2829"/>
      <c r="AH21" s="2829"/>
      <c r="AI21" s="2829"/>
      <c r="AJ21" s="2829"/>
      <c r="AK21" s="2829"/>
      <c r="AL21" s="2829"/>
      <c r="AM21" s="2829"/>
      <c r="AN21" s="2829"/>
      <c r="AO21" s="2829"/>
      <c r="AP21" s="2829"/>
      <c r="AQ21" s="2829"/>
      <c r="AR21" s="2829"/>
      <c r="AS21" s="2829"/>
      <c r="AT21" s="2829"/>
      <c r="AU21" s="2829"/>
      <c r="AV21" s="2829"/>
      <c r="AW21" s="2829"/>
      <c r="AX21" s="2829"/>
      <c r="AY21" s="2829"/>
      <c r="AZ21" s="250"/>
      <c r="BA21" s="3007"/>
      <c r="BB21" s="162" t="s">
        <v>17</v>
      </c>
      <c r="BC21" s="675">
        <v>92.301596017565302</v>
      </c>
      <c r="BD21" s="693">
        <v>138.39255817242679</v>
      </c>
      <c r="BE21" s="693">
        <v>77.577837924534407</v>
      </c>
      <c r="BF21" s="693">
        <v>80.848368573855012</v>
      </c>
      <c r="BG21" s="712">
        <v>5.1195135875227678</v>
      </c>
      <c r="BH21" s="731">
        <v>9.875474606138761</v>
      </c>
      <c r="BI21" s="693">
        <v>13.30403366880812</v>
      </c>
      <c r="BJ21" s="693">
        <v>0</v>
      </c>
      <c r="BK21" s="693">
        <v>0</v>
      </c>
      <c r="BL21" s="712">
        <v>5.1195135875227678</v>
      </c>
      <c r="BM21" s="731">
        <v>83.27380137554637</v>
      </c>
      <c r="BN21" s="693">
        <v>40.049261651705116</v>
      </c>
      <c r="BO21" s="693">
        <v>111.79461293912622</v>
      </c>
      <c r="BP21" s="693">
        <v>46.116959220128415</v>
      </c>
      <c r="BQ21" s="712">
        <v>84.706217226928445</v>
      </c>
      <c r="BR21" s="731">
        <v>166.78975762952408</v>
      </c>
      <c r="BS21" s="693">
        <v>76.903134467518356</v>
      </c>
      <c r="BT21" s="693">
        <v>0</v>
      </c>
      <c r="BU21" s="693">
        <v>0</v>
      </c>
      <c r="BV21" s="693">
        <v>91.991073056887487</v>
      </c>
      <c r="BW21" s="693">
        <v>0</v>
      </c>
      <c r="BX21" s="693">
        <v>27.107773458928282</v>
      </c>
      <c r="BY21" s="752">
        <v>0</v>
      </c>
      <c r="BZ21" s="752">
        <v>31.448135663046031</v>
      </c>
      <c r="CA21" s="2860"/>
      <c r="CB21" s="2860"/>
      <c r="CC21" s="2860"/>
      <c r="CD21" s="2860"/>
      <c r="CE21" s="2860"/>
      <c r="CF21" s="2860"/>
      <c r="CG21" s="2860"/>
      <c r="CH21" s="2860"/>
      <c r="CI21" s="2860"/>
      <c r="CJ21" s="2860"/>
      <c r="CK21" s="2860"/>
      <c r="CL21" s="2860"/>
      <c r="CM21" s="2860"/>
      <c r="CN21" s="2860"/>
      <c r="CO21" s="2860"/>
      <c r="CP21" s="2860"/>
      <c r="CQ21" s="2860"/>
      <c r="CR21" s="2860"/>
      <c r="CS21" s="2860"/>
      <c r="CT21" s="2860"/>
      <c r="CU21" s="2860"/>
      <c r="CV21" s="2860"/>
      <c r="CW21" s="2860"/>
      <c r="CX21" s="2860"/>
      <c r="CY21" s="2860"/>
      <c r="CZ21" s="2590"/>
    </row>
    <row r="22" s="130" customFormat="true" ht="15" customHeight="true" x14ac:dyDescent="0.2">
      <c r="A22" s="3453" t="s">
        <v>55</v>
      </c>
      <c r="B22" s="287" t="s">
        <v>50</v>
      </c>
      <c r="C22" s="547">
        <v>8.3144831750668988</v>
      </c>
      <c r="D22" s="567">
        <v>10.355639967789596</v>
      </c>
      <c r="E22" s="567">
        <v>18.136491918383744</v>
      </c>
      <c r="F22" s="567">
        <v>9.6248714837672509</v>
      </c>
      <c r="G22" s="587">
        <v>3.3599596494455874</v>
      </c>
      <c r="H22" s="606">
        <v>9.7970007000864285</v>
      </c>
      <c r="I22" s="567">
        <v>8.3677276271964729</v>
      </c>
      <c r="J22" s="567">
        <v>6.3172751405825442</v>
      </c>
      <c r="K22" s="567">
        <v>1.6571555970174998</v>
      </c>
      <c r="L22" s="625">
        <v>2.0379910157578722</v>
      </c>
      <c r="M22" s="639">
        <v>7.281791425790245</v>
      </c>
      <c r="N22" s="567">
        <v>9.2313318412260941</v>
      </c>
      <c r="O22" s="567">
        <v>14.146136307306763</v>
      </c>
      <c r="P22" s="567">
        <v>18.154311164605829</v>
      </c>
      <c r="Q22" s="625">
        <v>13.914666363618844</v>
      </c>
      <c r="R22" s="639">
        <v>23.412193990220889</v>
      </c>
      <c r="S22" s="567">
        <v>19.0192615608225</v>
      </c>
      <c r="T22" s="567">
        <v>7.4788924165460475</v>
      </c>
      <c r="U22" s="567">
        <v>2.4061049842189774</v>
      </c>
      <c r="V22" s="567">
        <v>15.179167200071376</v>
      </c>
      <c r="W22" s="567">
        <v>5.5944805734854643</v>
      </c>
      <c r="X22" s="567">
        <v>0.85677771002676395</v>
      </c>
      <c r="Y22" s="657">
        <v>1.1934445539665617</v>
      </c>
      <c r="Z22" s="657">
        <v>3.7700561817065701</v>
      </c>
      <c r="AA22" s="2829"/>
      <c r="AB22" s="2829"/>
      <c r="AC22" s="2829"/>
      <c r="AD22" s="2829"/>
      <c r="AE22" s="2829"/>
      <c r="AF22" s="2829"/>
      <c r="AG22" s="2829"/>
      <c r="AH22" s="2829"/>
      <c r="AI22" s="2829"/>
      <c r="AJ22" s="2829"/>
      <c r="AK22" s="2829"/>
      <c r="AL22" s="2829"/>
      <c r="AM22" s="2829"/>
      <c r="AN22" s="2829"/>
      <c r="AO22" s="2829"/>
      <c r="AP22" s="2829"/>
      <c r="AQ22" s="2829"/>
      <c r="AR22" s="2829"/>
      <c r="AS22" s="2829"/>
      <c r="AT22" s="2829"/>
      <c r="AU22" s="2829"/>
      <c r="AV22" s="2829"/>
      <c r="AW22" s="2829"/>
      <c r="AX22" s="2829"/>
      <c r="AY22" s="2829"/>
      <c r="AZ22" s="250"/>
      <c r="BA22" s="3007" t="s">
        <v>55</v>
      </c>
      <c r="BB22" s="162" t="s">
        <v>50</v>
      </c>
      <c r="BC22" s="675">
        <v>405.54493405733365</v>
      </c>
      <c r="BD22" s="693">
        <v>581.13153088286776</v>
      </c>
      <c r="BE22" s="693">
        <v>1052.414455139364</v>
      </c>
      <c r="BF22" s="693">
        <v>707.30783646323664</v>
      </c>
      <c r="BG22" s="712">
        <v>316.08810711982426</v>
      </c>
      <c r="BH22" s="731">
        <v>242.58421458620415</v>
      </c>
      <c r="BI22" s="693">
        <v>239.22375710121918</v>
      </c>
      <c r="BJ22" s="693">
        <v>197.9981886524746</v>
      </c>
      <c r="BK22" s="693">
        <v>57.315255877452223</v>
      </c>
      <c r="BL22" s="712">
        <v>71.627430045884097</v>
      </c>
      <c r="BM22" s="731">
        <v>216.86801598694453</v>
      </c>
      <c r="BN22" s="693">
        <v>305.11446354911311</v>
      </c>
      <c r="BO22" s="693">
        <v>522.00624555434865</v>
      </c>
      <c r="BP22" s="693">
        <v>632.6347870652105</v>
      </c>
      <c r="BQ22" s="712">
        <v>577.11450524377483</v>
      </c>
      <c r="BR22" s="731">
        <v>1461.91288970961</v>
      </c>
      <c r="BS22" s="693">
        <v>380.96116211108369</v>
      </c>
      <c r="BT22" s="693">
        <v>32.809990388419173</v>
      </c>
      <c r="BU22" s="693">
        <v>68.881853651260485</v>
      </c>
      <c r="BV22" s="693">
        <v>739.41328198769008</v>
      </c>
      <c r="BW22" s="693">
        <v>204.77322663894344</v>
      </c>
      <c r="BX22" s="693">
        <v>13.120033810551861</v>
      </c>
      <c r="BY22" s="752">
        <v>125.31713780593337</v>
      </c>
      <c r="BZ22" s="752">
        <v>35.29728755913375</v>
      </c>
      <c r="CA22" s="2860"/>
      <c r="CB22" s="2860"/>
      <c r="CC22" s="2860"/>
      <c r="CD22" s="2860"/>
      <c r="CE22" s="2860"/>
      <c r="CF22" s="2860"/>
      <c r="CG22" s="2860"/>
      <c r="CH22" s="2860"/>
      <c r="CI22" s="2860"/>
      <c r="CJ22" s="2860"/>
      <c r="CK22" s="2860"/>
      <c r="CL22" s="2860"/>
      <c r="CM22" s="2860"/>
      <c r="CN22" s="2860"/>
      <c r="CO22" s="2860"/>
      <c r="CP22" s="2860"/>
      <c r="CQ22" s="2860"/>
      <c r="CR22" s="2860"/>
      <c r="CS22" s="2860"/>
      <c r="CT22" s="2860"/>
      <c r="CU22" s="2860"/>
      <c r="CV22" s="2860"/>
      <c r="CW22" s="2860"/>
      <c r="CX22" s="2860"/>
      <c r="CY22" s="2860"/>
      <c r="CZ22" s="2590"/>
    </row>
    <row r="23" s="130" customFormat="true" ht="15" customHeight="true" x14ac:dyDescent="0.2">
      <c r="A23" s="3454"/>
      <c r="B23" s="288" t="s">
        <v>49</v>
      </c>
      <c r="C23" s="548">
        <v>91.685516824933117</v>
      </c>
      <c r="D23" s="568">
        <v>89.6443600322104</v>
      </c>
      <c r="E23" s="568">
        <v>81.863508081616189</v>
      </c>
      <c r="F23" s="568">
        <v>90.375128516232834</v>
      </c>
      <c r="G23" s="588">
        <v>96.640040350554358</v>
      </c>
      <c r="H23" s="607">
        <v>90.202999299913628</v>
      </c>
      <c r="I23" s="568">
        <v>91.632272372803513</v>
      </c>
      <c r="J23" s="568">
        <v>93.682724859417448</v>
      </c>
      <c r="K23" s="568">
        <v>98.342844402982507</v>
      </c>
      <c r="L23" s="626">
        <v>97.96200898424209</v>
      </c>
      <c r="M23" s="640">
        <v>92.718208574209726</v>
      </c>
      <c r="N23" s="568">
        <v>90.768668158773906</v>
      </c>
      <c r="O23" s="568">
        <v>85.853863692693253</v>
      </c>
      <c r="P23" s="568">
        <v>81.845688835394185</v>
      </c>
      <c r="Q23" s="626">
        <v>86.085333636381193</v>
      </c>
      <c r="R23" s="640">
        <v>76.587806009779044</v>
      </c>
      <c r="S23" s="568">
        <v>80.980738439177458</v>
      </c>
      <c r="T23" s="568">
        <v>92.521107583453954</v>
      </c>
      <c r="U23" s="568">
        <v>97.59389501578103</v>
      </c>
      <c r="V23" s="568">
        <v>84.820832799928638</v>
      </c>
      <c r="W23" s="568">
        <v>94.405519426514545</v>
      </c>
      <c r="X23" s="568">
        <v>99.143222289973238</v>
      </c>
      <c r="Y23" s="658">
        <v>98.806555446033428</v>
      </c>
      <c r="Z23" s="658">
        <v>96.229943818293435</v>
      </c>
      <c r="AA23" s="2830"/>
      <c r="AB23" s="2830"/>
      <c r="AC23" s="2830"/>
      <c r="AD23" s="2830"/>
      <c r="AE23" s="2830"/>
      <c r="AF23" s="2830"/>
      <c r="AG23" s="2830"/>
      <c r="AH23" s="2830"/>
      <c r="AI23" s="2830"/>
      <c r="AJ23" s="2830"/>
      <c r="AK23" s="2830"/>
      <c r="AL23" s="2830"/>
      <c r="AM23" s="2830"/>
      <c r="AN23" s="2830"/>
      <c r="AO23" s="2830"/>
      <c r="AP23" s="2830"/>
      <c r="AQ23" s="2830"/>
      <c r="AR23" s="2830"/>
      <c r="AS23" s="2830"/>
      <c r="AT23" s="2830"/>
      <c r="AU23" s="2830"/>
      <c r="AV23" s="2830"/>
      <c r="AW23" s="2830"/>
      <c r="AX23" s="2830"/>
      <c r="AY23" s="2830"/>
      <c r="AZ23" s="251"/>
      <c r="BA23" s="3008"/>
      <c r="BB23" s="163" t="s">
        <v>49</v>
      </c>
      <c r="BC23" s="676">
        <v>4472.0274359663827</v>
      </c>
      <c r="BD23" s="694">
        <v>5030.6078950766259</v>
      </c>
      <c r="BE23" s="694">
        <v>4750.3309703560781</v>
      </c>
      <c r="BF23" s="694">
        <v>6641.4431328992277</v>
      </c>
      <c r="BG23" s="713">
        <v>9091.4090088643043</v>
      </c>
      <c r="BH23" s="732">
        <v>2233.5227288793017</v>
      </c>
      <c r="BI23" s="694">
        <v>2619.6618060916257</v>
      </c>
      <c r="BJ23" s="694">
        <v>2936.2358639459735</v>
      </c>
      <c r="BK23" s="694">
        <v>3401.3373884853677</v>
      </c>
      <c r="BL23" s="713">
        <v>3442.9822758878695</v>
      </c>
      <c r="BM23" s="732">
        <v>2761.3553813332996</v>
      </c>
      <c r="BN23" s="694">
        <v>3000.0907744048091</v>
      </c>
      <c r="BO23" s="694">
        <v>3168.0914193799417</v>
      </c>
      <c r="BP23" s="694">
        <v>2852.1285913361339</v>
      </c>
      <c r="BQ23" s="713">
        <v>3570.4122134182926</v>
      </c>
      <c r="BR23" s="732">
        <v>4782.3241532614156</v>
      </c>
      <c r="BS23" s="694">
        <v>1622.06698329189</v>
      </c>
      <c r="BT23" s="694">
        <v>405.89120440121928</v>
      </c>
      <c r="BU23" s="694">
        <v>2793.9131658112656</v>
      </c>
      <c r="BV23" s="694">
        <v>4131.8241992373232</v>
      </c>
      <c r="BW23" s="694">
        <v>3455.4991426932097</v>
      </c>
      <c r="BX23" s="694">
        <v>1518.2029286112902</v>
      </c>
      <c r="BY23" s="753">
        <v>10375.140331242481</v>
      </c>
      <c r="BZ23" s="753">
        <v>900.95633461251043</v>
      </c>
      <c r="CA23" s="2861"/>
      <c r="CB23" s="2861"/>
      <c r="CC23" s="2861"/>
      <c r="CD23" s="2861"/>
      <c r="CE23" s="2861"/>
      <c r="CF23" s="2861"/>
      <c r="CG23" s="2861"/>
      <c r="CH23" s="2861"/>
      <c r="CI23" s="2861"/>
      <c r="CJ23" s="2861"/>
      <c r="CK23" s="2861"/>
      <c r="CL23" s="2861"/>
      <c r="CM23" s="2861"/>
      <c r="CN23" s="2861"/>
      <c r="CO23" s="2861"/>
      <c r="CP23" s="2861"/>
      <c r="CQ23" s="2861"/>
      <c r="CR23" s="2861"/>
      <c r="CS23" s="2861"/>
      <c r="CT23" s="2861"/>
      <c r="CU23" s="2861"/>
      <c r="CV23" s="2861"/>
      <c r="CW23" s="2861"/>
      <c r="CX23" s="2861"/>
      <c r="CY23" s="2861"/>
      <c r="CZ23" s="2591"/>
    </row>
    <row r="24" s="131" customFormat="true" ht="15" hidden="true" customHeight="true" x14ac:dyDescent="0.2">
      <c r="A24" s="3405"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2831"/>
      <c r="AB24" s="2831"/>
      <c r="AC24" s="2831"/>
      <c r="AD24" s="2831"/>
      <c r="AE24" s="2831"/>
      <c r="AF24" s="2831"/>
      <c r="AG24" s="2831"/>
      <c r="AH24" s="2831"/>
      <c r="AI24" s="2831"/>
      <c r="AJ24" s="2831"/>
      <c r="AK24" s="2831"/>
      <c r="AL24" s="2831"/>
      <c r="AM24" s="2831"/>
      <c r="AN24" s="2831"/>
      <c r="AO24" s="2831"/>
      <c r="AP24" s="2831"/>
      <c r="AQ24" s="2831"/>
      <c r="AR24" s="2831"/>
      <c r="AS24" s="2831"/>
      <c r="AT24" s="2831"/>
      <c r="AU24" s="2831"/>
      <c r="AV24" s="2831"/>
      <c r="AW24" s="2831"/>
      <c r="AX24" s="2831"/>
      <c r="AY24" s="2831"/>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406"/>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2831"/>
      <c r="AB25" s="2831"/>
      <c r="AC25" s="2831"/>
      <c r="AD25" s="2831"/>
      <c r="AE25" s="2831"/>
      <c r="AF25" s="2831"/>
      <c r="AG25" s="2831"/>
      <c r="AH25" s="2831"/>
      <c r="AI25" s="2831"/>
      <c r="AJ25" s="2831"/>
      <c r="AK25" s="2831"/>
      <c r="AL25" s="2831"/>
      <c r="AM25" s="2831"/>
      <c r="AN25" s="2831"/>
      <c r="AO25" s="2831"/>
      <c r="AP25" s="2831"/>
      <c r="AQ25" s="2831"/>
      <c r="AR25" s="2831"/>
      <c r="AS25" s="2831"/>
      <c r="AT25" s="2831"/>
      <c r="AU25" s="2831"/>
      <c r="AV25" s="2831"/>
      <c r="AW25" s="2831"/>
      <c r="AX25" s="2831"/>
      <c r="AY25" s="2831"/>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407"/>
      <c r="B26" s="274" t="s">
        <v>47</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2820"/>
      <c r="AA26" s="2831"/>
      <c r="AB26" s="2831"/>
      <c r="AC26" s="2831"/>
      <c r="AD26" s="2831"/>
      <c r="AE26" s="2831"/>
      <c r="AF26" s="2831"/>
      <c r="AG26" s="2831"/>
      <c r="AH26" s="2831"/>
      <c r="AI26" s="2831"/>
      <c r="AJ26" s="2831"/>
      <c r="AK26" s="2831"/>
      <c r="AL26" s="2831"/>
      <c r="AM26" s="2831"/>
      <c r="AN26" s="2831"/>
      <c r="AO26" s="2831"/>
      <c r="AP26" s="2831"/>
      <c r="AQ26" s="2831"/>
      <c r="AR26" s="2831"/>
      <c r="AS26" s="2831"/>
      <c r="AT26" s="2831"/>
      <c r="AU26" s="2831"/>
      <c r="AV26" s="2831"/>
      <c r="AW26" s="2831"/>
      <c r="AX26" s="2831"/>
      <c r="AY26" s="2831"/>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3114" t="s">
        <v>115</v>
      </c>
      <c r="D27" s="3115"/>
      <c r="E27" s="3115"/>
      <c r="F27" s="3115"/>
      <c r="G27" s="3116"/>
      <c r="H27" s="3462" t="s">
        <v>39</v>
      </c>
      <c r="I27" s="3463"/>
      <c r="J27" s="3463"/>
      <c r="K27" s="3463"/>
      <c r="L27" s="3464"/>
      <c r="M27" s="3465" t="s">
        <v>38</v>
      </c>
      <c r="N27" s="3466"/>
      <c r="O27" s="3466"/>
      <c r="P27" s="3466"/>
      <c r="Q27" s="3467"/>
      <c r="R27" s="779" t="s">
        <v>143</v>
      </c>
      <c r="S27" s="475"/>
      <c r="T27" s="475"/>
      <c r="U27" s="475"/>
      <c r="V27" s="475"/>
      <c r="W27" s="475"/>
      <c r="X27" s="475"/>
      <c r="Y27" s="476"/>
      <c r="Z27" s="464"/>
      <c r="AA27" s="2826"/>
      <c r="AB27" s="2826"/>
      <c r="AC27" s="2826"/>
      <c r="AD27" s="2826"/>
      <c r="AE27" s="2826"/>
      <c r="AF27" s="2826"/>
      <c r="AG27" s="2826"/>
      <c r="AH27" s="2826"/>
      <c r="AI27" s="2826"/>
      <c r="AJ27" s="2826"/>
      <c r="AK27" s="2826"/>
      <c r="AL27" s="2826"/>
      <c r="AM27" s="2826"/>
      <c r="AN27" s="2826"/>
      <c r="AO27" s="2826"/>
      <c r="AP27" s="2826"/>
      <c r="AQ27" s="2826"/>
      <c r="AR27" s="2826"/>
      <c r="AS27" s="2826"/>
      <c r="AT27" s="2826"/>
      <c r="AU27" s="2826"/>
      <c r="AV27" s="2826"/>
      <c r="AW27" s="2826"/>
      <c r="AX27" s="2826"/>
      <c r="AY27" s="2826"/>
      <c r="AZ27" s="239"/>
      <c r="BA27" s="241" t="s">
        <v>131</v>
      </c>
      <c r="BB27" s="115" t="s">
        <v>96</v>
      </c>
      <c r="BC27" s="3009" t="s">
        <v>115</v>
      </c>
      <c r="BD27" s="3010"/>
      <c r="BE27" s="3010"/>
      <c r="BF27" s="3010"/>
      <c r="BG27" s="3011"/>
      <c r="BH27" s="3012" t="s">
        <v>39</v>
      </c>
      <c r="BI27" s="3010"/>
      <c r="BJ27" s="3010"/>
      <c r="BK27" s="3010"/>
      <c r="BL27" s="3011"/>
      <c r="BM27" s="3012" t="s">
        <v>38</v>
      </c>
      <c r="BN27" s="3010"/>
      <c r="BO27" s="3010"/>
      <c r="BP27" s="3010"/>
      <c r="BQ27" s="3011"/>
      <c r="BR27" s="791" t="s">
        <v>143</v>
      </c>
      <c r="BS27" s="501"/>
      <c r="BT27" s="501"/>
      <c r="BU27" s="501"/>
      <c r="BV27" s="501"/>
      <c r="BW27" s="501"/>
      <c r="BX27" s="501"/>
      <c r="BY27" s="502"/>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24"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158</v>
      </c>
      <c r="S28" s="310" t="s">
        <v>159</v>
      </c>
      <c r="T28" s="310" t="s">
        <v>160</v>
      </c>
      <c r="U28" s="310" t="s">
        <v>161</v>
      </c>
      <c r="V28" s="310" t="s">
        <v>162</v>
      </c>
      <c r="W28" s="310" t="s">
        <v>163</v>
      </c>
      <c r="X28" s="310" t="s">
        <v>252</v>
      </c>
      <c r="Y28" s="310" t="s">
        <v>165</v>
      </c>
      <c r="Z28" s="2821" t="s">
        <v>166</v>
      </c>
      <c r="AA28" s="2832"/>
      <c r="AB28" s="2832"/>
      <c r="AC28" s="2832"/>
      <c r="AD28" s="2832"/>
      <c r="AE28" s="2832"/>
      <c r="AF28" s="2832"/>
      <c r="AG28" s="2832"/>
      <c r="AH28" s="2832"/>
      <c r="AI28" s="2832"/>
      <c r="AJ28" s="2832"/>
      <c r="AK28" s="2832"/>
      <c r="AL28" s="2832"/>
      <c r="AM28" s="2832"/>
      <c r="AN28" s="2832"/>
      <c r="AO28" s="2832"/>
      <c r="AP28" s="2832"/>
      <c r="AQ28" s="2832"/>
      <c r="AR28" s="2832"/>
      <c r="AS28" s="2832"/>
      <c r="AT28" s="2832"/>
      <c r="AU28" s="2832"/>
      <c r="AV28" s="2832"/>
      <c r="AW28" s="2832"/>
      <c r="AX28" s="2832"/>
      <c r="AY28" s="2832"/>
      <c r="AZ28" s="23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163</v>
      </c>
      <c r="BX28" s="182" t="s">
        <v>252</v>
      </c>
      <c r="BY28" s="183" t="s">
        <v>165</v>
      </c>
      <c r="BZ28" s="183" t="s">
        <v>166</v>
      </c>
      <c r="CA28" s="2592"/>
      <c r="CB28" s="2592"/>
      <c r="CC28" s="2592"/>
      <c r="CD28" s="2592"/>
      <c r="CE28" s="2592"/>
      <c r="CF28" s="2592"/>
      <c r="CG28" s="2592"/>
      <c r="CH28" s="2592"/>
      <c r="CI28" s="2592"/>
      <c r="CJ28" s="2592"/>
      <c r="CK28" s="2592"/>
      <c r="CL28" s="2592"/>
      <c r="CM28" s="2592"/>
      <c r="CN28" s="2592"/>
      <c r="CO28" s="2592"/>
      <c r="CP28" s="2592"/>
      <c r="CQ28" s="2592"/>
      <c r="CR28" s="2592"/>
      <c r="CS28" s="2592"/>
      <c r="CT28" s="2592"/>
      <c r="CU28" s="2592"/>
      <c r="CV28" s="2592"/>
      <c r="CW28" s="2592"/>
      <c r="CX28" s="2592"/>
      <c r="CY28" s="2592"/>
      <c r="CZ28" s="2592"/>
    </row>
    <row r="29" s="130" customFormat="true" ht="15" customHeight="true" x14ac:dyDescent="0.2">
      <c r="A29" s="3461" t="s">
        <v>58</v>
      </c>
      <c r="B29" s="289" t="s">
        <v>50</v>
      </c>
      <c r="C29" s="549">
        <v>20.153550818772867</v>
      </c>
      <c r="D29" s="569">
        <v>20.843781800946822</v>
      </c>
      <c r="E29" s="569">
        <v>21.938228004938356</v>
      </c>
      <c r="F29" s="569">
        <v>44.113229832991479</v>
      </c>
      <c r="G29" s="589">
        <v>78.041292425355792</v>
      </c>
      <c r="H29" s="608">
        <v>26.727477557420904</v>
      </c>
      <c r="I29" s="569">
        <v>56.202254762592787</v>
      </c>
      <c r="J29" s="569">
        <v>68.213129969757759</v>
      </c>
      <c r="K29" s="569">
        <v>78.97586144738456</v>
      </c>
      <c r="L29" s="627">
        <v>91.888901085069492</v>
      </c>
      <c r="M29" s="641">
        <v>19.193110542847968</v>
      </c>
      <c r="N29" s="569">
        <v>19.230363781129757</v>
      </c>
      <c r="O29" s="569">
        <v>20.618578473963801</v>
      </c>
      <c r="P29" s="569">
        <v>21.895199950212447</v>
      </c>
      <c r="Q29" s="589">
        <v>28.1864636982741</v>
      </c>
      <c r="R29" s="641">
        <v>15.906703367052089</v>
      </c>
      <c r="S29" s="569">
        <v>26.229509139334468</v>
      </c>
      <c r="T29" s="569">
        <v>23.042127700362382</v>
      </c>
      <c r="U29" s="569">
        <v>41.649504151795988</v>
      </c>
      <c r="V29" s="569">
        <v>29.914866574202435</v>
      </c>
      <c r="W29" s="569">
        <v>17.186104034393662</v>
      </c>
      <c r="X29" s="569">
        <v>3.9260253283790987</v>
      </c>
      <c r="Y29" s="659">
        <v>88.792524929850387</v>
      </c>
      <c r="Z29" s="659">
        <v>11.692237976925517</v>
      </c>
      <c r="AA29" s="2833"/>
      <c r="AB29" s="2833"/>
      <c r="AC29" s="2833"/>
      <c r="AD29" s="2833"/>
      <c r="AE29" s="2833"/>
      <c r="AF29" s="2833"/>
      <c r="AG29" s="2833"/>
      <c r="AH29" s="2833"/>
      <c r="AI29" s="2833"/>
      <c r="AJ29" s="2833"/>
      <c r="AK29" s="2833"/>
      <c r="AL29" s="2833"/>
      <c r="AM29" s="2833"/>
      <c r="AN29" s="2833"/>
      <c r="AO29" s="2833"/>
      <c r="AP29" s="2833"/>
      <c r="AQ29" s="2833"/>
      <c r="AR29" s="2833"/>
      <c r="AS29" s="2833"/>
      <c r="AT29" s="2833"/>
      <c r="AU29" s="2833"/>
      <c r="AV29" s="2833"/>
      <c r="AW29" s="2833"/>
      <c r="AX29" s="2833"/>
      <c r="AY29" s="2833"/>
      <c r="AZ29" s="239"/>
      <c r="BA29" s="3028" t="s">
        <v>58</v>
      </c>
      <c r="BB29" s="164" t="s">
        <v>50</v>
      </c>
      <c r="BC29" s="677">
        <v>2024.4256087120509</v>
      </c>
      <c r="BD29" s="695">
        <v>2091.7777179854102</v>
      </c>
      <c r="BE29" s="695">
        <v>2206.1054144306995</v>
      </c>
      <c r="BF29" s="695">
        <v>4424.2440458940137</v>
      </c>
      <c r="BG29" s="714">
        <v>7849.0363935561909</v>
      </c>
      <c r="BH29" s="733">
        <v>957.89246571607021</v>
      </c>
      <c r="BI29" s="695">
        <v>2015.121765088244</v>
      </c>
      <c r="BJ29" s="695">
        <v>2446.9662991996765</v>
      </c>
      <c r="BK29" s="695">
        <v>2825.0542292737737</v>
      </c>
      <c r="BL29" s="714">
        <v>3301.9173102176469</v>
      </c>
      <c r="BM29" s="733">
        <v>1246.6032012354981</v>
      </c>
      <c r="BN29" s="695">
        <v>1234.0003579389945</v>
      </c>
      <c r="BO29" s="695">
        <v>1335.2295350551396</v>
      </c>
      <c r="BP29" s="695">
        <v>1411.5983459089503</v>
      </c>
      <c r="BQ29" s="714">
        <v>1821.2056709443805</v>
      </c>
      <c r="BR29" s="733">
        <v>1465.619441451302</v>
      </c>
      <c r="BS29" s="695">
        <v>1038.8534734479617</v>
      </c>
      <c r="BT29" s="695">
        <v>205.64164576634883</v>
      </c>
      <c r="BU29" s="695">
        <v>2274.1663894588273</v>
      </c>
      <c r="BV29" s="695">
        <v>2392.9991563040599</v>
      </c>
      <c r="BW29" s="695">
        <v>1202.0141846491288</v>
      </c>
      <c r="BX29" s="695">
        <v>96.621668750790477</v>
      </c>
      <c r="BY29" s="754">
        <v>9640.9570821092293</v>
      </c>
      <c r="BZ29" s="754">
        <v>278.71613864071793</v>
      </c>
      <c r="CA29" s="2862"/>
      <c r="CB29" s="2862"/>
      <c r="CC29" s="2862"/>
      <c r="CD29" s="2862"/>
      <c r="CE29" s="2862"/>
      <c r="CF29" s="2862"/>
      <c r="CG29" s="2862"/>
      <c r="CH29" s="2862"/>
      <c r="CI29" s="2862"/>
      <c r="CJ29" s="2862"/>
      <c r="CK29" s="2862"/>
      <c r="CL29" s="2862"/>
      <c r="CM29" s="2862"/>
      <c r="CN29" s="2862"/>
      <c r="CO29" s="2862"/>
      <c r="CP29" s="2862"/>
      <c r="CQ29" s="2862"/>
      <c r="CR29" s="2862"/>
      <c r="CS29" s="2862"/>
      <c r="CT29" s="2862"/>
      <c r="CU29" s="2862"/>
      <c r="CV29" s="2862"/>
      <c r="CW29" s="2862"/>
      <c r="CX29" s="2862"/>
      <c r="CY29" s="2862"/>
      <c r="CZ29" s="2593"/>
    </row>
    <row r="30" s="130" customFormat="true" ht="15" customHeight="true" x14ac:dyDescent="0.2">
      <c r="A30" s="2995"/>
      <c r="B30" s="290" t="s">
        <v>49</v>
      </c>
      <c r="C30" s="550">
        <v>79.846449181226959</v>
      </c>
      <c r="D30" s="570">
        <v>79.156218199053257</v>
      </c>
      <c r="E30" s="570">
        <v>78.061771995061804</v>
      </c>
      <c r="F30" s="570">
        <v>55.886770167008379</v>
      </c>
      <c r="G30" s="590">
        <v>21.958707574644272</v>
      </c>
      <c r="H30" s="609">
        <v>73.272522442579174</v>
      </c>
      <c r="I30" s="570">
        <v>43.797745237407064</v>
      </c>
      <c r="J30" s="570">
        <v>31.786870030242309</v>
      </c>
      <c r="K30" s="570">
        <v>21.024138552615469</v>
      </c>
      <c r="L30" s="628">
        <v>8.1110989149305244</v>
      </c>
      <c r="M30" s="642">
        <v>80.806889457152025</v>
      </c>
      <c r="N30" s="570">
        <v>80.76963621887019</v>
      </c>
      <c r="O30" s="570">
        <v>79.381421526036235</v>
      </c>
      <c r="P30" s="570">
        <v>78.104800049787642</v>
      </c>
      <c r="Q30" s="590">
        <v>71.813536301725861</v>
      </c>
      <c r="R30" s="642">
        <v>84.093296632947997</v>
      </c>
      <c r="S30" s="570">
        <v>73.770490860665532</v>
      </c>
      <c r="T30" s="570">
        <v>76.957872299637515</v>
      </c>
      <c r="U30" s="570">
        <v>58.350495848204218</v>
      </c>
      <c r="V30" s="570">
        <v>70.085133425797622</v>
      </c>
      <c r="W30" s="570">
        <v>82.813895965606307</v>
      </c>
      <c r="X30" s="570">
        <v>96.07397467162086</v>
      </c>
      <c r="Y30" s="660">
        <v>11.207475070149682</v>
      </c>
      <c r="Z30" s="660">
        <v>88.307762023074432</v>
      </c>
      <c r="AA30" s="2834"/>
      <c r="AB30" s="2834"/>
      <c r="AC30" s="2834"/>
      <c r="AD30" s="2834"/>
      <c r="AE30" s="2834"/>
      <c r="AF30" s="2834"/>
      <c r="AG30" s="2834"/>
      <c r="AH30" s="2834"/>
      <c r="AI30" s="2834"/>
      <c r="AJ30" s="2834"/>
      <c r="AK30" s="2834"/>
      <c r="AL30" s="2834"/>
      <c r="AM30" s="2834"/>
      <c r="AN30" s="2834"/>
      <c r="AO30" s="2834"/>
      <c r="AP30" s="2834"/>
      <c r="AQ30" s="2834"/>
      <c r="AR30" s="2834"/>
      <c r="AS30" s="2834"/>
      <c r="AT30" s="2834"/>
      <c r="AU30" s="2834"/>
      <c r="AV30" s="2834"/>
      <c r="AW30" s="2834"/>
      <c r="AX30" s="2834"/>
      <c r="AY30" s="2834"/>
      <c r="AZ30" s="239"/>
      <c r="BA30" s="2994"/>
      <c r="BB30" s="165" t="s">
        <v>49</v>
      </c>
      <c r="BC30" s="678">
        <v>8020.5814816827169</v>
      </c>
      <c r="BD30" s="696">
        <v>7943.7222597124637</v>
      </c>
      <c r="BE30" s="696">
        <v>7849.8818509678658</v>
      </c>
      <c r="BF30" s="696">
        <v>5605.0466286808869</v>
      </c>
      <c r="BG30" s="715">
        <v>2208.5064143920108</v>
      </c>
      <c r="BH30" s="734">
        <v>2626.031470458413</v>
      </c>
      <c r="BI30" s="696">
        <v>1570.3603007122013</v>
      </c>
      <c r="BJ30" s="696">
        <v>1140.2702053919452</v>
      </c>
      <c r="BK30" s="696">
        <v>752.05677337845725</v>
      </c>
      <c r="BL30" s="715">
        <v>291.46259881051463</v>
      </c>
      <c r="BM30" s="734">
        <v>5248.4523993275197</v>
      </c>
      <c r="BN30" s="696">
        <v>5182.936794076224</v>
      </c>
      <c r="BO30" s="696">
        <v>5140.6268715405286</v>
      </c>
      <c r="BP30" s="696">
        <v>5035.4692721935953</v>
      </c>
      <c r="BQ30" s="715">
        <v>4640.0719495465328</v>
      </c>
      <c r="BR30" s="734">
        <v>7748.2283787518063</v>
      </c>
      <c r="BS30" s="696">
        <v>2921.7752517387767</v>
      </c>
      <c r="BT30" s="696">
        <v>686.81780259923983</v>
      </c>
      <c r="BU30" s="696">
        <v>3186.0820235124147</v>
      </c>
      <c r="BV30" s="696">
        <v>5606.3651409370386</v>
      </c>
      <c r="BW30" s="696">
        <v>5792.0909496128279</v>
      </c>
      <c r="BX30" s="696">
        <v>2364.4339961825208</v>
      </c>
      <c r="BY30" s="755">
        <v>1216.8905686090875</v>
      </c>
      <c r="BZ30" s="755">
        <v>2105.0545234922333</v>
      </c>
      <c r="CA30" s="2863"/>
      <c r="CB30" s="2863"/>
      <c r="CC30" s="2863"/>
      <c r="CD30" s="2863"/>
      <c r="CE30" s="2863"/>
      <c r="CF30" s="2863"/>
      <c r="CG30" s="2863"/>
      <c r="CH30" s="2863"/>
      <c r="CI30" s="2863"/>
      <c r="CJ30" s="2863"/>
      <c r="CK30" s="2863"/>
      <c r="CL30" s="2863"/>
      <c r="CM30" s="2863"/>
      <c r="CN30" s="2863"/>
      <c r="CO30" s="2863"/>
      <c r="CP30" s="2863"/>
      <c r="CQ30" s="2863"/>
      <c r="CR30" s="2863"/>
      <c r="CS30" s="2863"/>
      <c r="CT30" s="2863"/>
      <c r="CU30" s="2863"/>
      <c r="CV30" s="2863"/>
      <c r="CW30" s="2863"/>
      <c r="CX30" s="2863"/>
      <c r="CY30" s="2863"/>
      <c r="CZ30" s="2594"/>
    </row>
    <row r="31" s="130" customFormat="true" ht="15" customHeight="true" x14ac:dyDescent="0.2">
      <c r="A31" s="2995" t="s">
        <v>104</v>
      </c>
      <c r="B31" s="290" t="s">
        <v>50</v>
      </c>
      <c r="C31" s="550">
        <v>0.70743237973743933</v>
      </c>
      <c r="D31" s="570">
        <v>2.2612508076866251</v>
      </c>
      <c r="E31" s="570">
        <v>1.6703255531124555</v>
      </c>
      <c r="F31" s="570">
        <v>6.8830463781840461</v>
      </c>
      <c r="G31" s="590">
        <v>35.103689353443464</v>
      </c>
      <c r="H31" s="609">
        <v>4.1643243456678247</v>
      </c>
      <c r="I31" s="570">
        <v>10.15510591857668</v>
      </c>
      <c r="J31" s="570">
        <v>14.379763602702456</v>
      </c>
      <c r="K31" s="570">
        <v>28.115741317301268</v>
      </c>
      <c r="L31" s="628">
        <v>59.912639833359236</v>
      </c>
      <c r="M31" s="642">
        <v>0.85010846041891297</v>
      </c>
      <c r="N31" s="570">
        <v>0.77640490294210973</v>
      </c>
      <c r="O31" s="570">
        <v>2.3624906232388709</v>
      </c>
      <c r="P31" s="570">
        <v>1.0164546672710872</v>
      </c>
      <c r="Q31" s="590">
        <v>2.7157965674872679</v>
      </c>
      <c r="R31" s="642">
        <v>2.7637650443209125</v>
      </c>
      <c r="S31" s="570">
        <v>3.9683776013782479</v>
      </c>
      <c r="T31" s="570">
        <v>0.54907738079881152</v>
      </c>
      <c r="U31" s="570">
        <v>2.2044499071123718</v>
      </c>
      <c r="V31" s="570">
        <v>1.4293990397766274</v>
      </c>
      <c r="W31" s="570">
        <v>0.69094240615547686</v>
      </c>
      <c r="X31" s="570">
        <v>0</v>
      </c>
      <c r="Y31" s="660">
        <v>36.192284815103832</v>
      </c>
      <c r="Z31" s="660">
        <v>2.4073092026930412</v>
      </c>
      <c r="AA31" s="2834"/>
      <c r="AB31" s="2834"/>
      <c r="AC31" s="2834"/>
      <c r="AD31" s="2834"/>
      <c r="AE31" s="2834"/>
      <c r="AF31" s="2834"/>
      <c r="AG31" s="2834"/>
      <c r="AH31" s="2834"/>
      <c r="AI31" s="2834"/>
      <c r="AJ31" s="2834"/>
      <c r="AK31" s="2834"/>
      <c r="AL31" s="2834"/>
      <c r="AM31" s="2834"/>
      <c r="AN31" s="2834"/>
      <c r="AO31" s="2834"/>
      <c r="AP31" s="2834"/>
      <c r="AQ31" s="2834"/>
      <c r="AR31" s="2834"/>
      <c r="AS31" s="2834"/>
      <c r="AT31" s="2834"/>
      <c r="AU31" s="2834"/>
      <c r="AV31" s="2834"/>
      <c r="AW31" s="2834"/>
      <c r="AX31" s="2834"/>
      <c r="AY31" s="2834"/>
      <c r="AZ31" s="239"/>
      <c r="BA31" s="2994" t="s">
        <v>104</v>
      </c>
      <c r="BB31" s="165" t="s">
        <v>50</v>
      </c>
      <c r="BC31" s="678">
        <v>71.061632704374347</v>
      </c>
      <c r="BD31" s="696">
        <v>226.92782430108406</v>
      </c>
      <c r="BE31" s="696">
        <v>167.96772491168639</v>
      </c>
      <c r="BF31" s="696">
        <v>690.32072853387899</v>
      </c>
      <c r="BG31" s="715">
        <v>3530.5685838917293</v>
      </c>
      <c r="BH31" s="734">
        <v>149.2462170043305</v>
      </c>
      <c r="BI31" s="696">
        <v>364.109501473607</v>
      </c>
      <c r="BJ31" s="696">
        <v>515.83612923012151</v>
      </c>
      <c r="BK31" s="696">
        <v>1005.7312761384228</v>
      </c>
      <c r="BL31" s="715">
        <v>2152.8887627403337</v>
      </c>
      <c r="BM31" s="734">
        <v>55.215017169298655</v>
      </c>
      <c r="BN31" s="696">
        <v>49.82141466695996</v>
      </c>
      <c r="BO31" s="696">
        <v>152.99150038023632</v>
      </c>
      <c r="BP31" s="696">
        <v>65.531519706326193</v>
      </c>
      <c r="BQ31" s="715">
        <v>175.47515583311528</v>
      </c>
      <c r="BR31" s="734">
        <v>254.64910529169765</v>
      </c>
      <c r="BS31" s="696">
        <v>157.17270320406337</v>
      </c>
      <c r="BT31" s="696">
        <v>4.9002929637773001</v>
      </c>
      <c r="BU31" s="696">
        <v>120.36844106784903</v>
      </c>
      <c r="BV31" s="696">
        <v>114.34283645299857</v>
      </c>
      <c r="BW31" s="696">
        <v>48.32523830371332</v>
      </c>
      <c r="BX31" s="696">
        <v>0</v>
      </c>
      <c r="BY31" s="755">
        <v>3929.7031465380305</v>
      </c>
      <c r="BZ31" s="755">
        <v>57.384730520623407</v>
      </c>
      <c r="CA31" s="2863"/>
      <c r="CB31" s="2863"/>
      <c r="CC31" s="2863"/>
      <c r="CD31" s="2863"/>
      <c r="CE31" s="2863"/>
      <c r="CF31" s="2863"/>
      <c r="CG31" s="2863"/>
      <c r="CH31" s="2863"/>
      <c r="CI31" s="2863"/>
      <c r="CJ31" s="2863"/>
      <c r="CK31" s="2863"/>
      <c r="CL31" s="2863"/>
      <c r="CM31" s="2863"/>
      <c r="CN31" s="2863"/>
      <c r="CO31" s="2863"/>
      <c r="CP31" s="2863"/>
      <c r="CQ31" s="2863"/>
      <c r="CR31" s="2863"/>
      <c r="CS31" s="2863"/>
      <c r="CT31" s="2863"/>
      <c r="CU31" s="2863"/>
      <c r="CV31" s="2863"/>
      <c r="CW31" s="2863"/>
      <c r="CX31" s="2863"/>
      <c r="CY31" s="2863"/>
      <c r="CZ31" s="2594"/>
    </row>
    <row r="32" s="130" customFormat="true" ht="15" customHeight="true" x14ac:dyDescent="0.2">
      <c r="A32" s="2995"/>
      <c r="B32" s="290" t="s">
        <v>49</v>
      </c>
      <c r="C32" s="550">
        <v>99.292567620262517</v>
      </c>
      <c r="D32" s="570">
        <v>97.738749192313364</v>
      </c>
      <c r="E32" s="570">
        <v>98.329674446887523</v>
      </c>
      <c r="F32" s="570">
        <v>93.116953621815853</v>
      </c>
      <c r="G32" s="590">
        <v>64.896310646556643</v>
      </c>
      <c r="H32" s="609">
        <v>95.835675654332164</v>
      </c>
      <c r="I32" s="570">
        <v>89.844894081423263</v>
      </c>
      <c r="J32" s="570">
        <v>85.620236397297575</v>
      </c>
      <c r="K32" s="570">
        <v>71.884258682698714</v>
      </c>
      <c r="L32" s="628">
        <v>40.087360166640714</v>
      </c>
      <c r="M32" s="642">
        <v>99.149891539581077</v>
      </c>
      <c r="N32" s="570">
        <v>99.223595097057881</v>
      </c>
      <c r="O32" s="570">
        <v>97.637509376761116</v>
      </c>
      <c r="P32" s="570">
        <v>98.98354533272888</v>
      </c>
      <c r="Q32" s="590">
        <v>97.28420343251274</v>
      </c>
      <c r="R32" s="642">
        <v>97.236234955679109</v>
      </c>
      <c r="S32" s="570">
        <v>96.031622398621764</v>
      </c>
      <c r="T32" s="570">
        <v>99.450922619201179</v>
      </c>
      <c r="U32" s="570">
        <v>97.795550092887652</v>
      </c>
      <c r="V32" s="570">
        <v>98.570600960223402</v>
      </c>
      <c r="W32" s="570">
        <v>99.309057593844543</v>
      </c>
      <c r="X32" s="570">
        <v>100</v>
      </c>
      <c r="Y32" s="660">
        <v>63.807715184896317</v>
      </c>
      <c r="Z32" s="660">
        <v>97.592690797306943</v>
      </c>
      <c r="AA32" s="2834"/>
      <c r="AB32" s="2834"/>
      <c r="AC32" s="2834"/>
      <c r="AD32" s="2834"/>
      <c r="AE32" s="2834"/>
      <c r="AF32" s="2834"/>
      <c r="AG32" s="2834"/>
      <c r="AH32" s="2834"/>
      <c r="AI32" s="2834"/>
      <c r="AJ32" s="2834"/>
      <c r="AK32" s="2834"/>
      <c r="AL32" s="2834"/>
      <c r="AM32" s="2834"/>
      <c r="AN32" s="2834"/>
      <c r="AO32" s="2834"/>
      <c r="AP32" s="2834"/>
      <c r="AQ32" s="2834"/>
      <c r="AR32" s="2834"/>
      <c r="AS32" s="2834"/>
      <c r="AT32" s="2834"/>
      <c r="AU32" s="2834"/>
      <c r="AV32" s="2834"/>
      <c r="AW32" s="2834"/>
      <c r="AX32" s="2834"/>
      <c r="AY32" s="2834"/>
      <c r="AZ32" s="239"/>
      <c r="BA32" s="2994"/>
      <c r="BB32" s="165" t="s">
        <v>49</v>
      </c>
      <c r="BC32" s="678">
        <v>9973.9454576904063</v>
      </c>
      <c r="BD32" s="696">
        <v>9808.5721533967808</v>
      </c>
      <c r="BE32" s="696">
        <v>9888.0195404868609</v>
      </c>
      <c r="BF32" s="696">
        <v>9338.9699460410266</v>
      </c>
      <c r="BG32" s="715">
        <v>6526.9742240564765</v>
      </c>
      <c r="BH32" s="734">
        <v>3434.6777191701499</v>
      </c>
      <c r="BI32" s="696">
        <v>3221.3725643268417</v>
      </c>
      <c r="BJ32" s="696">
        <v>3071.4003753614993</v>
      </c>
      <c r="BK32" s="696">
        <v>2571.3797265138069</v>
      </c>
      <c r="BL32" s="715">
        <v>1440.4911462878251</v>
      </c>
      <c r="BM32" s="734">
        <v>6439.8405833937186</v>
      </c>
      <c r="BN32" s="696">
        <v>6367.1157373482611</v>
      </c>
      <c r="BO32" s="696">
        <v>6322.8649062154291</v>
      </c>
      <c r="BP32" s="696">
        <v>6381.5360983962119</v>
      </c>
      <c r="BQ32" s="715">
        <v>6285.8024646578006</v>
      </c>
      <c r="BR32" s="734">
        <v>8959.1987149114047</v>
      </c>
      <c r="BS32" s="696">
        <v>3803.4560219826753</v>
      </c>
      <c r="BT32" s="696">
        <v>887.55915540181218</v>
      </c>
      <c r="BU32" s="696">
        <v>5339.8799719033823</v>
      </c>
      <c r="BV32" s="696">
        <v>7885.0214607880989</v>
      </c>
      <c r="BW32" s="696">
        <v>6945.779895958246</v>
      </c>
      <c r="BX32" s="696">
        <v>2461.0556649333121</v>
      </c>
      <c r="BY32" s="755">
        <v>6928.1445041802954</v>
      </c>
      <c r="BZ32" s="755">
        <v>2326.3859316123289</v>
      </c>
      <c r="CA32" s="2863"/>
      <c r="CB32" s="2863"/>
      <c r="CC32" s="2863"/>
      <c r="CD32" s="2863"/>
      <c r="CE32" s="2863"/>
      <c r="CF32" s="2863"/>
      <c r="CG32" s="2863"/>
      <c r="CH32" s="2863"/>
      <c r="CI32" s="2863"/>
      <c r="CJ32" s="2863"/>
      <c r="CK32" s="2863"/>
      <c r="CL32" s="2863"/>
      <c r="CM32" s="2863"/>
      <c r="CN32" s="2863"/>
      <c r="CO32" s="2863"/>
      <c r="CP32" s="2863"/>
      <c r="CQ32" s="2863"/>
      <c r="CR32" s="2863"/>
      <c r="CS32" s="2863"/>
      <c r="CT32" s="2863"/>
      <c r="CU32" s="2863"/>
      <c r="CV32" s="2863"/>
      <c r="CW32" s="2863"/>
      <c r="CX32" s="2863"/>
      <c r="CY32" s="2863"/>
      <c r="CZ32" s="2594"/>
    </row>
    <row r="33" s="130" customFormat="true" ht="15" customHeight="true" x14ac:dyDescent="0.2">
      <c r="A33" s="2995" t="s">
        <v>105</v>
      </c>
      <c r="B33" s="290" t="s">
        <v>50</v>
      </c>
      <c r="C33" s="550">
        <v>1.4123237222195896E-2</v>
      </c>
      <c r="D33" s="570">
        <v>3.3393788564715775E-2</v>
      </c>
      <c r="E33" s="570">
        <v>0</v>
      </c>
      <c r="F33" s="570">
        <v>1.8411231762523173</v>
      </c>
      <c r="G33" s="590">
        <v>15.650186241486267</v>
      </c>
      <c r="H33" s="609">
        <v>3.9584550499059082E-2</v>
      </c>
      <c r="I33" s="570">
        <v>2.797332016990064</v>
      </c>
      <c r="J33" s="570">
        <v>3.4116602959892455</v>
      </c>
      <c r="K33" s="570">
        <v>6.6323112477791923</v>
      </c>
      <c r="L33" s="628">
        <v>34.027061390983938</v>
      </c>
      <c r="M33" s="642">
        <v>0</v>
      </c>
      <c r="N33" s="570">
        <v>0</v>
      </c>
      <c r="O33" s="570">
        <v>5.174965955933318E-2</v>
      </c>
      <c r="P33" s="570">
        <v>0</v>
      </c>
      <c r="Q33" s="590">
        <v>1.1766541523010874</v>
      </c>
      <c r="R33" s="642">
        <v>0.4023030478002787</v>
      </c>
      <c r="S33" s="570">
        <v>1.5413188450543478</v>
      </c>
      <c r="T33" s="570">
        <v>0</v>
      </c>
      <c r="U33" s="570">
        <v>0.28472540073629732</v>
      </c>
      <c r="V33" s="570">
        <v>0</v>
      </c>
      <c r="W33" s="570">
        <v>0</v>
      </c>
      <c r="X33" s="570">
        <v>0</v>
      </c>
      <c r="Y33" s="660">
        <v>15.181340176752261</v>
      </c>
      <c r="Z33" s="660">
        <v>5.9514122012620352E-2</v>
      </c>
      <c r="AA33" s="2834"/>
      <c r="AB33" s="2834"/>
      <c r="AC33" s="2834"/>
      <c r="AD33" s="2834"/>
      <c r="AE33" s="2834"/>
      <c r="AF33" s="2834"/>
      <c r="AG33" s="2834"/>
      <c r="AH33" s="2834"/>
      <c r="AI33" s="2834"/>
      <c r="AJ33" s="2834"/>
      <c r="AK33" s="2834"/>
      <c r="AL33" s="2834"/>
      <c r="AM33" s="2834"/>
      <c r="AN33" s="2834"/>
      <c r="AO33" s="2834"/>
      <c r="AP33" s="2834"/>
      <c r="AQ33" s="2834"/>
      <c r="AR33" s="2834"/>
      <c r="AS33" s="2834"/>
      <c r="AT33" s="2834"/>
      <c r="AU33" s="2834"/>
      <c r="AV33" s="2834"/>
      <c r="AW33" s="2834"/>
      <c r="AX33" s="2834"/>
      <c r="AY33" s="2834"/>
      <c r="AZ33" s="239"/>
      <c r="BA33" s="2994" t="s">
        <v>105</v>
      </c>
      <c r="BB33" s="165" t="s">
        <v>50</v>
      </c>
      <c r="BC33" s="678">
        <v>1.4186801803628533</v>
      </c>
      <c r="BD33" s="696">
        <v>3.3512336439645241</v>
      </c>
      <c r="BE33" s="696">
        <v>0</v>
      </c>
      <c r="BF33" s="696">
        <v>184.65159502331113</v>
      </c>
      <c r="BG33" s="715">
        <v>1574.0241807611001</v>
      </c>
      <c r="BH33" s="734">
        <v>1.4186801803628533</v>
      </c>
      <c r="BI33" s="696">
        <v>100.29783779007275</v>
      </c>
      <c r="BJ33" s="696">
        <v>122.38432355038471</v>
      </c>
      <c r="BK33" s="696">
        <v>237.24513537445091</v>
      </c>
      <c r="BL33" s="715">
        <v>1222.721587656295</v>
      </c>
      <c r="BM33" s="734">
        <v>0</v>
      </c>
      <c r="BN33" s="696">
        <v>0</v>
      </c>
      <c r="BO33" s="696">
        <v>3.3512336439645241</v>
      </c>
      <c r="BP33" s="696">
        <v>0</v>
      </c>
      <c r="BQ33" s="715">
        <v>76.026891413207252</v>
      </c>
      <c r="BR33" s="734">
        <v>37.067590600356617</v>
      </c>
      <c r="BS33" s="696">
        <v>61.045916923938975</v>
      </c>
      <c r="BT33" s="696">
        <v>0</v>
      </c>
      <c r="BU33" s="696">
        <v>15.546714175029649</v>
      </c>
      <c r="BV33" s="696">
        <v>0</v>
      </c>
      <c r="BW33" s="696">
        <v>0</v>
      </c>
      <c r="BX33" s="696">
        <v>0</v>
      </c>
      <c r="BY33" s="755">
        <v>1648.3667877290502</v>
      </c>
      <c r="BZ33" s="755">
        <v>1.4186801803628533</v>
      </c>
      <c r="CA33" s="2863"/>
      <c r="CB33" s="2863"/>
      <c r="CC33" s="2863"/>
      <c r="CD33" s="2863"/>
      <c r="CE33" s="2863"/>
      <c r="CF33" s="2863"/>
      <c r="CG33" s="2863"/>
      <c r="CH33" s="2863"/>
      <c r="CI33" s="2863"/>
      <c r="CJ33" s="2863"/>
      <c r="CK33" s="2863"/>
      <c r="CL33" s="2863"/>
      <c r="CM33" s="2863"/>
      <c r="CN33" s="2863"/>
      <c r="CO33" s="2863"/>
      <c r="CP33" s="2863"/>
      <c r="CQ33" s="2863"/>
      <c r="CR33" s="2863"/>
      <c r="CS33" s="2863"/>
      <c r="CT33" s="2863"/>
      <c r="CU33" s="2863"/>
      <c r="CV33" s="2863"/>
      <c r="CW33" s="2863"/>
      <c r="CX33" s="2863"/>
      <c r="CY33" s="2863"/>
      <c r="CZ33" s="2594"/>
    </row>
    <row r="34" s="130" customFormat="true" ht="15" customHeight="true" x14ac:dyDescent="0.2">
      <c r="A34" s="2995"/>
      <c r="B34" s="290" t="s">
        <v>49</v>
      </c>
      <c r="C34" s="550">
        <v>99.985876762777806</v>
      </c>
      <c r="D34" s="570">
        <v>99.966606211435277</v>
      </c>
      <c r="E34" s="570">
        <v>100</v>
      </c>
      <c r="F34" s="570">
        <v>98.158876823747661</v>
      </c>
      <c r="G34" s="590">
        <v>84.349813758513875</v>
      </c>
      <c r="H34" s="609">
        <v>99.960415449500942</v>
      </c>
      <c r="I34" s="570">
        <v>97.202667983009931</v>
      </c>
      <c r="J34" s="570">
        <v>96.588339704010778</v>
      </c>
      <c r="K34" s="570">
        <v>93.367688752220786</v>
      </c>
      <c r="L34" s="628">
        <v>65.972938609016026</v>
      </c>
      <c r="M34" s="642">
        <v>100</v>
      </c>
      <c r="N34" s="570">
        <v>100</v>
      </c>
      <c r="O34" s="570">
        <v>99.948250340440666</v>
      </c>
      <c r="P34" s="570">
        <v>100</v>
      </c>
      <c r="Q34" s="590">
        <v>98.823345847698917</v>
      </c>
      <c r="R34" s="642">
        <v>99.597696952199712</v>
      </c>
      <c r="S34" s="570">
        <v>98.458681154945666</v>
      </c>
      <c r="T34" s="570">
        <v>100</v>
      </c>
      <c r="U34" s="570">
        <v>99.715274599263722</v>
      </c>
      <c r="V34" s="570">
        <v>100</v>
      </c>
      <c r="W34" s="570">
        <v>100</v>
      </c>
      <c r="X34" s="570">
        <v>100</v>
      </c>
      <c r="Y34" s="660">
        <v>84.818659823247785</v>
      </c>
      <c r="Z34" s="660">
        <v>99.940485877987371</v>
      </c>
      <c r="AA34" s="2834"/>
      <c r="AB34" s="2834"/>
      <c r="AC34" s="2834"/>
      <c r="AD34" s="2834"/>
      <c r="AE34" s="2834"/>
      <c r="AF34" s="2834"/>
      <c r="AG34" s="2834"/>
      <c r="AH34" s="2834"/>
      <c r="AI34" s="2834"/>
      <c r="AJ34" s="2834"/>
      <c r="AK34" s="2834"/>
      <c r="AL34" s="2834"/>
      <c r="AM34" s="2834"/>
      <c r="AN34" s="2834"/>
      <c r="AO34" s="2834"/>
      <c r="AP34" s="2834"/>
      <c r="AQ34" s="2834"/>
      <c r="AR34" s="2834"/>
      <c r="AS34" s="2834"/>
      <c r="AT34" s="2834"/>
      <c r="AU34" s="2834"/>
      <c r="AV34" s="2834"/>
      <c r="AW34" s="2834"/>
      <c r="AX34" s="2834"/>
      <c r="AY34" s="2834"/>
      <c r="AZ34" s="239"/>
      <c r="BA34" s="2994"/>
      <c r="BB34" s="165" t="s">
        <v>49</v>
      </c>
      <c r="BC34" s="678">
        <v>10043.588410214423</v>
      </c>
      <c r="BD34" s="696">
        <v>10032.1487440539</v>
      </c>
      <c r="BE34" s="696">
        <v>10055.987265398549</v>
      </c>
      <c r="BF34" s="696">
        <v>9844.6390795516018</v>
      </c>
      <c r="BG34" s="715">
        <v>8483.5186271871098</v>
      </c>
      <c r="BH34" s="734">
        <v>3582.5052559941178</v>
      </c>
      <c r="BI34" s="696">
        <v>3485.1842280103774</v>
      </c>
      <c r="BJ34" s="696">
        <v>3464.8521810412353</v>
      </c>
      <c r="BK34" s="696">
        <v>3339.8658672777788</v>
      </c>
      <c r="BL34" s="715">
        <v>2370.6583213718645</v>
      </c>
      <c r="BM34" s="734">
        <v>6495.0556005630178</v>
      </c>
      <c r="BN34" s="696">
        <v>6416.9371520152217</v>
      </c>
      <c r="BO34" s="696">
        <v>6472.5051729517018</v>
      </c>
      <c r="BP34" s="696">
        <v>6447.0676181025401</v>
      </c>
      <c r="BQ34" s="715">
        <v>6385.2507290777085</v>
      </c>
      <c r="BR34" s="734">
        <v>9176.7802296027421</v>
      </c>
      <c r="BS34" s="696">
        <v>3899.5828082628</v>
      </c>
      <c r="BT34" s="696">
        <v>892.45944836558954</v>
      </c>
      <c r="BU34" s="696">
        <v>5444.7016987962015</v>
      </c>
      <c r="BV34" s="696">
        <v>7999.3642972410944</v>
      </c>
      <c r="BW34" s="696">
        <v>6994.1051342619585</v>
      </c>
      <c r="BX34" s="696">
        <v>2461.0556649333121</v>
      </c>
      <c r="BY34" s="755">
        <v>9209.480862989265</v>
      </c>
      <c r="BZ34" s="755">
        <v>2382.3519819525895</v>
      </c>
      <c r="CA34" s="2863"/>
      <c r="CB34" s="2863"/>
      <c r="CC34" s="2863"/>
      <c r="CD34" s="2863"/>
      <c r="CE34" s="2863"/>
      <c r="CF34" s="2863"/>
      <c r="CG34" s="2863"/>
      <c r="CH34" s="2863"/>
      <c r="CI34" s="2863"/>
      <c r="CJ34" s="2863"/>
      <c r="CK34" s="2863"/>
      <c r="CL34" s="2863"/>
      <c r="CM34" s="2863"/>
      <c r="CN34" s="2863"/>
      <c r="CO34" s="2863"/>
      <c r="CP34" s="2863"/>
      <c r="CQ34" s="2863"/>
      <c r="CR34" s="2863"/>
      <c r="CS34" s="2863"/>
      <c r="CT34" s="2863"/>
      <c r="CU34" s="2863"/>
      <c r="CV34" s="2863"/>
      <c r="CW34" s="2863"/>
      <c r="CX34" s="2863"/>
      <c r="CY34" s="2863"/>
      <c r="CZ34" s="2594"/>
    </row>
    <row r="35" s="130" customFormat="true" ht="15" customHeight="true" x14ac:dyDescent="0.2">
      <c r="A35" s="2995" t="s">
        <v>56</v>
      </c>
      <c r="B35" s="290" t="s">
        <v>50</v>
      </c>
      <c r="C35" s="550">
        <v>20.920916692774352</v>
      </c>
      <c r="D35" s="570">
        <v>27.865642249603241</v>
      </c>
      <c r="E35" s="570">
        <v>29.396818298021238</v>
      </c>
      <c r="F35" s="570">
        <v>25.750922285451516</v>
      </c>
      <c r="G35" s="590">
        <v>44.162451922482568</v>
      </c>
      <c r="H35" s="609">
        <v>25.760917525901846</v>
      </c>
      <c r="I35" s="570">
        <v>26.322837029609701</v>
      </c>
      <c r="J35" s="570">
        <v>25.33106043194228</v>
      </c>
      <c r="K35" s="570">
        <v>36.603903193034924</v>
      </c>
      <c r="L35" s="628">
        <v>64.801007505795965</v>
      </c>
      <c r="M35" s="642">
        <v>19.666779985210187</v>
      </c>
      <c r="N35" s="570">
        <v>25.954437666286069</v>
      </c>
      <c r="O35" s="570">
        <v>26.467236055197642</v>
      </c>
      <c r="P35" s="570">
        <v>30.892922823239594</v>
      </c>
      <c r="Q35" s="590">
        <v>28.10952893495579</v>
      </c>
      <c r="R35" s="642">
        <v>25.538056228558144</v>
      </c>
      <c r="S35" s="570">
        <v>21.855795975217422</v>
      </c>
      <c r="T35" s="570">
        <v>7.78940164273489</v>
      </c>
      <c r="U35" s="570">
        <v>26.268311686502415</v>
      </c>
      <c r="V35" s="570">
        <v>17.561784167647158</v>
      </c>
      <c r="W35" s="570">
        <v>36.644385565140304</v>
      </c>
      <c r="X35" s="570">
        <v>36.216518805123954</v>
      </c>
      <c r="Y35" s="660">
        <v>42.687597620207832</v>
      </c>
      <c r="Z35" s="660">
        <v>27.765208916135471</v>
      </c>
      <c r="AA35" s="2834"/>
      <c r="AB35" s="2834"/>
      <c r="AC35" s="2834"/>
      <c r="AD35" s="2834"/>
      <c r="AE35" s="2834"/>
      <c r="AF35" s="2834"/>
      <c r="AG35" s="2834"/>
      <c r="AH35" s="2834"/>
      <c r="AI35" s="2834"/>
      <c r="AJ35" s="2834"/>
      <c r="AK35" s="2834"/>
      <c r="AL35" s="2834"/>
      <c r="AM35" s="2834"/>
      <c r="AN35" s="2834"/>
      <c r="AO35" s="2834"/>
      <c r="AP35" s="2834"/>
      <c r="AQ35" s="2834"/>
      <c r="AR35" s="2834"/>
      <c r="AS35" s="2834"/>
      <c r="AT35" s="2834"/>
      <c r="AU35" s="2834"/>
      <c r="AV35" s="2834"/>
      <c r="AW35" s="2834"/>
      <c r="AX35" s="2834"/>
      <c r="AY35" s="2834"/>
      <c r="AZ35" s="239"/>
      <c r="BA35" s="2994" t="s">
        <v>56</v>
      </c>
      <c r="BB35" s="165" t="s">
        <v>50</v>
      </c>
      <c r="BC35" s="678">
        <v>2101.5075651647699</v>
      </c>
      <c r="BD35" s="696">
        <v>2796.4565217443001</v>
      </c>
      <c r="BE35" s="696">
        <v>2956.1403044813665</v>
      </c>
      <c r="BF35" s="696">
        <v>2582.6348473918224</v>
      </c>
      <c r="BG35" s="715">
        <v>4441.6575071432253</v>
      </c>
      <c r="BH35" s="734">
        <v>923.25168938896309</v>
      </c>
      <c r="BI35" s="696">
        <v>943.80060090653592</v>
      </c>
      <c r="BJ35" s="696">
        <v>908.68504681479715</v>
      </c>
      <c r="BK35" s="696">
        <v>1309.3622485182234</v>
      </c>
      <c r="BL35" s="715">
        <v>2328.5463845611025</v>
      </c>
      <c r="BM35" s="734">
        <v>1277.3682948798009</v>
      </c>
      <c r="BN35" s="696">
        <v>1665.4799532045433</v>
      </c>
      <c r="BO35" s="696">
        <v>1713.9802017293146</v>
      </c>
      <c r="BP35" s="696">
        <v>1991.6876236224889</v>
      </c>
      <c r="BQ35" s="715">
        <v>1816.2347022997169</v>
      </c>
      <c r="BR35" s="734">
        <v>2353.0376371372463</v>
      </c>
      <c r="BS35" s="696">
        <v>865.62693351266819</v>
      </c>
      <c r="BT35" s="696">
        <v>69.517250931731965</v>
      </c>
      <c r="BU35" s="696">
        <v>1434.3150719765842</v>
      </c>
      <c r="BV35" s="696">
        <v>1404.8310926653057</v>
      </c>
      <c r="BW35" s="696">
        <v>2562.9468522302259</v>
      </c>
      <c r="BX35" s="696">
        <v>891.30868769514132</v>
      </c>
      <c r="BY35" s="755">
        <v>4634.9543153538216</v>
      </c>
      <c r="BZ35" s="755">
        <v>661.85890442276013</v>
      </c>
      <c r="CA35" s="2863"/>
      <c r="CB35" s="2863"/>
      <c r="CC35" s="2863"/>
      <c r="CD35" s="2863"/>
      <c r="CE35" s="2863"/>
      <c r="CF35" s="2863"/>
      <c r="CG35" s="2863"/>
      <c r="CH35" s="2863"/>
      <c r="CI35" s="2863"/>
      <c r="CJ35" s="2863"/>
      <c r="CK35" s="2863"/>
      <c r="CL35" s="2863"/>
      <c r="CM35" s="2863"/>
      <c r="CN35" s="2863"/>
      <c r="CO35" s="2863"/>
      <c r="CP35" s="2863"/>
      <c r="CQ35" s="2863"/>
      <c r="CR35" s="2863"/>
      <c r="CS35" s="2863"/>
      <c r="CT35" s="2863"/>
      <c r="CU35" s="2863"/>
      <c r="CV35" s="2863"/>
      <c r="CW35" s="2863"/>
      <c r="CX35" s="2863"/>
      <c r="CY35" s="2863"/>
      <c r="CZ35" s="2594"/>
    </row>
    <row r="36" s="130" customFormat="true" ht="15" customHeight="true" x14ac:dyDescent="0.2">
      <c r="A36" s="2995"/>
      <c r="B36" s="290" t="s">
        <v>49</v>
      </c>
      <c r="C36" s="550">
        <v>79.079083307225488</v>
      </c>
      <c r="D36" s="570">
        <v>72.134357750396916</v>
      </c>
      <c r="E36" s="570">
        <v>70.603181701978869</v>
      </c>
      <c r="F36" s="570">
        <v>74.249077714548378</v>
      </c>
      <c r="G36" s="590">
        <v>55.837548077517539</v>
      </c>
      <c r="H36" s="609">
        <v>74.239082474098197</v>
      </c>
      <c r="I36" s="570">
        <v>73.677162970390157</v>
      </c>
      <c r="J36" s="570">
        <v>74.668939568057752</v>
      </c>
      <c r="K36" s="570">
        <v>63.396096806965041</v>
      </c>
      <c r="L36" s="628">
        <v>35.19899249420402</v>
      </c>
      <c r="M36" s="642">
        <v>80.333220014789731</v>
      </c>
      <c r="N36" s="570">
        <v>74.04556233371396</v>
      </c>
      <c r="O36" s="570">
        <v>73.532763944802355</v>
      </c>
      <c r="P36" s="570">
        <v>69.107077176760527</v>
      </c>
      <c r="Q36" s="590">
        <v>71.890471065044181</v>
      </c>
      <c r="R36" s="642">
        <v>74.461943771441938</v>
      </c>
      <c r="S36" s="570">
        <v>78.144204024782567</v>
      </c>
      <c r="T36" s="570">
        <v>92.210598357265098</v>
      </c>
      <c r="U36" s="570">
        <v>73.73168831349777</v>
      </c>
      <c r="V36" s="570">
        <v>82.43821583235291</v>
      </c>
      <c r="W36" s="570">
        <v>63.355614434859696</v>
      </c>
      <c r="X36" s="570">
        <v>63.783481194876181</v>
      </c>
      <c r="Y36" s="660">
        <v>57.312402379792339</v>
      </c>
      <c r="Z36" s="660">
        <v>72.234791083864494</v>
      </c>
      <c r="AA36" s="2834"/>
      <c r="AB36" s="2834"/>
      <c r="AC36" s="2834"/>
      <c r="AD36" s="2834"/>
      <c r="AE36" s="2834"/>
      <c r="AF36" s="2834"/>
      <c r="AG36" s="2834"/>
      <c r="AH36" s="2834"/>
      <c r="AI36" s="2834"/>
      <c r="AJ36" s="2834"/>
      <c r="AK36" s="2834"/>
      <c r="AL36" s="2834"/>
      <c r="AM36" s="2834"/>
      <c r="AN36" s="2834"/>
      <c r="AO36" s="2834"/>
      <c r="AP36" s="2834"/>
      <c r="AQ36" s="2834"/>
      <c r="AR36" s="2834"/>
      <c r="AS36" s="2834"/>
      <c r="AT36" s="2834"/>
      <c r="AU36" s="2834"/>
      <c r="AV36" s="2834"/>
      <c r="AW36" s="2834"/>
      <c r="AX36" s="2834"/>
      <c r="AY36" s="2834"/>
      <c r="AZ36" s="239"/>
      <c r="BA36" s="2994"/>
      <c r="BB36" s="165" t="s">
        <v>49</v>
      </c>
      <c r="BC36" s="678">
        <v>7943.4995252299987</v>
      </c>
      <c r="BD36" s="696">
        <v>7239.0434559535806</v>
      </c>
      <c r="BE36" s="696">
        <v>7099.8469609171934</v>
      </c>
      <c r="BF36" s="696">
        <v>7446.6558271830818</v>
      </c>
      <c r="BG36" s="715">
        <v>5615.8853008049809</v>
      </c>
      <c r="BH36" s="734">
        <v>2660.6722467855193</v>
      </c>
      <c r="BI36" s="696">
        <v>2641.6814648939094</v>
      </c>
      <c r="BJ36" s="696">
        <v>2678.5514577768236</v>
      </c>
      <c r="BK36" s="696">
        <v>2267.7487541340056</v>
      </c>
      <c r="BL36" s="715">
        <v>1264.8335244670575</v>
      </c>
      <c r="BM36" s="734">
        <v>5217.6873056832119</v>
      </c>
      <c r="BN36" s="696">
        <v>4751.45719881068</v>
      </c>
      <c r="BO36" s="696">
        <v>4761.8762048663521</v>
      </c>
      <c r="BP36" s="696">
        <v>4455.3799944800585</v>
      </c>
      <c r="BQ36" s="715">
        <v>4645.0429181911968</v>
      </c>
      <c r="BR36" s="734">
        <v>6860.8101830658616</v>
      </c>
      <c r="BS36" s="696">
        <v>3095.0017916740699</v>
      </c>
      <c r="BT36" s="696">
        <v>822.94219743385747</v>
      </c>
      <c r="BU36" s="696">
        <v>4025.9333409946557</v>
      </c>
      <c r="BV36" s="696">
        <v>6594.5332045757941</v>
      </c>
      <c r="BW36" s="696">
        <v>4431.1582820317326</v>
      </c>
      <c r="BX36" s="696">
        <v>1569.7469772381739</v>
      </c>
      <c r="BY36" s="755">
        <v>6222.893335364507</v>
      </c>
      <c r="BZ36" s="755">
        <v>1721.9117577101915</v>
      </c>
      <c r="CA36" s="2863"/>
      <c r="CB36" s="2863"/>
      <c r="CC36" s="2863"/>
      <c r="CD36" s="2863"/>
      <c r="CE36" s="2863"/>
      <c r="CF36" s="2863"/>
      <c r="CG36" s="2863"/>
      <c r="CH36" s="2863"/>
      <c r="CI36" s="2863"/>
      <c r="CJ36" s="2863"/>
      <c r="CK36" s="2863"/>
      <c r="CL36" s="2863"/>
      <c r="CM36" s="2863"/>
      <c r="CN36" s="2863"/>
      <c r="CO36" s="2863"/>
      <c r="CP36" s="2863"/>
      <c r="CQ36" s="2863"/>
      <c r="CR36" s="2863"/>
      <c r="CS36" s="2863"/>
      <c r="CT36" s="2863"/>
      <c r="CU36" s="2863"/>
      <c r="CV36" s="2863"/>
      <c r="CW36" s="2863"/>
      <c r="CX36" s="2863"/>
      <c r="CY36" s="2863"/>
      <c r="CZ36" s="2594"/>
    </row>
    <row r="37" s="130" customFormat="true" ht="15" customHeight="true" x14ac:dyDescent="0.2">
      <c r="A37" s="2995" t="s">
        <v>126</v>
      </c>
      <c r="B37" s="290" t="s">
        <v>50</v>
      </c>
      <c r="C37" s="550">
        <v>11.775349281866585</v>
      </c>
      <c r="D37" s="570">
        <v>20.64752945623944</v>
      </c>
      <c r="E37" s="570">
        <v>15.556223780663084</v>
      </c>
      <c r="F37" s="570">
        <v>18.423676751138032</v>
      </c>
      <c r="G37" s="590">
        <v>43.941507960581951</v>
      </c>
      <c r="H37" s="609">
        <v>19.308867834518651</v>
      </c>
      <c r="I37" s="570">
        <v>21.16038923115854</v>
      </c>
      <c r="J37" s="570">
        <v>23.083069506929291</v>
      </c>
      <c r="K37" s="570">
        <v>36.180514306650444</v>
      </c>
      <c r="L37" s="628">
        <v>64.659978119827315</v>
      </c>
      <c r="M37" s="642">
        <v>11.348047440915913</v>
      </c>
      <c r="N37" s="570">
        <v>15.70787307393412</v>
      </c>
      <c r="O37" s="570">
        <v>19.59515695881116</v>
      </c>
      <c r="P37" s="570">
        <v>14.440243314707068</v>
      </c>
      <c r="Q37" s="590">
        <v>17.078780908424154</v>
      </c>
      <c r="R37" s="642">
        <v>17.067462398764714</v>
      </c>
      <c r="S37" s="570">
        <v>17.251306117617965</v>
      </c>
      <c r="T37" s="570">
        <v>6.244975146144979</v>
      </c>
      <c r="U37" s="570">
        <v>9.2874651950187399</v>
      </c>
      <c r="V37" s="570">
        <v>8.1731198659722217</v>
      </c>
      <c r="W37" s="570">
        <v>23.938425123766578</v>
      </c>
      <c r="X37" s="570">
        <v>33.500513670035019</v>
      </c>
      <c r="Y37" s="660">
        <v>42.528574296976537</v>
      </c>
      <c r="Z37" s="660">
        <v>18.47045543518152</v>
      </c>
      <c r="AA37" s="2834"/>
      <c r="AB37" s="2834"/>
      <c r="AC37" s="2834"/>
      <c r="AD37" s="2834"/>
      <c r="AE37" s="2834"/>
      <c r="AF37" s="2834"/>
      <c r="AG37" s="2834"/>
      <c r="AH37" s="2834"/>
      <c r="AI37" s="2834"/>
      <c r="AJ37" s="2834"/>
      <c r="AK37" s="2834"/>
      <c r="AL37" s="2834"/>
      <c r="AM37" s="2834"/>
      <c r="AN37" s="2834"/>
      <c r="AO37" s="2834"/>
      <c r="AP37" s="2834"/>
      <c r="AQ37" s="2834"/>
      <c r="AR37" s="2834"/>
      <c r="AS37" s="2834"/>
      <c r="AT37" s="2834"/>
      <c r="AU37" s="2834"/>
      <c r="AV37" s="2834"/>
      <c r="AW37" s="2834"/>
      <c r="AX37" s="2834"/>
      <c r="AY37" s="2834"/>
      <c r="AZ37" s="239"/>
      <c r="BA37" s="2994" t="s">
        <v>126</v>
      </c>
      <c r="BB37" s="165" t="s">
        <v>50</v>
      </c>
      <c r="BC37" s="678">
        <v>583.77557465479526</v>
      </c>
      <c r="BD37" s="696">
        <v>1173.9627832378155</v>
      </c>
      <c r="BE37" s="696">
        <v>915.27934072596213</v>
      </c>
      <c r="BF37" s="696">
        <v>1381.7611000320458</v>
      </c>
      <c r="BG37" s="715">
        <v>4165.0234120887244</v>
      </c>
      <c r="BH37" s="734">
        <v>486.50479661313</v>
      </c>
      <c r="BI37" s="696">
        <v>621.66561588423201</v>
      </c>
      <c r="BJ37" s="696">
        <v>733.03529666202849</v>
      </c>
      <c r="BK37" s="696">
        <v>1256.1588610720496</v>
      </c>
      <c r="BL37" s="715">
        <v>2291.0624197120587</v>
      </c>
      <c r="BM37" s="734">
        <v>343.64716966272243</v>
      </c>
      <c r="BN37" s="696">
        <v>528.03055543534288</v>
      </c>
      <c r="BO37" s="696">
        <v>733.10108682451585</v>
      </c>
      <c r="BP37" s="696">
        <v>508.64919475442974</v>
      </c>
      <c r="BQ37" s="715">
        <v>717.94721411883086</v>
      </c>
      <c r="BR37" s="734">
        <v>1065.7328093988181</v>
      </c>
      <c r="BS37" s="696">
        <v>352.13588085923141</v>
      </c>
      <c r="BT37" s="696">
        <v>27.945769581640075</v>
      </c>
      <c r="BU37" s="696">
        <v>290.2218693018184</v>
      </c>
      <c r="BV37" s="696">
        <v>398.13207829668636</v>
      </c>
      <c r="BW37" s="696">
        <v>882.91693788290922</v>
      </c>
      <c r="BX37" s="696">
        <v>513.00105835851446</v>
      </c>
      <c r="BY37" s="755">
        <v>4516.7854990162386</v>
      </c>
      <c r="BZ37" s="755">
        <v>172.93030804348632</v>
      </c>
      <c r="CA37" s="2863"/>
      <c r="CB37" s="2863"/>
      <c r="CC37" s="2863"/>
      <c r="CD37" s="2863"/>
      <c r="CE37" s="2863"/>
      <c r="CF37" s="2863"/>
      <c r="CG37" s="2863"/>
      <c r="CH37" s="2863"/>
      <c r="CI37" s="2863"/>
      <c r="CJ37" s="2863"/>
      <c r="CK37" s="2863"/>
      <c r="CL37" s="2863"/>
      <c r="CM37" s="2863"/>
      <c r="CN37" s="2863"/>
      <c r="CO37" s="2863"/>
      <c r="CP37" s="2863"/>
      <c r="CQ37" s="2863"/>
      <c r="CR37" s="2863"/>
      <c r="CS37" s="2863"/>
      <c r="CT37" s="2863"/>
      <c r="CU37" s="2863"/>
      <c r="CV37" s="2863"/>
      <c r="CW37" s="2863"/>
      <c r="CX37" s="2863"/>
      <c r="CY37" s="2863"/>
      <c r="CZ37" s="2594"/>
    </row>
    <row r="38" s="130" customFormat="true" ht="15" customHeight="true" x14ac:dyDescent="0.2">
      <c r="A38" s="2995"/>
      <c r="B38" s="290" t="s">
        <v>49</v>
      </c>
      <c r="C38" s="550">
        <v>88.224650718133475</v>
      </c>
      <c r="D38" s="570">
        <v>79.352470543760504</v>
      </c>
      <c r="E38" s="570">
        <v>84.443776219336868</v>
      </c>
      <c r="F38" s="570">
        <v>81.576323248861954</v>
      </c>
      <c r="G38" s="590">
        <v>56.05849203941807</v>
      </c>
      <c r="H38" s="609">
        <v>80.691132165481449</v>
      </c>
      <c r="I38" s="570">
        <v>78.839610768841439</v>
      </c>
      <c r="J38" s="570">
        <v>76.916930493070765</v>
      </c>
      <c r="K38" s="570">
        <v>63.819485693349534</v>
      </c>
      <c r="L38" s="628">
        <v>35.340021880172614</v>
      </c>
      <c r="M38" s="642">
        <v>88.651952559084137</v>
      </c>
      <c r="N38" s="570">
        <v>84.292126926065862</v>
      </c>
      <c r="O38" s="570">
        <v>80.404843041188926</v>
      </c>
      <c r="P38" s="570">
        <v>85.559756685292982</v>
      </c>
      <c r="Q38" s="590">
        <v>82.92121909157585</v>
      </c>
      <c r="R38" s="642">
        <v>82.932537601235197</v>
      </c>
      <c r="S38" s="570">
        <v>82.748693882382014</v>
      </c>
      <c r="T38" s="570">
        <v>93.755024853855033</v>
      </c>
      <c r="U38" s="570">
        <v>90.712534804981289</v>
      </c>
      <c r="V38" s="570">
        <v>91.826880134027789</v>
      </c>
      <c r="W38" s="570">
        <v>76.061574876233522</v>
      </c>
      <c r="X38" s="570">
        <v>66.49948632996508</v>
      </c>
      <c r="Y38" s="660">
        <v>57.471425703023613</v>
      </c>
      <c r="Z38" s="660">
        <v>81.529544564818494</v>
      </c>
      <c r="AA38" s="2834"/>
      <c r="AB38" s="2834"/>
      <c r="AC38" s="2834"/>
      <c r="AD38" s="2834"/>
      <c r="AE38" s="2834"/>
      <c r="AF38" s="2834"/>
      <c r="AG38" s="2834"/>
      <c r="AH38" s="2834"/>
      <c r="AI38" s="2834"/>
      <c r="AJ38" s="2834"/>
      <c r="AK38" s="2834"/>
      <c r="AL38" s="2834"/>
      <c r="AM38" s="2834"/>
      <c r="AN38" s="2834"/>
      <c r="AO38" s="2834"/>
      <c r="AP38" s="2834"/>
      <c r="AQ38" s="2834"/>
      <c r="AR38" s="2834"/>
      <c r="AS38" s="2834"/>
      <c r="AT38" s="2834"/>
      <c r="AU38" s="2834"/>
      <c r="AV38" s="2834"/>
      <c r="AW38" s="2834"/>
      <c r="AX38" s="2834"/>
      <c r="AY38" s="2834"/>
      <c r="AZ38" s="239"/>
      <c r="BA38" s="2994"/>
      <c r="BB38" s="165" t="s">
        <v>49</v>
      </c>
      <c r="BC38" s="678">
        <v>4373.8317173325358</v>
      </c>
      <c r="BD38" s="696">
        <v>4511.7672491417097</v>
      </c>
      <c r="BE38" s="696">
        <v>4968.4065308008094</v>
      </c>
      <c r="BF38" s="696">
        <v>6118.1593485108542</v>
      </c>
      <c r="BG38" s="715">
        <v>5313.5393532696926</v>
      </c>
      <c r="BH38" s="734">
        <v>2033.0877594216736</v>
      </c>
      <c r="BI38" s="696">
        <v>2316.2085843163636</v>
      </c>
      <c r="BJ38" s="696">
        <v>2442.6051719592679</v>
      </c>
      <c r="BK38" s="696">
        <v>2215.7621028628141</v>
      </c>
      <c r="BL38" s="715">
        <v>1252.184092784868</v>
      </c>
      <c r="BM38" s="734">
        <v>2684.6021520988943</v>
      </c>
      <c r="BN38" s="696">
        <v>2833.5356664840629</v>
      </c>
      <c r="BO38" s="696">
        <v>3008.1350174102613</v>
      </c>
      <c r="BP38" s="696">
        <v>3013.7928006403577</v>
      </c>
      <c r="BQ38" s="715">
        <v>3485.7908510770376</v>
      </c>
      <c r="BR38" s="734">
        <v>5178.5042335722064</v>
      </c>
      <c r="BS38" s="696">
        <v>1689.0769899715237</v>
      </c>
      <c r="BT38" s="696">
        <v>419.54631689833565</v>
      </c>
      <c r="BU38" s="696">
        <v>2834.6551903449486</v>
      </c>
      <c r="BV38" s="696">
        <v>4473.1054029283268</v>
      </c>
      <c r="BW38" s="696">
        <v>2805.3663694693832</v>
      </c>
      <c r="BX38" s="696">
        <v>1018.321904063329</v>
      </c>
      <c r="BY38" s="755">
        <v>6103.8044776793949</v>
      </c>
      <c r="BZ38" s="755">
        <v>763.32331412815802</v>
      </c>
      <c r="CA38" s="2863"/>
      <c r="CB38" s="2863"/>
      <c r="CC38" s="2863"/>
      <c r="CD38" s="2863"/>
      <c r="CE38" s="2863"/>
      <c r="CF38" s="2863"/>
      <c r="CG38" s="2863"/>
      <c r="CH38" s="2863"/>
      <c r="CI38" s="2863"/>
      <c r="CJ38" s="2863"/>
      <c r="CK38" s="2863"/>
      <c r="CL38" s="2863"/>
      <c r="CM38" s="2863"/>
      <c r="CN38" s="2863"/>
      <c r="CO38" s="2863"/>
      <c r="CP38" s="2863"/>
      <c r="CQ38" s="2863"/>
      <c r="CR38" s="2863"/>
      <c r="CS38" s="2863"/>
      <c r="CT38" s="2863"/>
      <c r="CU38" s="2863"/>
      <c r="CV38" s="2863"/>
      <c r="CW38" s="2863"/>
      <c r="CX38" s="2863"/>
      <c r="CY38" s="2863"/>
      <c r="CZ38" s="2594"/>
    </row>
    <row r="39" s="130" customFormat="true" ht="15" customHeight="true" x14ac:dyDescent="0.2">
      <c r="A39" s="2995" t="s">
        <v>123</v>
      </c>
      <c r="B39" s="290" t="s">
        <v>50</v>
      </c>
      <c r="C39" s="550">
        <v>79.627760112068231</v>
      </c>
      <c r="D39" s="570">
        <v>87.0520977747301</v>
      </c>
      <c r="E39" s="570">
        <v>89.411616662370008</v>
      </c>
      <c r="F39" s="570">
        <v>64.068333628310882</v>
      </c>
      <c r="G39" s="590">
        <v>49.524401749979987</v>
      </c>
      <c r="H39" s="609">
        <v>67.838837463888083</v>
      </c>
      <c r="I39" s="570">
        <v>62.655187557575751</v>
      </c>
      <c r="J39" s="570">
        <v>52.094203106642681</v>
      </c>
      <c r="K39" s="570">
        <v>46.375144918352603</v>
      </c>
      <c r="L39" s="628">
        <v>50.087677922287021</v>
      </c>
      <c r="M39" s="642">
        <v>76.350335883416079</v>
      </c>
      <c r="N39" s="570">
        <v>98.822150747612426</v>
      </c>
      <c r="O39" s="570">
        <v>100</v>
      </c>
      <c r="P39" s="570">
        <v>100</v>
      </c>
      <c r="Q39" s="590">
        <v>81.108878972153065</v>
      </c>
      <c r="R39" s="642">
        <v>100</v>
      </c>
      <c r="S39" s="570">
        <v>64.979899398176812</v>
      </c>
      <c r="T39" s="570">
        <v>100</v>
      </c>
      <c r="U39" s="570">
        <v>100</v>
      </c>
      <c r="V39" s="570">
        <v>91.659084698960214</v>
      </c>
      <c r="W39" s="570">
        <v>100</v>
      </c>
      <c r="X39" s="570">
        <v>0</v>
      </c>
      <c r="Y39" s="660">
        <v>48.449905057264125</v>
      </c>
      <c r="Z39" s="660">
        <v>97.527774082945299</v>
      </c>
      <c r="AA39" s="2834"/>
      <c r="AB39" s="2834"/>
      <c r="AC39" s="2834"/>
      <c r="AD39" s="2834"/>
      <c r="AE39" s="2834"/>
      <c r="AF39" s="2834"/>
      <c r="AG39" s="2834"/>
      <c r="AH39" s="2834"/>
      <c r="AI39" s="2834"/>
      <c r="AJ39" s="2834"/>
      <c r="AK39" s="2834"/>
      <c r="AL39" s="2834"/>
      <c r="AM39" s="2834"/>
      <c r="AN39" s="2834"/>
      <c r="AO39" s="2834"/>
      <c r="AP39" s="2834"/>
      <c r="AQ39" s="2834"/>
      <c r="AR39" s="2834"/>
      <c r="AS39" s="2834"/>
      <c r="AT39" s="2834"/>
      <c r="AU39" s="2834"/>
      <c r="AV39" s="2834"/>
      <c r="AW39" s="2834"/>
      <c r="AX39" s="2834"/>
      <c r="AY39" s="2834"/>
      <c r="AZ39" s="239"/>
      <c r="BA39" s="2994" t="s">
        <v>123</v>
      </c>
      <c r="BB39" s="165" t="s">
        <v>50</v>
      </c>
      <c r="BC39" s="678">
        <v>56.584786421558221</v>
      </c>
      <c r="BD39" s="696">
        <v>197.54543148864741</v>
      </c>
      <c r="BE39" s="696">
        <v>150.18265831454121</v>
      </c>
      <c r="BF39" s="696">
        <v>442.27698746247182</v>
      </c>
      <c r="BG39" s="715">
        <v>1748.4929695451192</v>
      </c>
      <c r="BH39" s="734">
        <v>101.24689857456947</v>
      </c>
      <c r="BI39" s="696">
        <v>228.1334910632425</v>
      </c>
      <c r="BJ39" s="696">
        <v>268.72072085858332</v>
      </c>
      <c r="BK39" s="696">
        <v>466.40933679839054</v>
      </c>
      <c r="BL39" s="715">
        <v>1078.3319895064883</v>
      </c>
      <c r="BM39" s="734">
        <v>42.156851066845377</v>
      </c>
      <c r="BN39" s="696">
        <v>49.234593506776257</v>
      </c>
      <c r="BO39" s="696">
        <v>152.99150038023632</v>
      </c>
      <c r="BP39" s="696">
        <v>65.531519706326193</v>
      </c>
      <c r="BQ39" s="715">
        <v>142.32593177087847</v>
      </c>
      <c r="BR39" s="734">
        <v>254.64910529169765</v>
      </c>
      <c r="BS39" s="696">
        <v>102.13066442339539</v>
      </c>
      <c r="BT39" s="696">
        <v>4.9002929637773001</v>
      </c>
      <c r="BU39" s="696">
        <v>120.36844106784903</v>
      </c>
      <c r="BV39" s="696">
        <v>104.80559731164752</v>
      </c>
      <c r="BW39" s="696">
        <v>48.32523830371332</v>
      </c>
      <c r="BX39" s="696">
        <v>0</v>
      </c>
      <c r="BY39" s="755">
        <v>1903.9374435299967</v>
      </c>
      <c r="BZ39" s="755">
        <v>55.966050340260551</v>
      </c>
      <c r="CA39" s="2863"/>
      <c r="CB39" s="2863"/>
      <c r="CC39" s="2863"/>
      <c r="CD39" s="2863"/>
      <c r="CE39" s="2863"/>
      <c r="CF39" s="2863"/>
      <c r="CG39" s="2863"/>
      <c r="CH39" s="2863"/>
      <c r="CI39" s="2863"/>
      <c r="CJ39" s="2863"/>
      <c r="CK39" s="2863"/>
      <c r="CL39" s="2863"/>
      <c r="CM39" s="2863"/>
      <c r="CN39" s="2863"/>
      <c r="CO39" s="2863"/>
      <c r="CP39" s="2863"/>
      <c r="CQ39" s="2863"/>
      <c r="CR39" s="2863"/>
      <c r="CS39" s="2863"/>
      <c r="CT39" s="2863"/>
      <c r="CU39" s="2863"/>
      <c r="CV39" s="2863"/>
      <c r="CW39" s="2863"/>
      <c r="CX39" s="2863"/>
      <c r="CY39" s="2863"/>
      <c r="CZ39" s="2594"/>
    </row>
    <row r="40" s="130" customFormat="true" ht="15" customHeight="true" x14ac:dyDescent="0.2">
      <c r="A40" s="2995"/>
      <c r="B40" s="290" t="s">
        <v>49</v>
      </c>
      <c r="C40" s="550">
        <v>20.372239887931794</v>
      </c>
      <c r="D40" s="570">
        <v>12.947902225269919</v>
      </c>
      <c r="E40" s="570">
        <v>10.588383337630001</v>
      </c>
      <c r="F40" s="570">
        <v>35.931666371689126</v>
      </c>
      <c r="G40" s="590">
        <v>50.475598250019992</v>
      </c>
      <c r="H40" s="609">
        <v>32.161162536111902</v>
      </c>
      <c r="I40" s="570">
        <v>37.344812442424235</v>
      </c>
      <c r="J40" s="570">
        <v>47.905796893357284</v>
      </c>
      <c r="K40" s="570">
        <v>53.624855081647382</v>
      </c>
      <c r="L40" s="628">
        <v>49.912322077712965</v>
      </c>
      <c r="M40" s="642">
        <v>23.649664116583935</v>
      </c>
      <c r="N40" s="570">
        <v>1.1778492523875816</v>
      </c>
      <c r="O40" s="570">
        <v>0</v>
      </c>
      <c r="P40" s="570">
        <v>0</v>
      </c>
      <c r="Q40" s="590">
        <v>18.891121027846939</v>
      </c>
      <c r="R40" s="642">
        <v>0</v>
      </c>
      <c r="S40" s="570">
        <v>35.020100601823181</v>
      </c>
      <c r="T40" s="570">
        <v>0</v>
      </c>
      <c r="U40" s="570">
        <v>0</v>
      </c>
      <c r="V40" s="570">
        <v>8.3409153010397841</v>
      </c>
      <c r="W40" s="570">
        <v>0</v>
      </c>
      <c r="X40" s="570">
        <v>0</v>
      </c>
      <c r="Y40" s="660">
        <v>51.550094942735825</v>
      </c>
      <c r="Z40" s="660">
        <v>2.4722259170547054</v>
      </c>
      <c r="AA40" s="2834"/>
      <c r="AB40" s="2834"/>
      <c r="AC40" s="2834"/>
      <c r="AD40" s="2834"/>
      <c r="AE40" s="2834"/>
      <c r="AF40" s="2834"/>
      <c r="AG40" s="2834"/>
      <c r="AH40" s="2834"/>
      <c r="AI40" s="2834"/>
      <c r="AJ40" s="2834"/>
      <c r="AK40" s="2834"/>
      <c r="AL40" s="2834"/>
      <c r="AM40" s="2834"/>
      <c r="AN40" s="2834"/>
      <c r="AO40" s="2834"/>
      <c r="AP40" s="2834"/>
      <c r="AQ40" s="2834"/>
      <c r="AR40" s="2834"/>
      <c r="AS40" s="2834"/>
      <c r="AT40" s="2834"/>
      <c r="AU40" s="2834"/>
      <c r="AV40" s="2834"/>
      <c r="AW40" s="2834"/>
      <c r="AX40" s="2834"/>
      <c r="AY40" s="2834"/>
      <c r="AZ40" s="239"/>
      <c r="BA40" s="2994"/>
      <c r="BB40" s="165" t="s">
        <v>49</v>
      </c>
      <c r="BC40" s="678">
        <v>14.476846282816137</v>
      </c>
      <c r="BD40" s="696">
        <v>29.382392812436677</v>
      </c>
      <c r="BE40" s="696">
        <v>17.785066597145196</v>
      </c>
      <c r="BF40" s="696">
        <v>248.04374107140717</v>
      </c>
      <c r="BG40" s="715">
        <v>1782.0756143466092</v>
      </c>
      <c r="BH40" s="734">
        <v>47.999318429761018</v>
      </c>
      <c r="BI40" s="696">
        <v>135.97601041036444</v>
      </c>
      <c r="BJ40" s="696">
        <v>247.11540837153802</v>
      </c>
      <c r="BK40" s="696">
        <v>539.32193934003203</v>
      </c>
      <c r="BL40" s="715">
        <v>1074.556773233845</v>
      </c>
      <c r="BM40" s="734">
        <v>13.058166102453283</v>
      </c>
      <c r="BN40" s="696">
        <v>0.58682116018370478</v>
      </c>
      <c r="BO40" s="696">
        <v>0</v>
      </c>
      <c r="BP40" s="696">
        <v>0</v>
      </c>
      <c r="BQ40" s="715">
        <v>33.149224062236826</v>
      </c>
      <c r="BR40" s="734">
        <v>0</v>
      </c>
      <c r="BS40" s="696">
        <v>55.042038780667951</v>
      </c>
      <c r="BT40" s="696">
        <v>0</v>
      </c>
      <c r="BU40" s="696">
        <v>0</v>
      </c>
      <c r="BV40" s="696">
        <v>9.5372391413510549</v>
      </c>
      <c r="BW40" s="696">
        <v>0</v>
      </c>
      <c r="BX40" s="696">
        <v>0</v>
      </c>
      <c r="BY40" s="755">
        <v>2025.765703008032</v>
      </c>
      <c r="BZ40" s="755">
        <v>1.4186801803628533</v>
      </c>
      <c r="CA40" s="2863"/>
      <c r="CB40" s="2863"/>
      <c r="CC40" s="2863"/>
      <c r="CD40" s="2863"/>
      <c r="CE40" s="2863"/>
      <c r="CF40" s="2863"/>
      <c r="CG40" s="2863"/>
      <c r="CH40" s="2863"/>
      <c r="CI40" s="2863"/>
      <c r="CJ40" s="2863"/>
      <c r="CK40" s="2863"/>
      <c r="CL40" s="2863"/>
      <c r="CM40" s="2863"/>
      <c r="CN40" s="2863"/>
      <c r="CO40" s="2863"/>
      <c r="CP40" s="2863"/>
      <c r="CQ40" s="2863"/>
      <c r="CR40" s="2863"/>
      <c r="CS40" s="2863"/>
      <c r="CT40" s="2863"/>
      <c r="CU40" s="2863"/>
      <c r="CV40" s="2863"/>
      <c r="CW40" s="2863"/>
      <c r="CX40" s="2863"/>
      <c r="CY40" s="2863"/>
      <c r="CZ40" s="2594"/>
    </row>
    <row r="41" s="130" customFormat="true" ht="15" customHeight="true" x14ac:dyDescent="0.2">
      <c r="A41" s="2995" t="s">
        <v>57</v>
      </c>
      <c r="B41" s="290" t="s">
        <v>50</v>
      </c>
      <c r="C41" s="550">
        <v>9.1966524453125764</v>
      </c>
      <c r="D41" s="570">
        <v>9.9025752936362714</v>
      </c>
      <c r="E41" s="570">
        <v>13.82531646823395</v>
      </c>
      <c r="F41" s="570">
        <v>9.070046092605347</v>
      </c>
      <c r="G41" s="590">
        <v>3.6594536431555338</v>
      </c>
      <c r="H41" s="609">
        <v>9.5445997298565324</v>
      </c>
      <c r="I41" s="570">
        <v>7.3925640199907452</v>
      </c>
      <c r="J41" s="570">
        <v>5.5839728274287932</v>
      </c>
      <c r="K41" s="570">
        <v>2.4703915659968647</v>
      </c>
      <c r="L41" s="628">
        <v>2.0446086722093919</v>
      </c>
      <c r="M41" s="642">
        <v>8.8608921077243394</v>
      </c>
      <c r="N41" s="570">
        <v>9.044001058282598</v>
      </c>
      <c r="O41" s="570">
        <v>12.58512195689244</v>
      </c>
      <c r="P41" s="570">
        <v>12.484229519821641</v>
      </c>
      <c r="Q41" s="590">
        <v>13.012724031347705</v>
      </c>
      <c r="R41" s="642">
        <v>21.795853152503316</v>
      </c>
      <c r="S41" s="570">
        <v>20.377989591356645</v>
      </c>
      <c r="T41" s="570">
        <v>9.9760699842474683</v>
      </c>
      <c r="U41" s="570">
        <v>1.5503636396374878</v>
      </c>
      <c r="V41" s="570">
        <v>11.519370605067989</v>
      </c>
      <c r="W41" s="570">
        <v>5.7408851456961107</v>
      </c>
      <c r="X41" s="570">
        <v>0.9321092513960173</v>
      </c>
      <c r="Y41" s="660">
        <v>1.3604325336026819</v>
      </c>
      <c r="Z41" s="660">
        <v>2.7969600973935598</v>
      </c>
      <c r="AA41" s="2834"/>
      <c r="AB41" s="2834"/>
      <c r="AC41" s="2834"/>
      <c r="AD41" s="2834"/>
      <c r="AE41" s="2834"/>
      <c r="AF41" s="2834"/>
      <c r="AG41" s="2834"/>
      <c r="AH41" s="2834"/>
      <c r="AI41" s="2834"/>
      <c r="AJ41" s="2834"/>
      <c r="AK41" s="2834"/>
      <c r="AL41" s="2834"/>
      <c r="AM41" s="2834"/>
      <c r="AN41" s="2834"/>
      <c r="AO41" s="2834"/>
      <c r="AP41" s="2834"/>
      <c r="AQ41" s="2834"/>
      <c r="AR41" s="2834"/>
      <c r="AS41" s="2834"/>
      <c r="AT41" s="2834"/>
      <c r="AU41" s="2834"/>
      <c r="AV41" s="2834"/>
      <c r="AW41" s="2834"/>
      <c r="AX41" s="2834"/>
      <c r="AY41" s="2834"/>
      <c r="AZ41" s="239"/>
      <c r="BA41" s="2994" t="s">
        <v>57</v>
      </c>
      <c r="BB41" s="165" t="s">
        <v>50</v>
      </c>
      <c r="BC41" s="678">
        <v>899.16343289690803</v>
      </c>
      <c r="BD41" s="696">
        <v>979.85317220305876</v>
      </c>
      <c r="BE41" s="696">
        <v>1376.4854333912397</v>
      </c>
      <c r="BF41" s="696">
        <v>891.80239327497725</v>
      </c>
      <c r="BG41" s="715">
        <v>365.45050220232849</v>
      </c>
      <c r="BH41" s="734">
        <v>336.189684848627</v>
      </c>
      <c r="BI41" s="696">
        <v>259.21977158026891</v>
      </c>
      <c r="BJ41" s="696">
        <v>197.9981886524746</v>
      </c>
      <c r="BK41" s="696">
        <v>88.040869068209275</v>
      </c>
      <c r="BL41" s="715">
        <v>72.885046614985242</v>
      </c>
      <c r="BM41" s="734">
        <v>561.19723694843196</v>
      </c>
      <c r="BN41" s="696">
        <v>565.67906448507426</v>
      </c>
      <c r="BO41" s="696">
        <v>804.04534022279438</v>
      </c>
      <c r="BP41" s="696">
        <v>798.984543300479</v>
      </c>
      <c r="BQ41" s="715">
        <v>828.51518824716709</v>
      </c>
      <c r="BR41" s="734">
        <v>2008.2367405865955</v>
      </c>
      <c r="BS41" s="696">
        <v>785.53365702593669</v>
      </c>
      <c r="BT41" s="696">
        <v>84.659572506757755</v>
      </c>
      <c r="BU41" s="696">
        <v>77.246948483482015</v>
      </c>
      <c r="BV41" s="696">
        <v>921.47641944869406</v>
      </c>
      <c r="BW41" s="696">
        <v>399.9154669472457</v>
      </c>
      <c r="BX41" s="696">
        <v>22.933644564645029</v>
      </c>
      <c r="BY41" s="755">
        <v>146.07937017192111</v>
      </c>
      <c r="BZ41" s="755">
        <v>66.673114233232937</v>
      </c>
      <c r="CA41" s="2863"/>
      <c r="CB41" s="2863"/>
      <c r="CC41" s="2863"/>
      <c r="CD41" s="2863"/>
      <c r="CE41" s="2863"/>
      <c r="CF41" s="2863"/>
      <c r="CG41" s="2863"/>
      <c r="CH41" s="2863"/>
      <c r="CI41" s="2863"/>
      <c r="CJ41" s="2863"/>
      <c r="CK41" s="2863"/>
      <c r="CL41" s="2863"/>
      <c r="CM41" s="2863"/>
      <c r="CN41" s="2863"/>
      <c r="CO41" s="2863"/>
      <c r="CP41" s="2863"/>
      <c r="CQ41" s="2863"/>
      <c r="CR41" s="2863"/>
      <c r="CS41" s="2863"/>
      <c r="CT41" s="2863"/>
      <c r="CU41" s="2863"/>
      <c r="CV41" s="2863"/>
      <c r="CW41" s="2863"/>
      <c r="CX41" s="2863"/>
      <c r="CY41" s="2863"/>
      <c r="CZ41" s="2594"/>
    </row>
    <row r="42" s="130" customFormat="true" ht="15" customHeight="true" x14ac:dyDescent="0.2">
      <c r="A42" s="2995"/>
      <c r="B42" s="290" t="s">
        <v>49</v>
      </c>
      <c r="C42" s="550">
        <v>90.803347554687335</v>
      </c>
      <c r="D42" s="570">
        <v>90.097424706363725</v>
      </c>
      <c r="E42" s="570">
        <v>86.174683531766121</v>
      </c>
      <c r="F42" s="570">
        <v>90.929953907394648</v>
      </c>
      <c r="G42" s="590">
        <v>96.340546356844413</v>
      </c>
      <c r="H42" s="609">
        <v>90.455400270143542</v>
      </c>
      <c r="I42" s="570">
        <v>92.607435980009228</v>
      </c>
      <c r="J42" s="570">
        <v>94.416027172571205</v>
      </c>
      <c r="K42" s="570">
        <v>97.529608434003151</v>
      </c>
      <c r="L42" s="628">
        <v>97.955391327790622</v>
      </c>
      <c r="M42" s="642">
        <v>91.139107892275746</v>
      </c>
      <c r="N42" s="570">
        <v>90.955998941717382</v>
      </c>
      <c r="O42" s="570">
        <v>87.414878043107564</v>
      </c>
      <c r="P42" s="570">
        <v>87.515770480178361</v>
      </c>
      <c r="Q42" s="590">
        <v>86.987275968652298</v>
      </c>
      <c r="R42" s="642">
        <v>78.204146847496744</v>
      </c>
      <c r="S42" s="570">
        <v>79.622010408643391</v>
      </c>
      <c r="T42" s="570">
        <v>90.023930015752498</v>
      </c>
      <c r="U42" s="570">
        <v>98.44963636036249</v>
      </c>
      <c r="V42" s="570">
        <v>88.48062939493208</v>
      </c>
      <c r="W42" s="570">
        <v>94.259114854303903</v>
      </c>
      <c r="X42" s="570">
        <v>99.067890748603986</v>
      </c>
      <c r="Y42" s="660">
        <v>98.63956746639731</v>
      </c>
      <c r="Z42" s="660">
        <v>97.20303990260642</v>
      </c>
      <c r="AA42" s="2834"/>
      <c r="AB42" s="2834"/>
      <c r="AC42" s="2834"/>
      <c r="AD42" s="2834"/>
      <c r="AE42" s="2834"/>
      <c r="AF42" s="2834"/>
      <c r="AG42" s="2834"/>
      <c r="AH42" s="2834"/>
      <c r="AI42" s="2834"/>
      <c r="AJ42" s="2834"/>
      <c r="AK42" s="2834"/>
      <c r="AL42" s="2834"/>
      <c r="AM42" s="2834"/>
      <c r="AN42" s="2834"/>
      <c r="AO42" s="2834"/>
      <c r="AP42" s="2834"/>
      <c r="AQ42" s="2834"/>
      <c r="AR42" s="2834"/>
      <c r="AS42" s="2834"/>
      <c r="AT42" s="2834"/>
      <c r="AU42" s="2834"/>
      <c r="AV42" s="2834"/>
      <c r="AW42" s="2834"/>
      <c r="AX42" s="2834"/>
      <c r="AY42" s="2834"/>
      <c r="AZ42" s="239"/>
      <c r="BA42" s="2994"/>
      <c r="BB42" s="165" t="s">
        <v>49</v>
      </c>
      <c r="BC42" s="678">
        <v>8877.909673254886</v>
      </c>
      <c r="BD42" s="696">
        <v>8915.0796422209369</v>
      </c>
      <c r="BE42" s="696">
        <v>8579.7816549893669</v>
      </c>
      <c r="BF42" s="696">
        <v>8940.5885799313037</v>
      </c>
      <c r="BG42" s="715">
        <v>9621.026656371585</v>
      </c>
      <c r="BH42" s="734">
        <v>3186.1129193872512</v>
      </c>
      <c r="BI42" s="696">
        <v>3247.27365721243</v>
      </c>
      <c r="BJ42" s="696">
        <v>3347.8318999162984</v>
      </c>
      <c r="BK42" s="696">
        <v>3475.8018140119761</v>
      </c>
      <c r="BL42" s="715">
        <v>3491.8580558500021</v>
      </c>
      <c r="BM42" s="734">
        <v>5772.2196484599544</v>
      </c>
      <c r="BN42" s="696">
        <v>5689.0643929697299</v>
      </c>
      <c r="BO42" s="696">
        <v>5584.8108264228249</v>
      </c>
      <c r="BP42" s="696">
        <v>5600.9662268443972</v>
      </c>
      <c r="BQ42" s="715">
        <v>5538.4467656932275</v>
      </c>
      <c r="BR42" s="734">
        <v>7205.6110796165103</v>
      </c>
      <c r="BS42" s="696">
        <v>3069.2806439840228</v>
      </c>
      <c r="BT42" s="696">
        <v>763.96691708721949</v>
      </c>
      <c r="BU42" s="696">
        <v>4905.2582205324907</v>
      </c>
      <c r="BV42" s="696">
        <v>7077.8878777924065</v>
      </c>
      <c r="BW42" s="696">
        <v>6566.1787292945783</v>
      </c>
      <c r="BX42" s="696">
        <v>2437.4694176619532</v>
      </c>
      <c r="BY42" s="755">
        <v>10591.635772899188</v>
      </c>
      <c r="BZ42" s="755">
        <v>2317.0975478997193</v>
      </c>
      <c r="CA42" s="2863"/>
      <c r="CB42" s="2863"/>
      <c r="CC42" s="2863"/>
      <c r="CD42" s="2863"/>
      <c r="CE42" s="2863"/>
      <c r="CF42" s="2863"/>
      <c r="CG42" s="2863"/>
      <c r="CH42" s="2863"/>
      <c r="CI42" s="2863"/>
      <c r="CJ42" s="2863"/>
      <c r="CK42" s="2863"/>
      <c r="CL42" s="2863"/>
      <c r="CM42" s="2863"/>
      <c r="CN42" s="2863"/>
      <c r="CO42" s="2863"/>
      <c r="CP42" s="2863"/>
      <c r="CQ42" s="2863"/>
      <c r="CR42" s="2863"/>
      <c r="CS42" s="2863"/>
      <c r="CT42" s="2863"/>
      <c r="CU42" s="2863"/>
      <c r="CV42" s="2863"/>
      <c r="CW42" s="2863"/>
      <c r="CX42" s="2863"/>
      <c r="CY42" s="2863"/>
      <c r="CZ42" s="2594"/>
    </row>
    <row r="43" s="130" customFormat="true" ht="15" customHeight="true" x14ac:dyDescent="0.2">
      <c r="A43" s="2995" t="s">
        <v>54</v>
      </c>
      <c r="B43" s="290" t="s">
        <v>50</v>
      </c>
      <c r="C43" s="550">
        <v>90.349087335163844</v>
      </c>
      <c r="D43" s="570">
        <v>92.502780101860623</v>
      </c>
      <c r="E43" s="570">
        <v>94.189795747747397</v>
      </c>
      <c r="F43" s="570">
        <v>83.568663222085647</v>
      </c>
      <c r="G43" s="590">
        <v>60.670425496151402</v>
      </c>
      <c r="H43" s="609">
        <v>91.351276383914893</v>
      </c>
      <c r="I43" s="570">
        <v>73.228487555061932</v>
      </c>
      <c r="J43" s="570">
        <v>68.597863560210598</v>
      </c>
      <c r="K43" s="570">
        <v>58.640630107244228</v>
      </c>
      <c r="L43" s="628">
        <v>54.225186331161431</v>
      </c>
      <c r="M43" s="642">
        <v>88.935993600752255</v>
      </c>
      <c r="N43" s="570">
        <v>91.527795911999448</v>
      </c>
      <c r="O43" s="570">
        <v>94.384816751447943</v>
      </c>
      <c r="P43" s="570">
        <v>93.817183551502197</v>
      </c>
      <c r="Q43" s="590">
        <v>94.334967464391823</v>
      </c>
      <c r="R43" s="642">
        <v>98.288624272992379</v>
      </c>
      <c r="S43" s="570">
        <v>83.74520715579591</v>
      </c>
      <c r="T43" s="570">
        <v>95.85211195285504</v>
      </c>
      <c r="U43" s="570">
        <v>96.997313145329827</v>
      </c>
      <c r="V43" s="570">
        <v>84.234522113335061</v>
      </c>
      <c r="W43" s="570">
        <v>93.033740795956845</v>
      </c>
      <c r="X43" s="570">
        <v>98.895603719770165</v>
      </c>
      <c r="Y43" s="660">
        <v>53.28940515455637</v>
      </c>
      <c r="Z43" s="660">
        <v>97.561376515030744</v>
      </c>
      <c r="AA43" s="2834"/>
      <c r="AB43" s="2834"/>
      <c r="AC43" s="2834"/>
      <c r="AD43" s="2834"/>
      <c r="AE43" s="2834"/>
      <c r="AF43" s="2834"/>
      <c r="AG43" s="2834"/>
      <c r="AH43" s="2834"/>
      <c r="AI43" s="2834"/>
      <c r="AJ43" s="2834"/>
      <c r="AK43" s="2834"/>
      <c r="AL43" s="2834"/>
      <c r="AM43" s="2834"/>
      <c r="AN43" s="2834"/>
      <c r="AO43" s="2834"/>
      <c r="AP43" s="2834"/>
      <c r="AQ43" s="2834"/>
      <c r="AR43" s="2834"/>
      <c r="AS43" s="2834"/>
      <c r="AT43" s="2834"/>
      <c r="AU43" s="2834"/>
      <c r="AV43" s="2834"/>
      <c r="AW43" s="2834"/>
      <c r="AX43" s="2834"/>
      <c r="AY43" s="2834"/>
      <c r="AZ43" s="239"/>
      <c r="BA43" s="2994" t="s">
        <v>54</v>
      </c>
      <c r="BB43" s="165" t="s">
        <v>50</v>
      </c>
      <c r="BC43" s="678">
        <v>9050.21922839531</v>
      </c>
      <c r="BD43" s="696">
        <v>9266.6825956076173</v>
      </c>
      <c r="BE43" s="696">
        <v>9465.9029574337983</v>
      </c>
      <c r="BF43" s="696">
        <v>8348.8623347645625</v>
      </c>
      <c r="BG43" s="715">
        <v>6100.9505489355106</v>
      </c>
      <c r="BH43" s="734">
        <v>3271.9902682590423</v>
      </c>
      <c r="BI43" s="696">
        <v>2609.9786923711231</v>
      </c>
      <c r="BJ43" s="696">
        <v>2458.9838756531044</v>
      </c>
      <c r="BK43" s="696">
        <v>2096.6705365752118</v>
      </c>
      <c r="BL43" s="715">
        <v>1948.5169512570396</v>
      </c>
      <c r="BM43" s="734">
        <v>5751.4857632246003</v>
      </c>
      <c r="BN43" s="696">
        <v>5860.3783403507314</v>
      </c>
      <c r="BO43" s="696">
        <v>6108.7625203787029</v>
      </c>
      <c r="BP43" s="696">
        <v>6042.6693404906237</v>
      </c>
      <c r="BQ43" s="715">
        <v>6083.1813765766137</v>
      </c>
      <c r="BR43" s="734">
        <v>9043.5959401119289</v>
      </c>
      <c r="BS43" s="696">
        <v>3312.1816044964039</v>
      </c>
      <c r="BT43" s="696">
        <v>854.27219261983134</v>
      </c>
      <c r="BU43" s="696">
        <v>5280.490824199499</v>
      </c>
      <c r="BV43" s="696">
        <v>6702.4057484019904</v>
      </c>
      <c r="BW43" s="696">
        <v>6500.190060129321</v>
      </c>
      <c r="BX43" s="696">
        <v>2428.6407862555261</v>
      </c>
      <c r="BY43" s="755">
        <v>5785.2010379839348</v>
      </c>
      <c r="BZ43" s="755">
        <v>2325.6394709383712</v>
      </c>
      <c r="CA43" s="2863"/>
      <c r="CB43" s="2863"/>
      <c r="CC43" s="2863"/>
      <c r="CD43" s="2863"/>
      <c r="CE43" s="2863"/>
      <c r="CF43" s="2863"/>
      <c r="CG43" s="2863"/>
      <c r="CH43" s="2863"/>
      <c r="CI43" s="2863"/>
      <c r="CJ43" s="2863"/>
      <c r="CK43" s="2863"/>
      <c r="CL43" s="2863"/>
      <c r="CM43" s="2863"/>
      <c r="CN43" s="2863"/>
      <c r="CO43" s="2863"/>
      <c r="CP43" s="2863"/>
      <c r="CQ43" s="2863"/>
      <c r="CR43" s="2863"/>
      <c r="CS43" s="2863"/>
      <c r="CT43" s="2863"/>
      <c r="CU43" s="2863"/>
      <c r="CV43" s="2863"/>
      <c r="CW43" s="2863"/>
      <c r="CX43" s="2863"/>
      <c r="CY43" s="2863"/>
      <c r="CZ43" s="2594"/>
    </row>
    <row r="44" s="130" customFormat="true" ht="15" customHeight="true" x14ac:dyDescent="0.2">
      <c r="A44" s="2995"/>
      <c r="B44" s="290" t="s">
        <v>49</v>
      </c>
      <c r="C44" s="550">
        <v>9.6509126648360581</v>
      </c>
      <c r="D44" s="570">
        <v>7.4972198981393845</v>
      </c>
      <c r="E44" s="570">
        <v>5.8102042522526114</v>
      </c>
      <c r="F44" s="570">
        <v>16.4313367779143</v>
      </c>
      <c r="G44" s="590">
        <v>39.329574503848669</v>
      </c>
      <c r="H44" s="609">
        <v>8.6487236160851495</v>
      </c>
      <c r="I44" s="570">
        <v>26.771512444937922</v>
      </c>
      <c r="J44" s="570">
        <v>31.402136439789441</v>
      </c>
      <c r="K44" s="570">
        <v>41.359369892755758</v>
      </c>
      <c r="L44" s="628">
        <v>45.774813668838497</v>
      </c>
      <c r="M44" s="642">
        <v>11.064006399247779</v>
      </c>
      <c r="N44" s="570">
        <v>8.4722040880005238</v>
      </c>
      <c r="O44" s="570">
        <v>5.6151832485519906</v>
      </c>
      <c r="P44" s="570">
        <v>6.1828164484978378</v>
      </c>
      <c r="Q44" s="590">
        <v>5.6650325356081819</v>
      </c>
      <c r="R44" s="642">
        <v>1.7113757270076462</v>
      </c>
      <c r="S44" s="570">
        <v>16.254792844204101</v>
      </c>
      <c r="T44" s="570">
        <v>4.1478880471449626</v>
      </c>
      <c r="U44" s="570">
        <v>3.0026868546702112</v>
      </c>
      <c r="V44" s="570">
        <v>15.765477886664964</v>
      </c>
      <c r="W44" s="570">
        <v>6.9662592040431734</v>
      </c>
      <c r="X44" s="570">
        <v>1.1043962802298204</v>
      </c>
      <c r="Y44" s="660">
        <v>46.710594845443751</v>
      </c>
      <c r="Z44" s="660">
        <v>2.4386234849692672</v>
      </c>
      <c r="AA44" s="2834"/>
      <c r="AB44" s="2834"/>
      <c r="AC44" s="2834"/>
      <c r="AD44" s="2834"/>
      <c r="AE44" s="2834"/>
      <c r="AF44" s="2834"/>
      <c r="AG44" s="2834"/>
      <c r="AH44" s="2834"/>
      <c r="AI44" s="2834"/>
      <c r="AJ44" s="2834"/>
      <c r="AK44" s="2834"/>
      <c r="AL44" s="2834"/>
      <c r="AM44" s="2834"/>
      <c r="AN44" s="2834"/>
      <c r="AO44" s="2834"/>
      <c r="AP44" s="2834"/>
      <c r="AQ44" s="2834"/>
      <c r="AR44" s="2834"/>
      <c r="AS44" s="2834"/>
      <c r="AT44" s="2834"/>
      <c r="AU44" s="2834"/>
      <c r="AV44" s="2834"/>
      <c r="AW44" s="2834"/>
      <c r="AX44" s="2834"/>
      <c r="AY44" s="2834"/>
      <c r="AZ44" s="239"/>
      <c r="BA44" s="2994"/>
      <c r="BB44" s="165" t="s">
        <v>49</v>
      </c>
      <c r="BC44" s="678">
        <v>966.72670357865684</v>
      </c>
      <c r="BD44" s="696">
        <v>751.05155833185529</v>
      </c>
      <c r="BE44" s="696">
        <v>583.91494724106303</v>
      </c>
      <c r="BF44" s="696">
        <v>1641.559927438273</v>
      </c>
      <c r="BG44" s="715">
        <v>3954.9382948348789</v>
      </c>
      <c r="BH44" s="734">
        <v>309.77716595622263</v>
      </c>
      <c r="BI44" s="696">
        <v>954.17889098552519</v>
      </c>
      <c r="BJ44" s="696">
        <v>1125.6523623177391</v>
      </c>
      <c r="BK44" s="696">
        <v>1478.7865018992047</v>
      </c>
      <c r="BL44" s="715">
        <v>1644.862957771119</v>
      </c>
      <c r="BM44" s="734">
        <v>715.50867891761231</v>
      </c>
      <c r="BN44" s="696">
        <v>542.46167339248632</v>
      </c>
      <c r="BO44" s="696">
        <v>363.42520073056681</v>
      </c>
      <c r="BP44" s="696">
        <v>398.22891688823023</v>
      </c>
      <c r="BQ44" s="715">
        <v>365.30908256601958</v>
      </c>
      <c r="BR44" s="734">
        <v>157.46471874289116</v>
      </c>
      <c r="BS44" s="696">
        <v>642.88844307607019</v>
      </c>
      <c r="BT44" s="696">
        <v>36.967630077039466</v>
      </c>
      <c r="BU44" s="696">
        <v>163.46494423277656</v>
      </c>
      <c r="BV44" s="696">
        <v>1254.4337756403056</v>
      </c>
      <c r="BW44" s="696">
        <v>486.72673426858211</v>
      </c>
      <c r="BX44" s="696">
        <v>27.12134563590147</v>
      </c>
      <c r="BY44" s="755">
        <v>5070.9926485565757</v>
      </c>
      <c r="BZ44" s="755">
        <v>58.131191194581582</v>
      </c>
      <c r="CA44" s="2863"/>
      <c r="CB44" s="2863"/>
      <c r="CC44" s="2863"/>
      <c r="CD44" s="2863"/>
      <c r="CE44" s="2863"/>
      <c r="CF44" s="2863"/>
      <c r="CG44" s="2863"/>
      <c r="CH44" s="2863"/>
      <c r="CI44" s="2863"/>
      <c r="CJ44" s="2863"/>
      <c r="CK44" s="2863"/>
      <c r="CL44" s="2863"/>
      <c r="CM44" s="2863"/>
      <c r="CN44" s="2863"/>
      <c r="CO44" s="2863"/>
      <c r="CP44" s="2863"/>
      <c r="CQ44" s="2863"/>
      <c r="CR44" s="2863"/>
      <c r="CS44" s="2863"/>
      <c r="CT44" s="2863"/>
      <c r="CU44" s="2863"/>
      <c r="CV44" s="2863"/>
      <c r="CW44" s="2863"/>
      <c r="CX44" s="2863"/>
      <c r="CY44" s="2863"/>
      <c r="CZ44" s="2594"/>
    </row>
    <row r="45" s="130" customFormat="true" ht="15" customHeight="true" x14ac:dyDescent="0.2">
      <c r="A45" s="2995" t="s">
        <v>53</v>
      </c>
      <c r="B45" s="290" t="s">
        <v>50</v>
      </c>
      <c r="C45" s="550">
        <v>94.515031554949246</v>
      </c>
      <c r="D45" s="570">
        <v>95.471086942199079</v>
      </c>
      <c r="E45" s="570">
        <v>94.847663457732381</v>
      </c>
      <c r="F45" s="570">
        <v>81.465258144282942</v>
      </c>
      <c r="G45" s="590">
        <v>59.105280135682392</v>
      </c>
      <c r="H45" s="609">
        <v>92.929154347758129</v>
      </c>
      <c r="I45" s="570">
        <v>69.937775539072803</v>
      </c>
      <c r="J45" s="570">
        <v>66.288199272831122</v>
      </c>
      <c r="K45" s="570">
        <v>58.024411614391227</v>
      </c>
      <c r="L45" s="628">
        <v>53.577518471556033</v>
      </c>
      <c r="M45" s="642">
        <v>93.286082641082572</v>
      </c>
      <c r="N45" s="570">
        <v>95.199932284716311</v>
      </c>
      <c r="O45" s="570">
        <v>96.84698819030632</v>
      </c>
      <c r="P45" s="570">
        <v>94.399392308722085</v>
      </c>
      <c r="Q45" s="590">
        <v>95.578357283838244</v>
      </c>
      <c r="R45" s="642">
        <v>98.81630257877157</v>
      </c>
      <c r="S45" s="570">
        <v>90.214588033830921</v>
      </c>
      <c r="T45" s="570">
        <v>97.830238179503311</v>
      </c>
      <c r="U45" s="570">
        <v>98.252431076503328</v>
      </c>
      <c r="V45" s="570">
        <v>89.180579726357479</v>
      </c>
      <c r="W45" s="570">
        <v>94.063327995557316</v>
      </c>
      <c r="X45" s="570">
        <v>98.89496800410781</v>
      </c>
      <c r="Y45" s="660">
        <v>53.044589655761378</v>
      </c>
      <c r="Z45" s="660">
        <v>99.276303978484336</v>
      </c>
      <c r="AA45" s="2834"/>
      <c r="AB45" s="2834"/>
      <c r="AC45" s="2834"/>
      <c r="AD45" s="2834"/>
      <c r="AE45" s="2834"/>
      <c r="AF45" s="2834"/>
      <c r="AG45" s="2834"/>
      <c r="AH45" s="2834"/>
      <c r="AI45" s="2834"/>
      <c r="AJ45" s="2834"/>
      <c r="AK45" s="2834"/>
      <c r="AL45" s="2834"/>
      <c r="AM45" s="2834"/>
      <c r="AN45" s="2834"/>
      <c r="AO45" s="2834"/>
      <c r="AP45" s="2834"/>
      <c r="AQ45" s="2834"/>
      <c r="AR45" s="2834"/>
      <c r="AS45" s="2834"/>
      <c r="AT45" s="2834"/>
      <c r="AU45" s="2834"/>
      <c r="AV45" s="2834"/>
      <c r="AW45" s="2834"/>
      <c r="AX45" s="2834"/>
      <c r="AY45" s="2834"/>
      <c r="AZ45" s="239"/>
      <c r="BA45" s="2994" t="s">
        <v>53</v>
      </c>
      <c r="BB45" s="165" t="s">
        <v>50</v>
      </c>
      <c r="BC45" s="678">
        <v>4670.9768088482942</v>
      </c>
      <c r="BD45" s="696">
        <v>5411.2670374654099</v>
      </c>
      <c r="BE45" s="696">
        <v>5574.6870798391665</v>
      </c>
      <c r="BF45" s="696">
        <v>6078.1653015458432</v>
      </c>
      <c r="BG45" s="715">
        <v>5601.3534951409338</v>
      </c>
      <c r="BH45" s="734">
        <v>2339.4320362980111</v>
      </c>
      <c r="BI45" s="696">
        <v>2039.7699950902111</v>
      </c>
      <c r="BJ45" s="696">
        <v>2103.3512121091458</v>
      </c>
      <c r="BK45" s="696">
        <v>2013.6020080574165</v>
      </c>
      <c r="BL45" s="715">
        <v>1898.3835547258068</v>
      </c>
      <c r="BM45" s="734">
        <v>2810.4191115178182</v>
      </c>
      <c r="BN45" s="696">
        <v>3186.7883008841418</v>
      </c>
      <c r="BO45" s="696">
        <v>3619.7214766399829</v>
      </c>
      <c r="BP45" s="696">
        <v>3319.3399990474072</v>
      </c>
      <c r="BQ45" s="715">
        <v>4005.6420284696942</v>
      </c>
      <c r="BR45" s="734">
        <v>6157.6883700688377</v>
      </c>
      <c r="BS45" s="696">
        <v>1841.4717823134995</v>
      </c>
      <c r="BT45" s="696">
        <v>436.58941134118334</v>
      </c>
      <c r="BU45" s="696">
        <v>3054.2597599087239</v>
      </c>
      <c r="BV45" s="696">
        <v>4312.4646245877857</v>
      </c>
      <c r="BW45" s="696">
        <v>3462.5604330964097</v>
      </c>
      <c r="BX45" s="696">
        <v>1509.1663159185784</v>
      </c>
      <c r="BY45" s="755">
        <v>5632.7710336479395</v>
      </c>
      <c r="BZ45" s="755">
        <v>929.47799195669177</v>
      </c>
      <c r="CA45" s="2863"/>
      <c r="CB45" s="2863"/>
      <c r="CC45" s="2863"/>
      <c r="CD45" s="2863"/>
      <c r="CE45" s="2863"/>
      <c r="CF45" s="2863"/>
      <c r="CG45" s="2863"/>
      <c r="CH45" s="2863"/>
      <c r="CI45" s="2863"/>
      <c r="CJ45" s="2863"/>
      <c r="CK45" s="2863"/>
      <c r="CL45" s="2863"/>
      <c r="CM45" s="2863"/>
      <c r="CN45" s="2863"/>
      <c r="CO45" s="2863"/>
      <c r="CP45" s="2863"/>
      <c r="CQ45" s="2863"/>
      <c r="CR45" s="2863"/>
      <c r="CS45" s="2863"/>
      <c r="CT45" s="2863"/>
      <c r="CU45" s="2863"/>
      <c r="CV45" s="2863"/>
      <c r="CW45" s="2863"/>
      <c r="CX45" s="2863"/>
      <c r="CY45" s="2863"/>
      <c r="CZ45" s="2594"/>
    </row>
    <row r="46" s="130" customFormat="true" ht="15" customHeight="true" x14ac:dyDescent="0.2">
      <c r="A46" s="2995"/>
      <c r="B46" s="290" t="s">
        <v>49</v>
      </c>
      <c r="C46" s="550">
        <v>5.4849684450508116</v>
      </c>
      <c r="D46" s="570">
        <v>4.5289130578009233</v>
      </c>
      <c r="E46" s="570">
        <v>5.152336542267606</v>
      </c>
      <c r="F46" s="570">
        <v>18.534741855716995</v>
      </c>
      <c r="G46" s="590">
        <v>40.894719864317651</v>
      </c>
      <c r="H46" s="609">
        <v>7.0708456522419363</v>
      </c>
      <c r="I46" s="570">
        <v>30.062224460927244</v>
      </c>
      <c r="J46" s="570">
        <v>33.711800727168949</v>
      </c>
      <c r="K46" s="570">
        <v>41.975588385608766</v>
      </c>
      <c r="L46" s="628">
        <v>46.422481528443889</v>
      </c>
      <c r="M46" s="642">
        <v>6.7139173589173939</v>
      </c>
      <c r="N46" s="570">
        <v>4.8000677152836966</v>
      </c>
      <c r="O46" s="570">
        <v>3.1530118096936657</v>
      </c>
      <c r="P46" s="570">
        <v>5.6006076912779328</v>
      </c>
      <c r="Q46" s="590">
        <v>4.4216427161617506</v>
      </c>
      <c r="R46" s="642">
        <v>1.1836974212283942</v>
      </c>
      <c r="S46" s="570">
        <v>9.7854119661690611</v>
      </c>
      <c r="T46" s="570">
        <v>2.1697618204966704</v>
      </c>
      <c r="U46" s="570">
        <v>1.7475689234966822</v>
      </c>
      <c r="V46" s="570">
        <v>10.819420273642546</v>
      </c>
      <c r="W46" s="570">
        <v>5.9366720044427321</v>
      </c>
      <c r="X46" s="570">
        <v>1.1050319958922072</v>
      </c>
      <c r="Y46" s="660">
        <v>46.955410344238757</v>
      </c>
      <c r="Z46" s="660">
        <v>0.72369602151564705</v>
      </c>
      <c r="AA46" s="2834"/>
      <c r="AB46" s="2834"/>
      <c r="AC46" s="2834"/>
      <c r="AD46" s="2834"/>
      <c r="AE46" s="2834"/>
      <c r="AF46" s="2834"/>
      <c r="AG46" s="2834"/>
      <c r="AH46" s="2834"/>
      <c r="AI46" s="2834"/>
      <c r="AJ46" s="2834"/>
      <c r="AK46" s="2834"/>
      <c r="AL46" s="2834"/>
      <c r="AM46" s="2834"/>
      <c r="AN46" s="2834"/>
      <c r="AO46" s="2834"/>
      <c r="AP46" s="2834"/>
      <c r="AQ46" s="2834"/>
      <c r="AR46" s="2834"/>
      <c r="AS46" s="2834"/>
      <c r="AT46" s="2834"/>
      <c r="AU46" s="2834"/>
      <c r="AV46" s="2834"/>
      <c r="AW46" s="2834"/>
      <c r="AX46" s="2834"/>
      <c r="AY46" s="2834"/>
      <c r="AZ46" s="239"/>
      <c r="BA46" s="2994"/>
      <c r="BB46" s="165" t="s">
        <v>49</v>
      </c>
      <c r="BC46" s="678">
        <v>271.06969105969091</v>
      </c>
      <c r="BD46" s="696">
        <v>256.69717115572536</v>
      </c>
      <c r="BE46" s="696">
        <v>302.82943096391938</v>
      </c>
      <c r="BF46" s="696">
        <v>1382.8867346249792</v>
      </c>
      <c r="BG46" s="715">
        <v>3875.5553060396705</v>
      </c>
      <c r="BH46" s="734">
        <v>178.00401777757438</v>
      </c>
      <c r="BI46" s="696">
        <v>876.77972266658878</v>
      </c>
      <c r="BJ46" s="696">
        <v>1069.6889898913732</v>
      </c>
      <c r="BK46" s="696">
        <v>1456.6649916996348</v>
      </c>
      <c r="BL46" s="715">
        <v>1644.862957771119</v>
      </c>
      <c r="BM46" s="734">
        <v>202.26941816445117</v>
      </c>
      <c r="BN46" s="696">
        <v>160.68078276326202</v>
      </c>
      <c r="BO46" s="696">
        <v>117.84594210839919</v>
      </c>
      <c r="BP46" s="696">
        <v>196.93263562369069</v>
      </c>
      <c r="BQ46" s="715">
        <v>185.30887537789187</v>
      </c>
      <c r="BR46" s="734">
        <v>73.761511553908292</v>
      </c>
      <c r="BS46" s="696">
        <v>199.74108851725578</v>
      </c>
      <c r="BT46" s="696">
        <v>9.6830494700736214</v>
      </c>
      <c r="BU46" s="696">
        <v>54.324655199085171</v>
      </c>
      <c r="BV46" s="696">
        <v>523.18977216562564</v>
      </c>
      <c r="BW46" s="696">
        <v>218.53453439182417</v>
      </c>
      <c r="BX46" s="696">
        <v>16.863113461379811</v>
      </c>
      <c r="BY46" s="755">
        <v>4986.1649788698796</v>
      </c>
      <c r="BZ46" s="755">
        <v>6.7756302149523275</v>
      </c>
      <c r="CA46" s="2863"/>
      <c r="CB46" s="2863"/>
      <c r="CC46" s="2863"/>
      <c r="CD46" s="2863"/>
      <c r="CE46" s="2863"/>
      <c r="CF46" s="2863"/>
      <c r="CG46" s="2863"/>
      <c r="CH46" s="2863"/>
      <c r="CI46" s="2863"/>
      <c r="CJ46" s="2863"/>
      <c r="CK46" s="2863"/>
      <c r="CL46" s="2863"/>
      <c r="CM46" s="2863"/>
      <c r="CN46" s="2863"/>
      <c r="CO46" s="2863"/>
      <c r="CP46" s="2863"/>
      <c r="CQ46" s="2863"/>
      <c r="CR46" s="2863"/>
      <c r="CS46" s="2863"/>
      <c r="CT46" s="2863"/>
      <c r="CU46" s="2863"/>
      <c r="CV46" s="2863"/>
      <c r="CW46" s="2863"/>
      <c r="CX46" s="2863"/>
      <c r="CY46" s="2863"/>
      <c r="CZ46" s="2594"/>
    </row>
    <row r="47" s="130" customFormat="true" ht="15" customHeight="true" x14ac:dyDescent="0.2">
      <c r="A47" s="2995" t="s">
        <v>102</v>
      </c>
      <c r="B47" s="291" t="s">
        <v>101</v>
      </c>
      <c r="C47" s="550">
        <v>26.506108612782807</v>
      </c>
      <c r="D47" s="570">
        <v>34.175058388442224</v>
      </c>
      <c r="E47" s="570">
        <v>45.118091309237371</v>
      </c>
      <c r="F47" s="570">
        <v>45.725178458898149</v>
      </c>
      <c r="G47" s="590">
        <v>68.721665708357094</v>
      </c>
      <c r="H47" s="609">
        <v>38.392799788337335</v>
      </c>
      <c r="I47" s="570">
        <v>47.917861969510504</v>
      </c>
      <c r="J47" s="570">
        <v>64.968299778250596</v>
      </c>
      <c r="K47" s="570">
        <v>68.673528577122994</v>
      </c>
      <c r="L47" s="628">
        <v>74.688589891937895</v>
      </c>
      <c r="M47" s="642">
        <v>27.11551647285923</v>
      </c>
      <c r="N47" s="570">
        <v>29.489809203490218</v>
      </c>
      <c r="O47" s="570">
        <v>39.367795175302057</v>
      </c>
      <c r="P47" s="570">
        <v>40.606980773898201</v>
      </c>
      <c r="Q47" s="590">
        <v>42.401769365687343</v>
      </c>
      <c r="R47" s="642">
        <v>40.402377924593154</v>
      </c>
      <c r="S47" s="570">
        <v>24.189371920140935</v>
      </c>
      <c r="T47" s="570">
        <v>21.461509696913481</v>
      </c>
      <c r="U47" s="570">
        <v>42.778369690407402</v>
      </c>
      <c r="V47" s="570">
        <v>54.075156151391766</v>
      </c>
      <c r="W47" s="570">
        <v>28.969998824910228</v>
      </c>
      <c r="X47" s="570">
        <v>35.042525271504381</v>
      </c>
      <c r="Y47" s="660">
        <v>65.975907959390298</v>
      </c>
      <c r="Z47" s="660">
        <v>17.482758963388218</v>
      </c>
      <c r="AA47" s="2834"/>
      <c r="AB47" s="2834"/>
      <c r="AC47" s="2834"/>
      <c r="AD47" s="2834"/>
      <c r="AE47" s="2834"/>
      <c r="AF47" s="2834"/>
      <c r="AG47" s="2834"/>
      <c r="AH47" s="2834"/>
      <c r="AI47" s="2834"/>
      <c r="AJ47" s="2834"/>
      <c r="AK47" s="2834"/>
      <c r="AL47" s="2834"/>
      <c r="AM47" s="2834"/>
      <c r="AN47" s="2834"/>
      <c r="AO47" s="2834"/>
      <c r="AP47" s="2834"/>
      <c r="AQ47" s="2834"/>
      <c r="AR47" s="2834"/>
      <c r="AS47" s="2834"/>
      <c r="AT47" s="2834"/>
      <c r="AU47" s="2834"/>
      <c r="AV47" s="2834"/>
      <c r="AW47" s="2834"/>
      <c r="AX47" s="2834"/>
      <c r="AY47" s="2834"/>
      <c r="AZ47" s="239"/>
      <c r="BA47" s="2994" t="s">
        <v>102</v>
      </c>
      <c r="BB47" s="165" t="s">
        <v>101</v>
      </c>
      <c r="BC47" s="678">
        <v>690.67470910303507</v>
      </c>
      <c r="BD47" s="696">
        <v>826.71880211124505</v>
      </c>
      <c r="BE47" s="696">
        <v>1132.7972853844753</v>
      </c>
      <c r="BF47" s="696">
        <v>987.27650065325679</v>
      </c>
      <c r="BG47" s="715">
        <v>1707.7373755492019</v>
      </c>
      <c r="BH47" s="734">
        <v>357.90367437739354</v>
      </c>
      <c r="BI47" s="696">
        <v>395.85601925427795</v>
      </c>
      <c r="BJ47" s="696">
        <v>534.26621013793988</v>
      </c>
      <c r="BK47" s="696">
        <v>664.60395920956</v>
      </c>
      <c r="BL47" s="715">
        <v>611.31024078792166</v>
      </c>
      <c r="BM47" s="734">
        <v>443.37065584012424</v>
      </c>
      <c r="BN47" s="696">
        <v>460.71526505271663</v>
      </c>
      <c r="BO47" s="696">
        <v>678.07661366769514</v>
      </c>
      <c r="BP47" s="696">
        <v>623.42512210494181</v>
      </c>
      <c r="BQ47" s="715">
        <v>575.67691236864391</v>
      </c>
      <c r="BR47" s="734">
        <v>901.40377046242293</v>
      </c>
      <c r="BS47" s="696">
        <v>233.95791507413381</v>
      </c>
      <c r="BT47" s="696">
        <v>45.745462132200466</v>
      </c>
      <c r="BU47" s="696">
        <v>585.92315124831202</v>
      </c>
      <c r="BV47" s="696">
        <v>1017.247314364701</v>
      </c>
      <c r="BW47" s="696">
        <v>464.29251890454975</v>
      </c>
      <c r="BX47" s="696">
        <v>214.48263712845647</v>
      </c>
      <c r="BY47" s="755">
        <v>1775.1368147783612</v>
      </c>
      <c r="BZ47" s="755">
        <v>107.0150887080767</v>
      </c>
      <c r="CA47" s="2863"/>
      <c r="CB47" s="2863"/>
      <c r="CC47" s="2863"/>
      <c r="CD47" s="2863"/>
      <c r="CE47" s="2863"/>
      <c r="CF47" s="2863"/>
      <c r="CG47" s="2863"/>
      <c r="CH47" s="2863"/>
      <c r="CI47" s="2863"/>
      <c r="CJ47" s="2863"/>
      <c r="CK47" s="2863"/>
      <c r="CL47" s="2863"/>
      <c r="CM47" s="2863"/>
      <c r="CN47" s="2863"/>
      <c r="CO47" s="2863"/>
      <c r="CP47" s="2863"/>
      <c r="CQ47" s="2863"/>
      <c r="CR47" s="2863"/>
      <c r="CS47" s="2863"/>
      <c r="CT47" s="2863"/>
      <c r="CU47" s="2863"/>
      <c r="CV47" s="2863"/>
      <c r="CW47" s="2863"/>
      <c r="CX47" s="2863"/>
      <c r="CY47" s="2863"/>
      <c r="CZ47" s="2594"/>
    </row>
    <row r="48" s="130" customFormat="true" ht="15" customHeight="true" x14ac:dyDescent="0.2">
      <c r="A48" s="2995"/>
      <c r="B48" s="291" t="s">
        <v>100</v>
      </c>
      <c r="C48" s="550">
        <v>37.589747951822197</v>
      </c>
      <c r="D48" s="570">
        <v>31.771186933118205</v>
      </c>
      <c r="E48" s="570">
        <v>28.804472728477769</v>
      </c>
      <c r="F48" s="570">
        <v>30.85596749856402</v>
      </c>
      <c r="G48" s="590">
        <v>24.70611620411038</v>
      </c>
      <c r="H48" s="609">
        <v>50.79778298716333</v>
      </c>
      <c r="I48" s="570">
        <v>30.806356197712386</v>
      </c>
      <c r="J48" s="570">
        <v>31.299446472854065</v>
      </c>
      <c r="K48" s="570">
        <v>23.474366429404604</v>
      </c>
      <c r="L48" s="628">
        <v>20.07694122348639</v>
      </c>
      <c r="M48" s="642">
        <v>35.42627618891354</v>
      </c>
      <c r="N48" s="570">
        <v>32.163369622973001</v>
      </c>
      <c r="O48" s="570">
        <v>24.908434094024905</v>
      </c>
      <c r="P48" s="570">
        <v>33.639501145051554</v>
      </c>
      <c r="Q48" s="590">
        <v>25.578255207648976</v>
      </c>
      <c r="R48" s="642">
        <v>26.154013170502218</v>
      </c>
      <c r="S48" s="570">
        <v>42.319479060876048</v>
      </c>
      <c r="T48" s="570">
        <v>51.431894579283579</v>
      </c>
      <c r="U48" s="570">
        <v>35.658610453625059</v>
      </c>
      <c r="V48" s="570">
        <v>32.987851658746514</v>
      </c>
      <c r="W48" s="570">
        <v>18.41306364903966</v>
      </c>
      <c r="X48" s="570">
        <v>38.967773950380135</v>
      </c>
      <c r="Y48" s="660">
        <v>25.762382264241086</v>
      </c>
      <c r="Z48" s="660">
        <v>51.174619580343617</v>
      </c>
      <c r="AA48" s="2834"/>
      <c r="AB48" s="2834"/>
      <c r="AC48" s="2834"/>
      <c r="AD48" s="2834"/>
      <c r="AE48" s="2834"/>
      <c r="AF48" s="2834"/>
      <c r="AG48" s="2834"/>
      <c r="AH48" s="2834"/>
      <c r="AI48" s="2834"/>
      <c r="AJ48" s="2834"/>
      <c r="AK48" s="2834"/>
      <c r="AL48" s="2834"/>
      <c r="AM48" s="2834"/>
      <c r="AN48" s="2834"/>
      <c r="AO48" s="2834"/>
      <c r="AP48" s="2834"/>
      <c r="AQ48" s="2834"/>
      <c r="AR48" s="2834"/>
      <c r="AS48" s="2834"/>
      <c r="AT48" s="2834"/>
      <c r="AU48" s="2834"/>
      <c r="AV48" s="2834"/>
      <c r="AW48" s="2834"/>
      <c r="AX48" s="2834"/>
      <c r="AY48" s="2834"/>
      <c r="AZ48" s="239"/>
      <c r="BA48" s="2994"/>
      <c r="BB48" s="165" t="s">
        <v>100</v>
      </c>
      <c r="BC48" s="678">
        <v>979.48320559437605</v>
      </c>
      <c r="BD48" s="696">
        <v>768.56745362234267</v>
      </c>
      <c r="BE48" s="696">
        <v>723.20498422924766</v>
      </c>
      <c r="BF48" s="696">
        <v>666.22750622255285</v>
      </c>
      <c r="BG48" s="715">
        <v>613.94841949080183</v>
      </c>
      <c r="BH48" s="734">
        <v>473.54486470283427</v>
      </c>
      <c r="BI48" s="696">
        <v>254.4955269480767</v>
      </c>
      <c r="BJ48" s="696">
        <v>257.3907075226424</v>
      </c>
      <c r="BK48" s="696">
        <v>227.17861149944537</v>
      </c>
      <c r="BL48" s="715">
        <v>164.32549859853793</v>
      </c>
      <c r="BM48" s="734">
        <v>579.26137322789236</v>
      </c>
      <c r="BN48" s="696">
        <v>502.48393465640743</v>
      </c>
      <c r="BO48" s="696">
        <v>429.02648134171972</v>
      </c>
      <c r="BP48" s="696">
        <v>516.45578442964461</v>
      </c>
      <c r="BQ48" s="715">
        <v>347.26878623212042</v>
      </c>
      <c r="BR48" s="734">
        <v>583.51333004744095</v>
      </c>
      <c r="BS48" s="696">
        <v>409.31104456921082</v>
      </c>
      <c r="BT48" s="696">
        <v>109.62769251048128</v>
      </c>
      <c r="BU48" s="696">
        <v>488.40583587759016</v>
      </c>
      <c r="BV48" s="696">
        <v>620.55860574075041</v>
      </c>
      <c r="BW48" s="696">
        <v>295.10003621441007</v>
      </c>
      <c r="BX48" s="696">
        <v>238.50766618978582</v>
      </c>
      <c r="BY48" s="755">
        <v>693.15837565731454</v>
      </c>
      <c r="BZ48" s="755">
        <v>313.24898235233667</v>
      </c>
      <c r="CA48" s="2863"/>
      <c r="CB48" s="2863"/>
      <c r="CC48" s="2863"/>
      <c r="CD48" s="2863"/>
      <c r="CE48" s="2863"/>
      <c r="CF48" s="2863"/>
      <c r="CG48" s="2863"/>
      <c r="CH48" s="2863"/>
      <c r="CI48" s="2863"/>
      <c r="CJ48" s="2863"/>
      <c r="CK48" s="2863"/>
      <c r="CL48" s="2863"/>
      <c r="CM48" s="2863"/>
      <c r="CN48" s="2863"/>
      <c r="CO48" s="2863"/>
      <c r="CP48" s="2863"/>
      <c r="CQ48" s="2863"/>
      <c r="CR48" s="2863"/>
      <c r="CS48" s="2863"/>
      <c r="CT48" s="2863"/>
      <c r="CU48" s="2863"/>
      <c r="CV48" s="2863"/>
      <c r="CW48" s="2863"/>
      <c r="CX48" s="2863"/>
      <c r="CY48" s="2863"/>
      <c r="CZ48" s="2594"/>
    </row>
    <row r="49" s="130" customFormat="true" ht="15" customHeight="true" x14ac:dyDescent="0.2">
      <c r="A49" s="2995"/>
      <c r="B49" s="291" t="s">
        <v>68</v>
      </c>
      <c r="C49" s="550">
        <v>35.904143435395</v>
      </c>
      <c r="D49" s="570">
        <v>34.053754678439518</v>
      </c>
      <c r="E49" s="570">
        <v>26.077435962284913</v>
      </c>
      <c r="F49" s="570">
        <v>23.418854042537831</v>
      </c>
      <c r="G49" s="590">
        <v>6.5722180875325051</v>
      </c>
      <c r="H49" s="609">
        <v>10.809417224499377</v>
      </c>
      <c r="I49" s="570">
        <v>21.27578183277712</v>
      </c>
      <c r="J49" s="570">
        <v>3.7322537488953653</v>
      </c>
      <c r="K49" s="570">
        <v>7.8521049934724019</v>
      </c>
      <c r="L49" s="628">
        <v>5.2344688845757537</v>
      </c>
      <c r="M49" s="642">
        <v>37.458207338227254</v>
      </c>
      <c r="N49" s="570">
        <v>38.346821173536782</v>
      </c>
      <c r="O49" s="570">
        <v>35.723770730673046</v>
      </c>
      <c r="P49" s="570">
        <v>25.753518081050288</v>
      </c>
      <c r="Q49" s="590">
        <v>32.019975426663635</v>
      </c>
      <c r="R49" s="642">
        <v>33.443608904904671</v>
      </c>
      <c r="S49" s="570">
        <v>33.491149018983059</v>
      </c>
      <c r="T49" s="570">
        <v>27.106595723802897</v>
      </c>
      <c r="U49" s="570">
        <v>21.56301985596755</v>
      </c>
      <c r="V49" s="570">
        <v>12.93699218986171</v>
      </c>
      <c r="W49" s="570">
        <v>52.616937526050066</v>
      </c>
      <c r="X49" s="570">
        <v>25.98970077811547</v>
      </c>
      <c r="Y49" s="660">
        <v>8.2617097763685887</v>
      </c>
      <c r="Z49" s="660">
        <v>31.342621456268137</v>
      </c>
      <c r="AA49" s="2834"/>
      <c r="AB49" s="2834"/>
      <c r="AC49" s="2834"/>
      <c r="AD49" s="2834"/>
      <c r="AE49" s="2834"/>
      <c r="AF49" s="2834"/>
      <c r="AG49" s="2834"/>
      <c r="AH49" s="2834"/>
      <c r="AI49" s="2834"/>
      <c r="AJ49" s="2834"/>
      <c r="AK49" s="2834"/>
      <c r="AL49" s="2834"/>
      <c r="AM49" s="2834"/>
      <c r="AN49" s="2834"/>
      <c r="AO49" s="2834"/>
      <c r="AP49" s="2834"/>
      <c r="AQ49" s="2834"/>
      <c r="AR49" s="2834"/>
      <c r="AS49" s="2834"/>
      <c r="AT49" s="2834"/>
      <c r="AU49" s="2834"/>
      <c r="AV49" s="2834"/>
      <c r="AW49" s="2834"/>
      <c r="AX49" s="2834"/>
      <c r="AY49" s="2834"/>
      <c r="AZ49" s="239"/>
      <c r="BA49" s="2994"/>
      <c r="BB49" s="165" t="s">
        <v>68</v>
      </c>
      <c r="BC49" s="678">
        <v>935.56108839288424</v>
      </c>
      <c r="BD49" s="696">
        <v>823.78437968289882</v>
      </c>
      <c r="BE49" s="696">
        <v>654.73622244777459</v>
      </c>
      <c r="BF49" s="696">
        <v>505.64885797458891</v>
      </c>
      <c r="BG49" s="715">
        <v>163.32000036161631</v>
      </c>
      <c r="BH49" s="734">
        <v>100.76707517699261</v>
      </c>
      <c r="BI49" s="696">
        <v>175.76214707168145</v>
      </c>
      <c r="BJ49" s="696">
        <v>30.692154058231662</v>
      </c>
      <c r="BK49" s="696">
        <v>75.990562519738518</v>
      </c>
      <c r="BL49" s="715">
        <v>42.843015765280803</v>
      </c>
      <c r="BM49" s="734">
        <v>612.4858425901092</v>
      </c>
      <c r="BN49" s="696">
        <v>599.08715444670224</v>
      </c>
      <c r="BO49" s="696">
        <v>615.3114081352677</v>
      </c>
      <c r="BP49" s="696">
        <v>395.38497687646014</v>
      </c>
      <c r="BQ49" s="715">
        <v>434.72621221929916</v>
      </c>
      <c r="BR49" s="734">
        <v>746.14903164899056</v>
      </c>
      <c r="BS49" s="696">
        <v>323.92405324895043</v>
      </c>
      <c r="BT49" s="696">
        <v>57.778029864992462</v>
      </c>
      <c r="BU49" s="696">
        <v>295.34254427820167</v>
      </c>
      <c r="BV49" s="696">
        <v>243.36722254208831</v>
      </c>
      <c r="BW49" s="696">
        <v>843.27412674960021</v>
      </c>
      <c r="BX49" s="696">
        <v>159.07356898170244</v>
      </c>
      <c r="BY49" s="755">
        <v>222.28819019926547</v>
      </c>
      <c r="BZ49" s="755">
        <v>191.8537813459713</v>
      </c>
      <c r="CA49" s="2863"/>
      <c r="CB49" s="2863"/>
      <c r="CC49" s="2863"/>
      <c r="CD49" s="2863"/>
      <c r="CE49" s="2863"/>
      <c r="CF49" s="2863"/>
      <c r="CG49" s="2863"/>
      <c r="CH49" s="2863"/>
      <c r="CI49" s="2863"/>
      <c r="CJ49" s="2863"/>
      <c r="CK49" s="2863"/>
      <c r="CL49" s="2863"/>
      <c r="CM49" s="2863"/>
      <c r="CN49" s="2863"/>
      <c r="CO49" s="2863"/>
      <c r="CP49" s="2863"/>
      <c r="CQ49" s="2863"/>
      <c r="CR49" s="2863"/>
      <c r="CS49" s="2863"/>
      <c r="CT49" s="2863"/>
      <c r="CU49" s="2863"/>
      <c r="CV49" s="2863"/>
      <c r="CW49" s="2863"/>
      <c r="CX49" s="2863"/>
      <c r="CY49" s="2863"/>
      <c r="CZ49" s="2594"/>
    </row>
    <row r="50" s="130" customFormat="true" ht="15" customHeight="true" x14ac:dyDescent="0.2">
      <c r="A50" s="2995" t="s">
        <v>103</v>
      </c>
      <c r="B50" s="291" t="s">
        <v>101</v>
      </c>
      <c r="C50" s="550">
        <v>43.671553915638157</v>
      </c>
      <c r="D50" s="570">
        <v>54.855709010969512</v>
      </c>
      <c r="E50" s="570">
        <v>66.293544313913316</v>
      </c>
      <c r="F50" s="570">
        <v>55.585752111904007</v>
      </c>
      <c r="G50" s="590">
        <v>70.404442829164424</v>
      </c>
      <c r="H50" s="609">
        <v>53.789192685959243</v>
      </c>
      <c r="I50" s="570">
        <v>54.184751717046353</v>
      </c>
      <c r="J50" s="570">
        <v>65.806555930428729</v>
      </c>
      <c r="K50" s="570">
        <v>69.533900650740904</v>
      </c>
      <c r="L50" s="628">
        <v>75.158056534303341</v>
      </c>
      <c r="M50" s="642">
        <v>44.679317548777171</v>
      </c>
      <c r="N50" s="570">
        <v>49.827501071149385</v>
      </c>
      <c r="O50" s="570">
        <v>62.32722018738783</v>
      </c>
      <c r="P50" s="570">
        <v>61.009579401704251</v>
      </c>
      <c r="Q50" s="590">
        <v>57.615397853061481</v>
      </c>
      <c r="R50" s="642">
        <v>58.608948998581688</v>
      </c>
      <c r="S50" s="570">
        <v>38.690803374355141</v>
      </c>
      <c r="T50" s="570">
        <v>36.658470336303196</v>
      </c>
      <c r="U50" s="570">
        <v>60.745399782354205</v>
      </c>
      <c r="V50" s="570">
        <v>69.986037959636363</v>
      </c>
      <c r="W50" s="570">
        <v>49.741513964808526</v>
      </c>
      <c r="X50" s="570">
        <v>53.58546653784947</v>
      </c>
      <c r="Y50" s="660">
        <v>67.644393430331618</v>
      </c>
      <c r="Z50" s="660">
        <v>28.727017423727837</v>
      </c>
      <c r="AA50" s="2834"/>
      <c r="AB50" s="2834"/>
      <c r="AC50" s="2834"/>
      <c r="AD50" s="2834"/>
      <c r="AE50" s="2834"/>
      <c r="AF50" s="2834"/>
      <c r="AG50" s="2834"/>
      <c r="AH50" s="2834"/>
      <c r="AI50" s="2834"/>
      <c r="AJ50" s="2834"/>
      <c r="AK50" s="2834"/>
      <c r="AL50" s="2834"/>
      <c r="AM50" s="2834"/>
      <c r="AN50" s="2834"/>
      <c r="AO50" s="2834"/>
      <c r="AP50" s="2834"/>
      <c r="AQ50" s="2834"/>
      <c r="AR50" s="2834"/>
      <c r="AS50" s="2834"/>
      <c r="AT50" s="2834"/>
      <c r="AU50" s="2834"/>
      <c r="AV50" s="2834"/>
      <c r="AW50" s="2834"/>
      <c r="AX50" s="2834"/>
      <c r="AY50" s="2834"/>
      <c r="AZ50" s="239"/>
      <c r="BA50" s="2994" t="s">
        <v>103</v>
      </c>
      <c r="BB50" s="165" t="s">
        <v>101</v>
      </c>
      <c r="BC50" s="678">
        <v>576.46656427530183</v>
      </c>
      <c r="BD50" s="696">
        <v>746.24539478428767</v>
      </c>
      <c r="BE50" s="696">
        <v>1026.6123058845096</v>
      </c>
      <c r="BF50" s="696">
        <v>911.97766916944681</v>
      </c>
      <c r="BG50" s="715">
        <v>1661.0418599786522</v>
      </c>
      <c r="BH50" s="734">
        <v>341.48767913746394</v>
      </c>
      <c r="BI50" s="696">
        <v>357.68385108356722</v>
      </c>
      <c r="BJ50" s="696">
        <v>515.58917074803583</v>
      </c>
      <c r="BK50" s="696">
        <v>645.09934341267342</v>
      </c>
      <c r="BL50" s="715">
        <v>607.18805314475685</v>
      </c>
      <c r="BM50" s="734">
        <v>356.26003548911189</v>
      </c>
      <c r="BN50" s="696">
        <v>403.17443854785972</v>
      </c>
      <c r="BO50" s="696">
        <v>628.19221189379402</v>
      </c>
      <c r="BP50" s="696">
        <v>545.59782673314146</v>
      </c>
      <c r="BQ50" s="715">
        <v>522.07118390179414</v>
      </c>
      <c r="BR50" s="734">
        <v>890.10218972347366</v>
      </c>
      <c r="BS50" s="696">
        <v>185.19709129673782</v>
      </c>
      <c r="BT50" s="696">
        <v>40.269840464043199</v>
      </c>
      <c r="BU50" s="696">
        <v>495.06872766751371</v>
      </c>
      <c r="BV50" s="696">
        <v>861.32598253773131</v>
      </c>
      <c r="BW50" s="696">
        <v>423.49624586413103</v>
      </c>
      <c r="BX50" s="696">
        <v>209.15434958215411</v>
      </c>
      <c r="BY50" s="755">
        <v>1744.2792965933468</v>
      </c>
      <c r="BZ50" s="755">
        <v>73.45007036306653</v>
      </c>
      <c r="CA50" s="2863"/>
      <c r="CB50" s="2863"/>
      <c r="CC50" s="2863"/>
      <c r="CD50" s="2863"/>
      <c r="CE50" s="2863"/>
      <c r="CF50" s="2863"/>
      <c r="CG50" s="2863"/>
      <c r="CH50" s="2863"/>
      <c r="CI50" s="2863"/>
      <c r="CJ50" s="2863"/>
      <c r="CK50" s="2863"/>
      <c r="CL50" s="2863"/>
      <c r="CM50" s="2863"/>
      <c r="CN50" s="2863"/>
      <c r="CO50" s="2863"/>
      <c r="CP50" s="2863"/>
      <c r="CQ50" s="2863"/>
      <c r="CR50" s="2863"/>
      <c r="CS50" s="2863"/>
      <c r="CT50" s="2863"/>
      <c r="CU50" s="2863"/>
      <c r="CV50" s="2863"/>
      <c r="CW50" s="2863"/>
      <c r="CX50" s="2863"/>
      <c r="CY50" s="2863"/>
      <c r="CZ50" s="2594"/>
    </row>
    <row r="51" s="130" customFormat="true" ht="15" customHeight="true" x14ac:dyDescent="0.2">
      <c r="A51" s="2995"/>
      <c r="B51" s="291" t="s">
        <v>100</v>
      </c>
      <c r="C51" s="550">
        <v>33.792899634953045</v>
      </c>
      <c r="D51" s="570">
        <v>30.667064084760675</v>
      </c>
      <c r="E51" s="570">
        <v>23.26653119472326</v>
      </c>
      <c r="F51" s="570">
        <v>25.378950333551675</v>
      </c>
      <c r="G51" s="590">
        <v>23.20922307088447</v>
      </c>
      <c r="H51" s="609">
        <v>41.604358959690863</v>
      </c>
      <c r="I51" s="570">
        <v>29.092225154401831</v>
      </c>
      <c r="J51" s="570">
        <v>30.734827967499712</v>
      </c>
      <c r="K51" s="570">
        <v>22.275236533171451</v>
      </c>
      <c r="L51" s="628">
        <v>20.290391827459516</v>
      </c>
      <c r="M51" s="642">
        <v>28.075632822435992</v>
      </c>
      <c r="N51" s="570">
        <v>34.413220102141125</v>
      </c>
      <c r="O51" s="570">
        <v>23.518572648112464</v>
      </c>
      <c r="P51" s="570">
        <v>24.507414187905137</v>
      </c>
      <c r="Q51" s="590">
        <v>17.815199876436953</v>
      </c>
      <c r="R51" s="642">
        <v>23.446840586906916</v>
      </c>
      <c r="S51" s="570">
        <v>41.619759166190882</v>
      </c>
      <c r="T51" s="570">
        <v>45.392441189733404</v>
      </c>
      <c r="U51" s="570">
        <v>27.183162388859856</v>
      </c>
      <c r="V51" s="570">
        <v>25.260774332384443</v>
      </c>
      <c r="W51" s="570">
        <v>21.352945797437275</v>
      </c>
      <c r="X51" s="570">
        <v>33.685889605776303</v>
      </c>
      <c r="Y51" s="660">
        <v>24.046825295082471</v>
      </c>
      <c r="Z51" s="660">
        <v>45.58923959901847</v>
      </c>
      <c r="AA51" s="2834"/>
      <c r="AB51" s="2834"/>
      <c r="AC51" s="2834"/>
      <c r="AD51" s="2834"/>
      <c r="AE51" s="2834"/>
      <c r="AF51" s="2834"/>
      <c r="AG51" s="2834"/>
      <c r="AH51" s="2834"/>
      <c r="AI51" s="2834"/>
      <c r="AJ51" s="2834"/>
      <c r="AK51" s="2834"/>
      <c r="AL51" s="2834"/>
      <c r="AM51" s="2834"/>
      <c r="AN51" s="2834"/>
      <c r="AO51" s="2834"/>
      <c r="AP51" s="2834"/>
      <c r="AQ51" s="2834"/>
      <c r="AR51" s="2834"/>
      <c r="AS51" s="2834"/>
      <c r="AT51" s="2834"/>
      <c r="AU51" s="2834"/>
      <c r="AV51" s="2834"/>
      <c r="AW51" s="2834"/>
      <c r="AX51" s="2834"/>
      <c r="AY51" s="2834"/>
      <c r="AZ51" s="239"/>
      <c r="BA51" s="2994"/>
      <c r="BB51" s="165" t="s">
        <v>100</v>
      </c>
      <c r="BC51" s="678">
        <v>446.06786346766114</v>
      </c>
      <c r="BD51" s="696">
        <v>417.18821536389095</v>
      </c>
      <c r="BE51" s="696">
        <v>360.30216044333184</v>
      </c>
      <c r="BF51" s="696">
        <v>416.38432677072603</v>
      </c>
      <c r="BG51" s="715">
        <v>547.57185071212245</v>
      </c>
      <c r="BH51" s="734">
        <v>264.13067892828553</v>
      </c>
      <c r="BI51" s="696">
        <v>192.04331108050522</v>
      </c>
      <c r="BJ51" s="696">
        <v>240.80495082586947</v>
      </c>
      <c r="BK51" s="696">
        <v>206.65805207862712</v>
      </c>
      <c r="BL51" s="715">
        <v>163.92232688502719</v>
      </c>
      <c r="BM51" s="734">
        <v>223.86702605250676</v>
      </c>
      <c r="BN51" s="696">
        <v>278.45126476427203</v>
      </c>
      <c r="BO51" s="696">
        <v>237.04224459207103</v>
      </c>
      <c r="BP51" s="696">
        <v>219.1654499325476</v>
      </c>
      <c r="BQ51" s="715">
        <v>161.42911161802081</v>
      </c>
      <c r="BR51" s="734">
        <v>356.09040095580127</v>
      </c>
      <c r="BS51" s="696">
        <v>199.21680776362942</v>
      </c>
      <c r="BT51" s="696">
        <v>49.864229145802533</v>
      </c>
      <c r="BU51" s="696">
        <v>221.53996296097321</v>
      </c>
      <c r="BV51" s="696">
        <v>310.88716986741656</v>
      </c>
      <c r="BW51" s="696">
        <v>181.79769095393212</v>
      </c>
      <c r="BX51" s="696">
        <v>131.48248556566818</v>
      </c>
      <c r="BY51" s="755">
        <v>620.07178102955345</v>
      </c>
      <c r="BZ51" s="755">
        <v>116.56388851495586</v>
      </c>
      <c r="CA51" s="2863"/>
      <c r="CB51" s="2863"/>
      <c r="CC51" s="2863"/>
      <c r="CD51" s="2863"/>
      <c r="CE51" s="2863"/>
      <c r="CF51" s="2863"/>
      <c r="CG51" s="2863"/>
      <c r="CH51" s="2863"/>
      <c r="CI51" s="2863"/>
      <c r="CJ51" s="2863"/>
      <c r="CK51" s="2863"/>
      <c r="CL51" s="2863"/>
      <c r="CM51" s="2863"/>
      <c r="CN51" s="2863"/>
      <c r="CO51" s="2863"/>
      <c r="CP51" s="2863"/>
      <c r="CQ51" s="2863"/>
      <c r="CR51" s="2863"/>
      <c r="CS51" s="2863"/>
      <c r="CT51" s="2863"/>
      <c r="CU51" s="2863"/>
      <c r="CV51" s="2863"/>
      <c r="CW51" s="2863"/>
      <c r="CX51" s="2863"/>
      <c r="CY51" s="2863"/>
      <c r="CZ51" s="2594"/>
    </row>
    <row r="52" s="130" customFormat="true" ht="15" customHeight="true" x14ac:dyDescent="0.2">
      <c r="A52" s="2995"/>
      <c r="B52" s="291" t="s">
        <v>68</v>
      </c>
      <c r="C52" s="550">
        <v>22.53554644940883</v>
      </c>
      <c r="D52" s="570">
        <v>14.477226904269813</v>
      </c>
      <c r="E52" s="570">
        <v>10.43992449136344</v>
      </c>
      <c r="F52" s="570">
        <v>19.035297554544226</v>
      </c>
      <c r="G52" s="590">
        <v>6.3863340999511422</v>
      </c>
      <c r="H52" s="609">
        <v>4.6064483543499346</v>
      </c>
      <c r="I52" s="570">
        <v>16.723023128551844</v>
      </c>
      <c r="J52" s="570">
        <v>3.4586161020715505</v>
      </c>
      <c r="K52" s="570">
        <v>8.190862816087634</v>
      </c>
      <c r="L52" s="628">
        <v>4.5515516382371866</v>
      </c>
      <c r="M52" s="642">
        <v>27.245049628786884</v>
      </c>
      <c r="N52" s="570">
        <v>15.759278826709505</v>
      </c>
      <c r="O52" s="570">
        <v>14.154207164499741</v>
      </c>
      <c r="P52" s="570">
        <v>14.483006410390578</v>
      </c>
      <c r="Q52" s="590">
        <v>24.569402270501637</v>
      </c>
      <c r="R52" s="642">
        <v>17.944210414511367</v>
      </c>
      <c r="S52" s="570">
        <v>19.689437459454005</v>
      </c>
      <c r="T52" s="570">
        <v>17.949088473963435</v>
      </c>
      <c r="U52" s="570">
        <v>12.07143782878596</v>
      </c>
      <c r="V52" s="570">
        <v>4.7531877079791975</v>
      </c>
      <c r="W52" s="570">
        <v>28.905540237754217</v>
      </c>
      <c r="X52" s="570">
        <v>12.728643856374195</v>
      </c>
      <c r="Y52" s="660">
        <v>8.3087812745859484</v>
      </c>
      <c r="Z52" s="660">
        <v>25.683742977253683</v>
      </c>
      <c r="AA52" s="2834"/>
      <c r="AB52" s="2834"/>
      <c r="AC52" s="2834"/>
      <c r="AD52" s="2834"/>
      <c r="AE52" s="2834"/>
      <c r="AF52" s="2834"/>
      <c r="AG52" s="2834"/>
      <c r="AH52" s="2834"/>
      <c r="AI52" s="2834"/>
      <c r="AJ52" s="2834"/>
      <c r="AK52" s="2834"/>
      <c r="AL52" s="2834"/>
      <c r="AM52" s="2834"/>
      <c r="AN52" s="2834"/>
      <c r="AO52" s="2834"/>
      <c r="AP52" s="2834"/>
      <c r="AQ52" s="2834"/>
      <c r="AR52" s="2834"/>
      <c r="AS52" s="2834"/>
      <c r="AT52" s="2834"/>
      <c r="AU52" s="2834"/>
      <c r="AV52" s="2834"/>
      <c r="AW52" s="2834"/>
      <c r="AX52" s="2834"/>
      <c r="AY52" s="2834"/>
      <c r="AZ52" s="239"/>
      <c r="BA52" s="2994"/>
      <c r="BB52" s="165" t="s">
        <v>68</v>
      </c>
      <c r="BC52" s="678">
        <v>297.47027231621587</v>
      </c>
      <c r="BD52" s="696">
        <v>196.94511476277057</v>
      </c>
      <c r="BE52" s="696">
        <v>161.67117124690236</v>
      </c>
      <c r="BF52" s="696">
        <v>312.30604311680116</v>
      </c>
      <c r="BG52" s="715">
        <v>150.67185884231839</v>
      </c>
      <c r="BH52" s="734">
        <v>29.244635939742707</v>
      </c>
      <c r="BI52" s="696">
        <v>110.39185610032443</v>
      </c>
      <c r="BJ52" s="696">
        <v>27.097984126203414</v>
      </c>
      <c r="BK52" s="696">
        <v>75.990562519738518</v>
      </c>
      <c r="BL52" s="715">
        <v>36.771144777375831</v>
      </c>
      <c r="BM52" s="734">
        <v>217.24419440958724</v>
      </c>
      <c r="BN52" s="696">
        <v>127.51469080910131</v>
      </c>
      <c r="BO52" s="696">
        <v>142.65938188062049</v>
      </c>
      <c r="BP52" s="696">
        <v>129.5189525900997</v>
      </c>
      <c r="BQ52" s="715">
        <v>222.63105713221483</v>
      </c>
      <c r="BR52" s="734">
        <v>272.52119779868173</v>
      </c>
      <c r="BS52" s="696">
        <v>94.245304536034013</v>
      </c>
      <c r="BT52" s="696">
        <v>19.717323791486802</v>
      </c>
      <c r="BU52" s="696">
        <v>98.380970220407875</v>
      </c>
      <c r="BV52" s="696">
        <v>58.498011776615243</v>
      </c>
      <c r="BW52" s="696">
        <v>246.10002389601803</v>
      </c>
      <c r="BX52" s="696">
        <v>49.682337373369251</v>
      </c>
      <c r="BY52" s="755">
        <v>214.25035279692804</v>
      </c>
      <c r="BZ52" s="755">
        <v>65.668938095467482</v>
      </c>
      <c r="CA52" s="2863"/>
      <c r="CB52" s="2863"/>
      <c r="CC52" s="2863"/>
      <c r="CD52" s="2863"/>
      <c r="CE52" s="2863"/>
      <c r="CF52" s="2863"/>
      <c r="CG52" s="2863"/>
      <c r="CH52" s="2863"/>
      <c r="CI52" s="2863"/>
      <c r="CJ52" s="2863"/>
      <c r="CK52" s="2863"/>
      <c r="CL52" s="2863"/>
      <c r="CM52" s="2863"/>
      <c r="CN52" s="2863"/>
      <c r="CO52" s="2863"/>
      <c r="CP52" s="2863"/>
      <c r="CQ52" s="2863"/>
      <c r="CR52" s="2863"/>
      <c r="CS52" s="2863"/>
      <c r="CT52" s="2863"/>
      <c r="CU52" s="2863"/>
      <c r="CV52" s="2863"/>
      <c r="CW52" s="2863"/>
      <c r="CX52" s="2863"/>
      <c r="CY52" s="2863"/>
      <c r="CZ52" s="2594"/>
    </row>
    <row r="53" s="130" customFormat="true" ht="15" customHeight="true" x14ac:dyDescent="0.2">
      <c r="A53" s="2995" t="s">
        <v>106</v>
      </c>
      <c r="B53" s="291" t="s">
        <v>101</v>
      </c>
      <c r="C53" s="550">
        <v>0</v>
      </c>
      <c r="D53" s="570">
        <v>0</v>
      </c>
      <c r="E53" s="570">
        <v>26.453049703958627</v>
      </c>
      <c r="F53" s="570">
        <v>45.613386402495742</v>
      </c>
      <c r="G53" s="590">
        <v>84.444708372090076</v>
      </c>
      <c r="H53" s="609">
        <v>19.769302714529683</v>
      </c>
      <c r="I53" s="570">
        <v>25.162104190945584</v>
      </c>
      <c r="J53" s="570">
        <v>91.133900651587822</v>
      </c>
      <c r="K53" s="570">
        <v>85.970446828325819</v>
      </c>
      <c r="L53" s="628">
        <v>83.347325673968314</v>
      </c>
      <c r="M53" s="642">
        <v>0</v>
      </c>
      <c r="N53" s="570">
        <v>0</v>
      </c>
      <c r="O53" s="570">
        <v>0</v>
      </c>
      <c r="P53" s="570">
        <v>71.81231775205444</v>
      </c>
      <c r="Q53" s="590">
        <v>68.964274464465319</v>
      </c>
      <c r="R53" s="642">
        <v>50.971731218177695</v>
      </c>
      <c r="S53" s="570">
        <v>44.830946782969136</v>
      </c>
      <c r="T53" s="570">
        <v>0</v>
      </c>
      <c r="U53" s="570">
        <v>37.042424739421527</v>
      </c>
      <c r="V53" s="570">
        <v>0</v>
      </c>
      <c r="W53" s="570">
        <v>0</v>
      </c>
      <c r="X53" s="570">
        <v>0</v>
      </c>
      <c r="Y53" s="660">
        <v>78.813600777454795</v>
      </c>
      <c r="Z53" s="660">
        <v>0</v>
      </c>
      <c r="AA53" s="2834"/>
      <c r="AB53" s="2834"/>
      <c r="AC53" s="2834"/>
      <c r="AD53" s="2834"/>
      <c r="AE53" s="2834"/>
      <c r="AF53" s="2834"/>
      <c r="AG53" s="2834"/>
      <c r="AH53" s="2834"/>
      <c r="AI53" s="2834"/>
      <c r="AJ53" s="2834"/>
      <c r="AK53" s="2834"/>
      <c r="AL53" s="2834"/>
      <c r="AM53" s="2834"/>
      <c r="AN53" s="2834"/>
      <c r="AO53" s="2834"/>
      <c r="AP53" s="2834"/>
      <c r="AQ53" s="2834"/>
      <c r="AR53" s="2834"/>
      <c r="AS53" s="2834"/>
      <c r="AT53" s="2834"/>
      <c r="AU53" s="2834"/>
      <c r="AV53" s="2834"/>
      <c r="AW53" s="2834"/>
      <c r="AX53" s="2834"/>
      <c r="AY53" s="2834"/>
      <c r="AZ53" s="239"/>
      <c r="BA53" s="2994" t="s">
        <v>106</v>
      </c>
      <c r="BB53" s="165" t="s">
        <v>101</v>
      </c>
      <c r="BC53" s="678">
        <v>0</v>
      </c>
      <c r="BD53" s="696">
        <v>0</v>
      </c>
      <c r="BE53" s="696">
        <v>20.994193995451784</v>
      </c>
      <c r="BF53" s="696">
        <v>112.14930890317036</v>
      </c>
      <c r="BG53" s="715">
        <v>736.27720989666034</v>
      </c>
      <c r="BH53" s="734">
        <v>13.668306395757115</v>
      </c>
      <c r="BI53" s="696">
        <v>40.190267384708775</v>
      </c>
      <c r="BJ53" s="696">
        <v>135.1857615236207</v>
      </c>
      <c r="BK53" s="696">
        <v>205.45669272691111</v>
      </c>
      <c r="BL53" s="715">
        <v>404.21800387264614</v>
      </c>
      <c r="BM53" s="734">
        <v>0</v>
      </c>
      <c r="BN53" s="696">
        <v>0</v>
      </c>
      <c r="BO53" s="696">
        <v>0</v>
      </c>
      <c r="BP53" s="696">
        <v>20.994193995451784</v>
      </c>
      <c r="BQ53" s="715">
        <v>49.707486896186907</v>
      </c>
      <c r="BR53" s="734">
        <v>49.949149382476989</v>
      </c>
      <c r="BS53" s="696">
        <v>20.752531509161699</v>
      </c>
      <c r="BT53" s="696">
        <v>0</v>
      </c>
      <c r="BU53" s="696">
        <v>10.020422352022884</v>
      </c>
      <c r="BV53" s="696">
        <v>0</v>
      </c>
      <c r="BW53" s="696">
        <v>0</v>
      </c>
      <c r="BX53" s="696">
        <v>0</v>
      </c>
      <c r="BY53" s="755">
        <v>788.69860955162096</v>
      </c>
      <c r="BZ53" s="755">
        <v>0</v>
      </c>
      <c r="CA53" s="2863"/>
      <c r="CB53" s="2863"/>
      <c r="CC53" s="2863"/>
      <c r="CD53" s="2863"/>
      <c r="CE53" s="2863"/>
      <c r="CF53" s="2863"/>
      <c r="CG53" s="2863"/>
      <c r="CH53" s="2863"/>
      <c r="CI53" s="2863"/>
      <c r="CJ53" s="2863"/>
      <c r="CK53" s="2863"/>
      <c r="CL53" s="2863"/>
      <c r="CM53" s="2863"/>
      <c r="CN53" s="2863"/>
      <c r="CO53" s="2863"/>
      <c r="CP53" s="2863"/>
      <c r="CQ53" s="2863"/>
      <c r="CR53" s="2863"/>
      <c r="CS53" s="2863"/>
      <c r="CT53" s="2863"/>
      <c r="CU53" s="2863"/>
      <c r="CV53" s="2863"/>
      <c r="CW53" s="2863"/>
      <c r="CX53" s="2863"/>
      <c r="CY53" s="2863"/>
      <c r="CZ53" s="2594"/>
    </row>
    <row r="54" s="130" customFormat="true" ht="15" customHeight="true" x14ac:dyDescent="0.2">
      <c r="A54" s="2995"/>
      <c r="B54" s="291" t="s">
        <v>100</v>
      </c>
      <c r="C54" s="550">
        <v>66.117318811797588</v>
      </c>
      <c r="D54" s="570">
        <v>60.013464577271961</v>
      </c>
      <c r="E54" s="570">
        <v>73.546950296041373</v>
      </c>
      <c r="F54" s="570">
        <v>18.435539082086397</v>
      </c>
      <c r="G54" s="590">
        <v>14.024385866833471</v>
      </c>
      <c r="H54" s="609">
        <v>80.230697285470313</v>
      </c>
      <c r="I54" s="570">
        <v>25.63543029111392</v>
      </c>
      <c r="J54" s="570">
        <v>8.8660993484121757</v>
      </c>
      <c r="K54" s="570">
        <v>14.029553171674186</v>
      </c>
      <c r="L54" s="628">
        <v>13.900389401149639</v>
      </c>
      <c r="M54" s="642">
        <v>59.42913777295211</v>
      </c>
      <c r="N54" s="570">
        <v>0</v>
      </c>
      <c r="O54" s="570">
        <v>87.089246393200213</v>
      </c>
      <c r="P54" s="570">
        <v>28.187682247945574</v>
      </c>
      <c r="Q54" s="590">
        <v>17.433878053572386</v>
      </c>
      <c r="R54" s="642">
        <v>34.47423834945662</v>
      </c>
      <c r="S54" s="570">
        <v>46.409875964208915</v>
      </c>
      <c r="T54" s="570">
        <v>0</v>
      </c>
      <c r="U54" s="570">
        <v>51.865828838477611</v>
      </c>
      <c r="V54" s="570">
        <v>100</v>
      </c>
      <c r="W54" s="570">
        <v>27.404671693948867</v>
      </c>
      <c r="X54" s="570">
        <v>0</v>
      </c>
      <c r="Y54" s="660">
        <v>12.299102140313243</v>
      </c>
      <c r="Z54" s="660">
        <v>100</v>
      </c>
      <c r="AA54" s="2834"/>
      <c r="AB54" s="2834"/>
      <c r="AC54" s="2834"/>
      <c r="AD54" s="2834"/>
      <c r="AE54" s="2834"/>
      <c r="AF54" s="2834"/>
      <c r="AG54" s="2834"/>
      <c r="AH54" s="2834"/>
      <c r="AI54" s="2834"/>
      <c r="AJ54" s="2834"/>
      <c r="AK54" s="2834"/>
      <c r="AL54" s="2834"/>
      <c r="AM54" s="2834"/>
      <c r="AN54" s="2834"/>
      <c r="AO54" s="2834"/>
      <c r="AP54" s="2834"/>
      <c r="AQ54" s="2834"/>
      <c r="AR54" s="2834"/>
      <c r="AS54" s="2834"/>
      <c r="AT54" s="2834"/>
      <c r="AU54" s="2834"/>
      <c r="AV54" s="2834"/>
      <c r="AW54" s="2834"/>
      <c r="AX54" s="2834"/>
      <c r="AY54" s="2834"/>
      <c r="AZ54" s="239"/>
      <c r="BA54" s="2994"/>
      <c r="BB54" s="165" t="s">
        <v>100</v>
      </c>
      <c r="BC54" s="678">
        <v>21.423460115886037</v>
      </c>
      <c r="BD54" s="696">
        <v>30.072883432011977</v>
      </c>
      <c r="BE54" s="696">
        <v>58.369789478673184</v>
      </c>
      <c r="BF54" s="696">
        <v>45.327328891332918</v>
      </c>
      <c r="BG54" s="715">
        <v>122.27925106979363</v>
      </c>
      <c r="BH54" s="734">
        <v>55.470735042014141</v>
      </c>
      <c r="BI54" s="696">
        <v>40.946289312826067</v>
      </c>
      <c r="BJ54" s="696">
        <v>13.151751253810671</v>
      </c>
      <c r="BK54" s="696">
        <v>33.528563610289396</v>
      </c>
      <c r="BL54" s="715">
        <v>67.414132503355148</v>
      </c>
      <c r="BM54" s="734">
        <v>16.08189946143013</v>
      </c>
      <c r="BN54" s="696">
        <v>0</v>
      </c>
      <c r="BO54" s="696">
        <v>30.072883432011977</v>
      </c>
      <c r="BP54" s="696">
        <v>8.2406150911149503</v>
      </c>
      <c r="BQ54" s="715">
        <v>12.565843280845261</v>
      </c>
      <c r="BR54" s="734">
        <v>33.782624996461479</v>
      </c>
      <c r="BS54" s="696">
        <v>21.483427908540467</v>
      </c>
      <c r="BT54" s="696">
        <v>0</v>
      </c>
      <c r="BU54" s="696">
        <v>14.030331822370609</v>
      </c>
      <c r="BV54" s="696">
        <v>59.565835778446036</v>
      </c>
      <c r="BW54" s="696">
        <v>8.4949263452291195</v>
      </c>
      <c r="BX54" s="696">
        <v>0</v>
      </c>
      <c r="BY54" s="755">
        <v>123.07881712179375</v>
      </c>
      <c r="BZ54" s="755">
        <v>17.036749014856277</v>
      </c>
      <c r="CA54" s="2863"/>
      <c r="CB54" s="2863"/>
      <c r="CC54" s="2863"/>
      <c r="CD54" s="2863"/>
      <c r="CE54" s="2863"/>
      <c r="CF54" s="2863"/>
      <c r="CG54" s="2863"/>
      <c r="CH54" s="2863"/>
      <c r="CI54" s="2863"/>
      <c r="CJ54" s="2863"/>
      <c r="CK54" s="2863"/>
      <c r="CL54" s="2863"/>
      <c r="CM54" s="2863"/>
      <c r="CN54" s="2863"/>
      <c r="CO54" s="2863"/>
      <c r="CP54" s="2863"/>
      <c r="CQ54" s="2863"/>
      <c r="CR54" s="2863"/>
      <c r="CS54" s="2863"/>
      <c r="CT54" s="2863"/>
      <c r="CU54" s="2863"/>
      <c r="CV54" s="2863"/>
      <c r="CW54" s="2863"/>
      <c r="CX54" s="2863"/>
      <c r="CY54" s="2863"/>
      <c r="CZ54" s="2594"/>
    </row>
    <row r="55" s="130" customFormat="true" ht="15" customHeight="true" x14ac:dyDescent="0.2">
      <c r="A55" s="2996"/>
      <c r="B55" s="292" t="s">
        <v>68</v>
      </c>
      <c r="C55" s="551">
        <v>33.882681188202405</v>
      </c>
      <c r="D55" s="571">
        <v>39.986535422728039</v>
      </c>
      <c r="E55" s="571">
        <v>0</v>
      </c>
      <c r="F55" s="571">
        <v>35.951074515417837</v>
      </c>
      <c r="G55" s="591">
        <v>1.530905761076456</v>
      </c>
      <c r="H55" s="610">
        <v>0</v>
      </c>
      <c r="I55" s="571">
        <v>49.202465517940489</v>
      </c>
      <c r="J55" s="571">
        <v>0</v>
      </c>
      <c r="K55" s="571">
        <v>0</v>
      </c>
      <c r="L55" s="629">
        <v>2.7522849248820589</v>
      </c>
      <c r="M55" s="643">
        <v>40.570862227047883</v>
      </c>
      <c r="N55" s="571">
        <v>100</v>
      </c>
      <c r="O55" s="571">
        <v>12.910753606799785</v>
      </c>
      <c r="P55" s="571">
        <v>0</v>
      </c>
      <c r="Q55" s="591">
        <v>13.601847481962309</v>
      </c>
      <c r="R55" s="654">
        <v>14.554030432365684</v>
      </c>
      <c r="S55" s="655">
        <v>8.7591772528219529</v>
      </c>
      <c r="T55" s="655">
        <v>0</v>
      </c>
      <c r="U55" s="655">
        <v>11.091746422100856</v>
      </c>
      <c r="V55" s="655">
        <v>0</v>
      </c>
      <c r="W55" s="655">
        <v>72.59532830605113</v>
      </c>
      <c r="X55" s="655">
        <v>0</v>
      </c>
      <c r="Y55" s="655">
        <v>8.8872970822319299</v>
      </c>
      <c r="Z55" s="655">
        <v>0</v>
      </c>
      <c r="AA55" s="2835"/>
      <c r="AB55" s="2835"/>
      <c r="AC55" s="2835"/>
      <c r="AD55" s="2835"/>
      <c r="AE55" s="2835"/>
      <c r="AF55" s="2835"/>
      <c r="AG55" s="2835"/>
      <c r="AH55" s="2835"/>
      <c r="AI55" s="2835"/>
      <c r="AJ55" s="2835"/>
      <c r="AK55" s="2835"/>
      <c r="AL55" s="2835"/>
      <c r="AM55" s="2835"/>
      <c r="AN55" s="2835"/>
      <c r="AO55" s="2835"/>
      <c r="AP55" s="2835"/>
      <c r="AQ55" s="2835"/>
      <c r="AR55" s="2835"/>
      <c r="AS55" s="2835"/>
      <c r="AT55" s="2835"/>
      <c r="AU55" s="2835"/>
      <c r="AV55" s="2835"/>
      <c r="AW55" s="2835"/>
      <c r="AX55" s="2835"/>
      <c r="AY55" s="2835"/>
      <c r="AZ55" s="239"/>
      <c r="BA55" s="2997"/>
      <c r="BB55" s="166" t="s">
        <v>68</v>
      </c>
      <c r="BC55" s="679">
        <v>10.978731172099703</v>
      </c>
      <c r="BD55" s="697">
        <v>20.037343737577313</v>
      </c>
      <c r="BE55" s="697">
        <v>0</v>
      </c>
      <c r="BF55" s="697">
        <v>88.392651351356051</v>
      </c>
      <c r="BG55" s="716">
        <v>13.348036177867115</v>
      </c>
      <c r="BH55" s="735">
        <v>0</v>
      </c>
      <c r="BI55" s="697">
        <v>78.588826679468141</v>
      </c>
      <c r="BJ55" s="697">
        <v>0</v>
      </c>
      <c r="BK55" s="697">
        <v>0</v>
      </c>
      <c r="BL55" s="716">
        <v>13.348036177867115</v>
      </c>
      <c r="BM55" s="735">
        <v>10.978731172099703</v>
      </c>
      <c r="BN55" s="697">
        <v>15.579117213446624</v>
      </c>
      <c r="BO55" s="697">
        <v>4.4582265241306889</v>
      </c>
      <c r="BP55" s="697">
        <v>0</v>
      </c>
      <c r="BQ55" s="716">
        <v>9.8038246718879094</v>
      </c>
      <c r="BR55" s="749">
        <v>14.262051196018598</v>
      </c>
      <c r="BS55" s="750">
        <v>4.054679077234538</v>
      </c>
      <c r="BT55" s="750">
        <v>0</v>
      </c>
      <c r="BU55" s="750">
        <v>3.0004510923040875</v>
      </c>
      <c r="BV55" s="750">
        <v>0</v>
      </c>
      <c r="BW55" s="750">
        <v>22.50316930831179</v>
      </c>
      <c r="BX55" s="750">
        <v>0</v>
      </c>
      <c r="BY55" s="750">
        <v>88.936411765031167</v>
      </c>
      <c r="BZ55" s="769">
        <v>0</v>
      </c>
      <c r="CA55" s="2864"/>
      <c r="CB55" s="2864"/>
      <c r="CC55" s="2864"/>
      <c r="CD55" s="2864"/>
      <c r="CE55" s="2864"/>
      <c r="CF55" s="2864"/>
      <c r="CG55" s="2864"/>
      <c r="CH55" s="2864"/>
      <c r="CI55" s="2864"/>
      <c r="CJ55" s="2864"/>
      <c r="CK55" s="2864"/>
      <c r="CL55" s="2864"/>
      <c r="CM55" s="2864"/>
      <c r="CN55" s="2864"/>
      <c r="CO55" s="2864"/>
      <c r="CP55" s="2864"/>
      <c r="CQ55" s="2864"/>
      <c r="CR55" s="2864"/>
      <c r="CS55" s="2864"/>
      <c r="CT55" s="2864"/>
      <c r="CU55" s="2864"/>
      <c r="CV55" s="2864"/>
      <c r="CW55" s="2864"/>
      <c r="CX55" s="2864"/>
      <c r="CY55" s="2864"/>
      <c r="CZ55" s="2595"/>
    </row>
    <row r="56" s="130" customFormat="true" ht="15" customHeight="true" x14ac:dyDescent="0.2">
      <c r="A56" s="132"/>
      <c r="B56" s="204"/>
      <c r="C56" s="3099" t="s">
        <v>115</v>
      </c>
      <c r="D56" s="3100"/>
      <c r="E56" s="3100"/>
      <c r="F56" s="3100"/>
      <c r="G56" s="3101"/>
      <c r="H56" s="3432" t="s">
        <v>39</v>
      </c>
      <c r="I56" s="3433"/>
      <c r="J56" s="3433"/>
      <c r="K56" s="3433"/>
      <c r="L56" s="3434"/>
      <c r="M56" s="3435" t="s">
        <v>38</v>
      </c>
      <c r="N56" s="3436"/>
      <c r="O56" s="3436"/>
      <c r="P56" s="3436"/>
      <c r="Q56" s="3437"/>
      <c r="R56" s="780" t="s">
        <v>143</v>
      </c>
      <c r="S56" s="473"/>
      <c r="T56" s="473"/>
      <c r="U56" s="473"/>
      <c r="V56" s="473"/>
      <c r="W56" s="473"/>
      <c r="X56" s="473"/>
      <c r="Y56" s="474"/>
      <c r="Z56" s="464"/>
      <c r="AA56" s="2826"/>
      <c r="AB56" s="2826"/>
      <c r="AC56" s="2826"/>
      <c r="AD56" s="2826"/>
      <c r="AE56" s="2826"/>
      <c r="AF56" s="2826"/>
      <c r="AG56" s="2826"/>
      <c r="AH56" s="2826"/>
      <c r="AI56" s="2826"/>
      <c r="AJ56" s="2826"/>
      <c r="AK56" s="2826"/>
      <c r="AL56" s="2826"/>
      <c r="AM56" s="2826"/>
      <c r="AN56" s="2826"/>
      <c r="AO56" s="2826"/>
      <c r="AP56" s="2826"/>
      <c r="AQ56" s="2826"/>
      <c r="AR56" s="2826"/>
      <c r="AS56" s="2826"/>
      <c r="AT56" s="2826"/>
      <c r="AU56" s="2826"/>
      <c r="AV56" s="2826"/>
      <c r="AW56" s="2826"/>
      <c r="AX56" s="2826"/>
      <c r="AY56" s="2826"/>
      <c r="AZ56" s="239"/>
      <c r="BA56" s="241" t="s">
        <v>131</v>
      </c>
      <c r="BB56" s="115" t="s">
        <v>96</v>
      </c>
      <c r="BC56" s="3014" t="s">
        <v>115</v>
      </c>
      <c r="BD56" s="3015"/>
      <c r="BE56" s="3015"/>
      <c r="BF56" s="3015"/>
      <c r="BG56" s="3016"/>
      <c r="BH56" s="3017" t="s">
        <v>39</v>
      </c>
      <c r="BI56" s="3015"/>
      <c r="BJ56" s="3015"/>
      <c r="BK56" s="3015"/>
      <c r="BL56" s="3016"/>
      <c r="BM56" s="3017" t="s">
        <v>38</v>
      </c>
      <c r="BN56" s="3015"/>
      <c r="BO56" s="3015"/>
      <c r="BP56" s="3015"/>
      <c r="BQ56" s="3016"/>
      <c r="BR56" s="790" t="s">
        <v>143</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24"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158</v>
      </c>
      <c r="S57" s="315" t="s">
        <v>159</v>
      </c>
      <c r="T57" s="315" t="s">
        <v>160</v>
      </c>
      <c r="U57" s="315" t="s">
        <v>161</v>
      </c>
      <c r="V57" s="315" t="s">
        <v>162</v>
      </c>
      <c r="W57" s="315" t="s">
        <v>163</v>
      </c>
      <c r="X57" s="315" t="s">
        <v>252</v>
      </c>
      <c r="Y57" s="315" t="s">
        <v>165</v>
      </c>
      <c r="Z57" s="2822" t="s">
        <v>166</v>
      </c>
      <c r="AA57" s="2836"/>
      <c r="AB57" s="2836"/>
      <c r="AC57" s="2836"/>
      <c r="AD57" s="2836"/>
      <c r="AE57" s="2836"/>
      <c r="AF57" s="2836"/>
      <c r="AG57" s="2836"/>
      <c r="AH57" s="2836"/>
      <c r="AI57" s="2836"/>
      <c r="AJ57" s="2836"/>
      <c r="AK57" s="2836"/>
      <c r="AL57" s="2836"/>
      <c r="AM57" s="2836"/>
      <c r="AN57" s="2836"/>
      <c r="AO57" s="2836"/>
      <c r="AP57" s="2836"/>
      <c r="AQ57" s="2836"/>
      <c r="AR57" s="2836"/>
      <c r="AS57" s="2836"/>
      <c r="AT57" s="2836"/>
      <c r="AU57" s="2836"/>
      <c r="AV57" s="2836"/>
      <c r="AW57" s="2836"/>
      <c r="AX57" s="2836"/>
      <c r="AY57" s="2836"/>
      <c r="AZ57" s="23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163</v>
      </c>
      <c r="BX57" s="184" t="s">
        <v>252</v>
      </c>
      <c r="BY57" s="185" t="s">
        <v>165</v>
      </c>
      <c r="BZ57" s="185" t="s">
        <v>166</v>
      </c>
      <c r="CA57" s="2596"/>
      <c r="CB57" s="2596"/>
      <c r="CC57" s="2596"/>
      <c r="CD57" s="2596"/>
      <c r="CE57" s="2596"/>
      <c r="CF57" s="2596"/>
      <c r="CG57" s="2596"/>
      <c r="CH57" s="2596"/>
      <c r="CI57" s="2596"/>
      <c r="CJ57" s="2596"/>
      <c r="CK57" s="2596"/>
      <c r="CL57" s="2596"/>
      <c r="CM57" s="2596"/>
      <c r="CN57" s="2596"/>
      <c r="CO57" s="2596"/>
      <c r="CP57" s="2596"/>
      <c r="CQ57" s="2596"/>
      <c r="CR57" s="2596"/>
      <c r="CS57" s="2596"/>
      <c r="CT57" s="2596"/>
      <c r="CU57" s="2596"/>
      <c r="CV57" s="2596"/>
      <c r="CW57" s="2596"/>
      <c r="CX57" s="2596"/>
      <c r="CY57" s="2596"/>
      <c r="CZ57" s="2596"/>
    </row>
    <row r="58" s="130" customFormat="true" ht="15" customHeight="true" x14ac:dyDescent="0.2">
      <c r="A58" s="3438" t="s">
        <v>508</v>
      </c>
      <c r="B58" s="293" t="s">
        <v>429</v>
      </c>
      <c r="C58" s="350">
        <v>1.4123237222195896E-2</v>
      </c>
      <c r="D58" s="351">
        <v>3.3393788564715775E-2</v>
      </c>
      <c r="E58" s="351">
        <v>0</v>
      </c>
      <c r="F58" s="351">
        <v>1.8411231762523173</v>
      </c>
      <c r="G58" s="352">
        <v>15.410615857684762</v>
      </c>
      <c r="H58" s="353">
        <v>3.9584550499059082E-2</v>
      </c>
      <c r="I58" s="351">
        <v>2.797332016990064</v>
      </c>
      <c r="J58" s="351">
        <v>3.4116602959892455</v>
      </c>
      <c r="K58" s="351">
        <v>6.6323112477791923</v>
      </c>
      <c r="L58" s="354">
        <v>33.356525724953599</v>
      </c>
      <c r="M58" s="355">
        <v>0</v>
      </c>
      <c r="N58" s="351">
        <v>0</v>
      </c>
      <c r="O58" s="351">
        <v>5.174965955933318E-2</v>
      </c>
      <c r="P58" s="351">
        <v>0</v>
      </c>
      <c r="Q58" s="352">
        <v>1.1766541523010874</v>
      </c>
      <c r="R58" s="355">
        <v>0.4023030478002787</v>
      </c>
      <c r="S58" s="351">
        <v>1.5413188450543478</v>
      </c>
      <c r="T58" s="351">
        <v>0</v>
      </c>
      <c r="U58" s="351">
        <v>0.28472540073629732</v>
      </c>
      <c r="V58" s="351">
        <v>0</v>
      </c>
      <c r="W58" s="351">
        <v>0</v>
      </c>
      <c r="X58" s="351">
        <v>0</v>
      </c>
      <c r="Y58" s="356">
        <v>14.959427927832389</v>
      </c>
      <c r="Z58" s="356">
        <v>5.9514122012620352E-2</v>
      </c>
      <c r="AA58" s="2837"/>
      <c r="AB58" s="2837"/>
      <c r="AC58" s="2837"/>
      <c r="AD58" s="2837"/>
      <c r="AE58" s="2837"/>
      <c r="AF58" s="2837"/>
      <c r="AG58" s="2837"/>
      <c r="AH58" s="2837"/>
      <c r="AI58" s="2837"/>
      <c r="AJ58" s="2837"/>
      <c r="AK58" s="2837"/>
      <c r="AL58" s="2837"/>
      <c r="AM58" s="2837"/>
      <c r="AN58" s="2837"/>
      <c r="AO58" s="2837"/>
      <c r="AP58" s="2837"/>
      <c r="AQ58" s="2837"/>
      <c r="AR58" s="2837"/>
      <c r="AS58" s="2837"/>
      <c r="AT58" s="2837"/>
      <c r="AU58" s="2837"/>
      <c r="AV58" s="2837"/>
      <c r="AW58" s="2837"/>
      <c r="AX58" s="2837"/>
      <c r="AY58" s="2837"/>
      <c r="AZ58" s="239"/>
      <c r="BA58" s="3445" t="s">
        <v>508</v>
      </c>
      <c r="BB58" s="167" t="s">
        <v>429</v>
      </c>
      <c r="BC58" s="489">
        <v>1.4186801803628533</v>
      </c>
      <c r="BD58" s="439">
        <v>3.3512336439645241</v>
      </c>
      <c r="BE58" s="439">
        <v>0</v>
      </c>
      <c r="BF58" s="439">
        <v>184.65159502331113</v>
      </c>
      <c r="BG58" s="490">
        <v>1549.9292868550979</v>
      </c>
      <c r="BH58" s="498">
        <v>1.4186801803628533</v>
      </c>
      <c r="BI58" s="439">
        <v>100.29783779007275</v>
      </c>
      <c r="BJ58" s="439">
        <v>122.38432355038471</v>
      </c>
      <c r="BK58" s="439">
        <v>237.24513537445091</v>
      </c>
      <c r="BL58" s="490">
        <v>1198.6266937502928</v>
      </c>
      <c r="BM58" s="498">
        <v>0</v>
      </c>
      <c r="BN58" s="439">
        <v>0</v>
      </c>
      <c r="BO58" s="439">
        <v>3.3512336439645241</v>
      </c>
      <c r="BP58" s="439">
        <v>0</v>
      </c>
      <c r="BQ58" s="490">
        <v>76.026891413207252</v>
      </c>
      <c r="BR58" s="498">
        <v>37.067590600356617</v>
      </c>
      <c r="BS58" s="439">
        <v>61.045916923938975</v>
      </c>
      <c r="BT58" s="439">
        <v>0</v>
      </c>
      <c r="BU58" s="439">
        <v>15.546714175029649</v>
      </c>
      <c r="BV58" s="439">
        <v>0</v>
      </c>
      <c r="BW58" s="439">
        <v>0</v>
      </c>
      <c r="BX58" s="439">
        <v>0</v>
      </c>
      <c r="BY58" s="440">
        <v>1624.2718938230478</v>
      </c>
      <c r="BZ58" s="440">
        <v>1.4186801803628533</v>
      </c>
      <c r="CA58" s="2597"/>
      <c r="CB58" s="2597"/>
      <c r="CC58" s="2597"/>
      <c r="CD58" s="2597"/>
      <c r="CE58" s="2597"/>
      <c r="CF58" s="2597"/>
      <c r="CG58" s="2597"/>
      <c r="CH58" s="2597"/>
      <c r="CI58" s="2597"/>
      <c r="CJ58" s="2597"/>
      <c r="CK58" s="2597"/>
      <c r="CL58" s="2597"/>
      <c r="CM58" s="2597"/>
      <c r="CN58" s="2597"/>
      <c r="CO58" s="2597"/>
      <c r="CP58" s="2597"/>
      <c r="CQ58" s="2597"/>
      <c r="CR58" s="2597"/>
      <c r="CS58" s="2597"/>
      <c r="CT58" s="2597"/>
      <c r="CU58" s="2597"/>
      <c r="CV58" s="2597"/>
      <c r="CW58" s="2597"/>
      <c r="CX58" s="2597"/>
      <c r="CY58" s="2597"/>
      <c r="CZ58" s="2597"/>
    </row>
    <row r="59" s="130" customFormat="true" ht="15" customHeight="true" x14ac:dyDescent="0.2">
      <c r="A59" s="3439"/>
      <c r="B59" s="294" t="s">
        <v>509</v>
      </c>
      <c r="C59" s="357">
        <v>0.69330914251524356</v>
      </c>
      <c r="D59" s="358">
        <v>2.2278570191219096</v>
      </c>
      <c r="E59" s="358">
        <v>1.6703255531124555</v>
      </c>
      <c r="F59" s="358">
        <v>5.0419232019317288</v>
      </c>
      <c r="G59" s="359">
        <v>19.41721496829491</v>
      </c>
      <c r="H59" s="360">
        <v>4.1247397951687654</v>
      </c>
      <c r="I59" s="358">
        <v>7.3577739015866159</v>
      </c>
      <c r="J59" s="358">
        <v>10.968103306713207</v>
      </c>
      <c r="K59" s="358">
        <v>21.483430069522079</v>
      </c>
      <c r="L59" s="361">
        <v>25.78401123613936</v>
      </c>
      <c r="M59" s="362">
        <v>0.85010846041891297</v>
      </c>
      <c r="N59" s="358">
        <v>0.77640490294210973</v>
      </c>
      <c r="O59" s="358">
        <v>2.310740963679538</v>
      </c>
      <c r="P59" s="358">
        <v>1.0164546672710872</v>
      </c>
      <c r="Q59" s="359">
        <v>1.5391424151861799</v>
      </c>
      <c r="R59" s="362">
        <v>2.3614619965206338</v>
      </c>
      <c r="S59" s="358">
        <v>2.4270587563238988</v>
      </c>
      <c r="T59" s="358">
        <v>0.54907738079881152</v>
      </c>
      <c r="U59" s="358">
        <v>1.9197245063760748</v>
      </c>
      <c r="V59" s="358">
        <v>1.4293990397766274</v>
      </c>
      <c r="W59" s="358">
        <v>0.69094240615547686</v>
      </c>
      <c r="X59" s="358">
        <v>0</v>
      </c>
      <c r="Y59" s="363">
        <v>20.97733120316212</v>
      </c>
      <c r="Z59" s="363">
        <v>2.3477950806804206</v>
      </c>
      <c r="AA59" s="2838"/>
      <c r="AB59" s="2838"/>
      <c r="AC59" s="2838"/>
      <c r="AD59" s="2838"/>
      <c r="AE59" s="2838"/>
      <c r="AF59" s="2838"/>
      <c r="AG59" s="2838"/>
      <c r="AH59" s="2838"/>
      <c r="AI59" s="2838"/>
      <c r="AJ59" s="2838"/>
      <c r="AK59" s="2838"/>
      <c r="AL59" s="2838"/>
      <c r="AM59" s="2838"/>
      <c r="AN59" s="2838"/>
      <c r="AO59" s="2838"/>
      <c r="AP59" s="2838"/>
      <c r="AQ59" s="2838"/>
      <c r="AR59" s="2838"/>
      <c r="AS59" s="2838"/>
      <c r="AT59" s="2838"/>
      <c r="AU59" s="2838"/>
      <c r="AV59" s="2838"/>
      <c r="AW59" s="2838"/>
      <c r="AX59" s="2838"/>
      <c r="AY59" s="2838"/>
      <c r="AZ59" s="239"/>
      <c r="BA59" s="3446"/>
      <c r="BB59" s="168" t="s">
        <v>509</v>
      </c>
      <c r="BC59" s="491">
        <v>69.642952524011505</v>
      </c>
      <c r="BD59" s="441">
        <v>223.57659065711954</v>
      </c>
      <c r="BE59" s="441">
        <v>167.96772491168639</v>
      </c>
      <c r="BF59" s="441">
        <v>505.66913351056792</v>
      </c>
      <c r="BG59" s="492">
        <v>1952.8947075475851</v>
      </c>
      <c r="BH59" s="499">
        <v>147.82753682396765</v>
      </c>
      <c r="BI59" s="441">
        <v>263.81166368353422</v>
      </c>
      <c r="BJ59" s="441">
        <v>393.45180567973671</v>
      </c>
      <c r="BK59" s="441">
        <v>768.48614076397189</v>
      </c>
      <c r="BL59" s="492">
        <v>926.51747950099536</v>
      </c>
      <c r="BM59" s="499">
        <v>55.215017169298655</v>
      </c>
      <c r="BN59" s="441">
        <v>49.82141466695996</v>
      </c>
      <c r="BO59" s="441">
        <v>149.6402667362718</v>
      </c>
      <c r="BP59" s="441">
        <v>65.531519706326193</v>
      </c>
      <c r="BQ59" s="492">
        <v>99.448264419908014</v>
      </c>
      <c r="BR59" s="499">
        <v>217.58151469134103</v>
      </c>
      <c r="BS59" s="441">
        <v>96.12678628012435</v>
      </c>
      <c r="BT59" s="441">
        <v>4.9002929637773001</v>
      </c>
      <c r="BU59" s="441">
        <v>104.82172689281941</v>
      </c>
      <c r="BV59" s="441">
        <v>114.34283645299857</v>
      </c>
      <c r="BW59" s="441">
        <v>48.32523830371332</v>
      </c>
      <c r="BX59" s="441">
        <v>0</v>
      </c>
      <c r="BY59" s="442">
        <v>2277.6866632259371</v>
      </c>
      <c r="BZ59" s="442">
        <v>55.966050340260551</v>
      </c>
      <c r="CA59" s="2598"/>
      <c r="CB59" s="2598"/>
      <c r="CC59" s="2598"/>
      <c r="CD59" s="2598"/>
      <c r="CE59" s="2598"/>
      <c r="CF59" s="2598"/>
      <c r="CG59" s="2598"/>
      <c r="CH59" s="2598"/>
      <c r="CI59" s="2598"/>
      <c r="CJ59" s="2598"/>
      <c r="CK59" s="2598"/>
      <c r="CL59" s="2598"/>
      <c r="CM59" s="2598"/>
      <c r="CN59" s="2598"/>
      <c r="CO59" s="2598"/>
      <c r="CP59" s="2598"/>
      <c r="CQ59" s="2598"/>
      <c r="CR59" s="2598"/>
      <c r="CS59" s="2598"/>
      <c r="CT59" s="2598"/>
      <c r="CU59" s="2598"/>
      <c r="CV59" s="2598"/>
      <c r="CW59" s="2598"/>
      <c r="CX59" s="2598"/>
      <c r="CY59" s="2598"/>
      <c r="CZ59" s="2598"/>
    </row>
    <row r="60" s="130" customFormat="true" ht="15" customHeight="true" x14ac:dyDescent="0.2">
      <c r="A60" s="3439"/>
      <c r="B60" s="294" t="s">
        <v>510</v>
      </c>
      <c r="C60" s="357">
        <v>2.2504446662761626</v>
      </c>
      <c r="D60" s="358">
        <v>2.096422143575674</v>
      </c>
      <c r="E60" s="358">
        <v>0.71316572796186539</v>
      </c>
      <c r="F60" s="358">
        <v>20.532661357851143</v>
      </c>
      <c r="G60" s="359">
        <v>35.42242141059878</v>
      </c>
      <c r="H60" s="360">
        <v>3.7756520226514296</v>
      </c>
      <c r="I60" s="358">
        <v>33.432953828004699</v>
      </c>
      <c r="J60" s="358">
        <v>42.746291087230688</v>
      </c>
      <c r="K60" s="358">
        <v>45.65190010248881</v>
      </c>
      <c r="L60" s="361">
        <v>26.949202565252676</v>
      </c>
      <c r="M60" s="362">
        <v>2.2467365213430979</v>
      </c>
      <c r="N60" s="358">
        <v>2.1338164072076933</v>
      </c>
      <c r="O60" s="358">
        <v>1.3828035752268109</v>
      </c>
      <c r="P60" s="358">
        <v>0.8694187513770707</v>
      </c>
      <c r="Q60" s="359">
        <v>3.6021713201191345</v>
      </c>
      <c r="R60" s="362">
        <v>1.2226199098244037</v>
      </c>
      <c r="S60" s="358">
        <v>5.2729981014321972</v>
      </c>
      <c r="T60" s="358">
        <v>0.49112078575467555</v>
      </c>
      <c r="U60" s="358">
        <v>4.1107610326128601</v>
      </c>
      <c r="V60" s="358">
        <v>0.46881617574509266</v>
      </c>
      <c r="W60" s="358">
        <v>2.4007612714673638</v>
      </c>
      <c r="X60" s="358">
        <v>0.46426650068577296</v>
      </c>
      <c r="Y60" s="363">
        <v>48.316395560495238</v>
      </c>
      <c r="Z60" s="363">
        <v>4.898521605015369</v>
      </c>
      <c r="AA60" s="2838"/>
      <c r="AB60" s="2838"/>
      <c r="AC60" s="2838"/>
      <c r="AD60" s="2838"/>
      <c r="AE60" s="2838"/>
      <c r="AF60" s="2838"/>
      <c r="AG60" s="2838"/>
      <c r="AH60" s="2838"/>
      <c r="AI60" s="2838"/>
      <c r="AJ60" s="2838"/>
      <c r="AK60" s="2838"/>
      <c r="AL60" s="2838"/>
      <c r="AM60" s="2838"/>
      <c r="AN60" s="2838"/>
      <c r="AO60" s="2838"/>
      <c r="AP60" s="2838"/>
      <c r="AQ60" s="2838"/>
      <c r="AR60" s="2838"/>
      <c r="AS60" s="2838"/>
      <c r="AT60" s="2838"/>
      <c r="AU60" s="2838"/>
      <c r="AV60" s="2838"/>
      <c r="AW60" s="2838"/>
      <c r="AX60" s="2838"/>
      <c r="AY60" s="2838"/>
      <c r="AZ60" s="239"/>
      <c r="BA60" s="3446"/>
      <c r="BB60" s="168" t="s">
        <v>510</v>
      </c>
      <c r="BC60" s="491">
        <v>226.0573262928518</v>
      </c>
      <c r="BD60" s="441">
        <v>210.38644375098988</v>
      </c>
      <c r="BE60" s="441">
        <v>71.71585478503205</v>
      </c>
      <c r="BF60" s="441">
        <v>2059.2802908050116</v>
      </c>
      <c r="BG60" s="492">
        <v>3562.6251969827795</v>
      </c>
      <c r="BH60" s="499">
        <v>135.31649658646052</v>
      </c>
      <c r="BI60" s="441">
        <v>1198.7325635704535</v>
      </c>
      <c r="BJ60" s="441">
        <v>1533.410558240133</v>
      </c>
      <c r="BK60" s="441">
        <v>1633.0191414859319</v>
      </c>
      <c r="BL60" s="492">
        <v>968.38723062309157</v>
      </c>
      <c r="BM60" s="499">
        <v>145.92678625938962</v>
      </c>
      <c r="BN60" s="441">
        <v>136.92565778990689</v>
      </c>
      <c r="BO60" s="441">
        <v>89.548373916959349</v>
      </c>
      <c r="BP60" s="441">
        <v>56.052014785742564</v>
      </c>
      <c r="BQ60" s="492">
        <v>232.7462893585998</v>
      </c>
      <c r="BR60" s="499">
        <v>112.65033791072491</v>
      </c>
      <c r="BS60" s="441">
        <v>208.84387748387493</v>
      </c>
      <c r="BT60" s="441">
        <v>4.3830538553549268</v>
      </c>
      <c r="BU60" s="441">
        <v>224.45776404428344</v>
      </c>
      <c r="BV60" s="441">
        <v>37.502313782244002</v>
      </c>
      <c r="BW60" s="441">
        <v>167.91176734907157</v>
      </c>
      <c r="BX60" s="441">
        <v>11.425857015514868</v>
      </c>
      <c r="BY60" s="442">
        <v>5246.1206202769972</v>
      </c>
      <c r="BZ60" s="442">
        <v>116.7695208986006</v>
      </c>
      <c r="CA60" s="2598"/>
      <c r="CB60" s="2598"/>
      <c r="CC60" s="2598"/>
      <c r="CD60" s="2598"/>
      <c r="CE60" s="2598"/>
      <c r="CF60" s="2598"/>
      <c r="CG60" s="2598"/>
      <c r="CH60" s="2598"/>
      <c r="CI60" s="2598"/>
      <c r="CJ60" s="2598"/>
      <c r="CK60" s="2598"/>
      <c r="CL60" s="2598"/>
      <c r="CM60" s="2598"/>
      <c r="CN60" s="2598"/>
      <c r="CO60" s="2598"/>
      <c r="CP60" s="2598"/>
      <c r="CQ60" s="2598"/>
      <c r="CR60" s="2598"/>
      <c r="CS60" s="2598"/>
      <c r="CT60" s="2598"/>
      <c r="CU60" s="2598"/>
      <c r="CV60" s="2598"/>
      <c r="CW60" s="2598"/>
      <c r="CX60" s="2598"/>
      <c r="CY60" s="2598"/>
      <c r="CZ60" s="2598"/>
    </row>
    <row r="61" s="130" customFormat="true" ht="15" customHeight="true" x14ac:dyDescent="0.2">
      <c r="A61" s="3439"/>
      <c r="B61" s="294" t="s">
        <v>511</v>
      </c>
      <c r="C61" s="357">
        <v>17.19567377275926</v>
      </c>
      <c r="D61" s="358">
        <v>16.486108849684516</v>
      </c>
      <c r="E61" s="358">
        <v>19.554736723864028</v>
      </c>
      <c r="F61" s="358">
        <v>16.642419599081766</v>
      </c>
      <c r="G61" s="359">
        <v>7.3247092271874186</v>
      </c>
      <c r="H61" s="360">
        <v>18.787501189101661</v>
      </c>
      <c r="I61" s="358">
        <v>12.569352843119283</v>
      </c>
      <c r="J61" s="358">
        <v>10.915626404689261</v>
      </c>
      <c r="K61" s="358">
        <v>5.1418872198493375</v>
      </c>
      <c r="L61" s="361">
        <v>4.6220819296983029</v>
      </c>
      <c r="M61" s="362">
        <v>16.096265561085961</v>
      </c>
      <c r="N61" s="358">
        <v>16.320142470979953</v>
      </c>
      <c r="O61" s="358">
        <v>16.873284275498122</v>
      </c>
      <c r="P61" s="358">
        <v>20.009326531564291</v>
      </c>
      <c r="Q61" s="359">
        <v>21.868495810667714</v>
      </c>
      <c r="R61" s="362">
        <v>11.920318412906774</v>
      </c>
      <c r="S61" s="358">
        <v>16.988133436524034</v>
      </c>
      <c r="T61" s="358">
        <v>22.001929533808898</v>
      </c>
      <c r="U61" s="358">
        <v>35.304847517564504</v>
      </c>
      <c r="V61" s="358">
        <v>28.016651358680722</v>
      </c>
      <c r="W61" s="358">
        <v>14.084122644717503</v>
      </c>
      <c r="X61" s="358">
        <v>3.461758827693326</v>
      </c>
      <c r="Y61" s="363">
        <v>4.077941921002358</v>
      </c>
      <c r="Z61" s="363">
        <v>4.3864071692171134</v>
      </c>
      <c r="AA61" s="2838"/>
      <c r="AB61" s="2838"/>
      <c r="AC61" s="2838"/>
      <c r="AD61" s="2838"/>
      <c r="AE61" s="2838"/>
      <c r="AF61" s="2838"/>
      <c r="AG61" s="2838"/>
      <c r="AH61" s="2838"/>
      <c r="AI61" s="2838"/>
      <c r="AJ61" s="2838"/>
      <c r="AK61" s="2838"/>
      <c r="AL61" s="2838"/>
      <c r="AM61" s="2838"/>
      <c r="AN61" s="2838"/>
      <c r="AO61" s="2838"/>
      <c r="AP61" s="2838"/>
      <c r="AQ61" s="2838"/>
      <c r="AR61" s="2838"/>
      <c r="AS61" s="2838"/>
      <c r="AT61" s="2838"/>
      <c r="AU61" s="2838"/>
      <c r="AV61" s="2838"/>
      <c r="AW61" s="2838"/>
      <c r="AX61" s="2838"/>
      <c r="AY61" s="2838"/>
      <c r="AZ61" s="239"/>
      <c r="BA61" s="3446"/>
      <c r="BB61" s="168" t="s">
        <v>511</v>
      </c>
      <c r="BC61" s="491">
        <v>1727.3066497148241</v>
      </c>
      <c r="BD61" s="441">
        <v>1654.4634499333356</v>
      </c>
      <c r="BE61" s="441">
        <v>1966.4218347339802</v>
      </c>
      <c r="BF61" s="441">
        <v>1669.1166368743354</v>
      </c>
      <c r="BG61" s="492">
        <v>736.68576608210606</v>
      </c>
      <c r="BH61" s="499">
        <v>673.32975212527958</v>
      </c>
      <c r="BI61" s="441">
        <v>450.67189197722092</v>
      </c>
      <c r="BJ61" s="441">
        <v>391.56933509385493</v>
      </c>
      <c r="BK61" s="441">
        <v>183.93101348519954</v>
      </c>
      <c r="BL61" s="492">
        <v>166.08896344059994</v>
      </c>
      <c r="BM61" s="499">
        <v>1045.4613978068101</v>
      </c>
      <c r="BN61" s="441">
        <v>1047.2532854821275</v>
      </c>
      <c r="BO61" s="441">
        <v>1092.6896607579445</v>
      </c>
      <c r="BP61" s="441">
        <v>1290.0148114168815</v>
      </c>
      <c r="BQ61" s="492">
        <v>1412.9842257526664</v>
      </c>
      <c r="BR61" s="499">
        <v>1098.3199982488795</v>
      </c>
      <c r="BS61" s="441">
        <v>672.83689276002383</v>
      </c>
      <c r="BT61" s="441">
        <v>196.35829894721661</v>
      </c>
      <c r="BU61" s="441">
        <v>1927.7323762797284</v>
      </c>
      <c r="BV61" s="441">
        <v>2241.1540060688176</v>
      </c>
      <c r="BW61" s="441">
        <v>985.05834500993797</v>
      </c>
      <c r="BX61" s="441">
        <v>85.195811735275612</v>
      </c>
      <c r="BY61" s="442">
        <v>442.77672106721161</v>
      </c>
      <c r="BZ61" s="442">
        <v>104.56188722149409</v>
      </c>
      <c r="CA61" s="2598"/>
      <c r="CB61" s="2598"/>
      <c r="CC61" s="2598"/>
      <c r="CD61" s="2598"/>
      <c r="CE61" s="2598"/>
      <c r="CF61" s="2598"/>
      <c r="CG61" s="2598"/>
      <c r="CH61" s="2598"/>
      <c r="CI61" s="2598"/>
      <c r="CJ61" s="2598"/>
      <c r="CK61" s="2598"/>
      <c r="CL61" s="2598"/>
      <c r="CM61" s="2598"/>
      <c r="CN61" s="2598"/>
      <c r="CO61" s="2598"/>
      <c r="CP61" s="2598"/>
      <c r="CQ61" s="2598"/>
      <c r="CR61" s="2598"/>
      <c r="CS61" s="2598"/>
      <c r="CT61" s="2598"/>
      <c r="CU61" s="2598"/>
      <c r="CV61" s="2598"/>
      <c r="CW61" s="2598"/>
      <c r="CX61" s="2598"/>
      <c r="CY61" s="2598"/>
      <c r="CZ61" s="2598"/>
    </row>
    <row r="62" s="130" customFormat="true" ht="15" customHeight="true" x14ac:dyDescent="0.2">
      <c r="A62" s="3439"/>
      <c r="B62" s="294" t="s">
        <v>173</v>
      </c>
      <c r="C62" s="357">
        <v>17.754954470481039</v>
      </c>
      <c r="D62" s="358">
        <v>25.022457816423305</v>
      </c>
      <c r="E62" s="358">
        <v>27.489422191951913</v>
      </c>
      <c r="F62" s="358">
        <v>19.988485029662897</v>
      </c>
      <c r="G62" s="359">
        <v>6.3853973803223258</v>
      </c>
      <c r="H62" s="360">
        <v>23.46267361008054</v>
      </c>
      <c r="I62" s="358">
        <v>13.722247573415073</v>
      </c>
      <c r="J62" s="358">
        <v>10.601806454813795</v>
      </c>
      <c r="K62" s="358">
        <v>5.4184370868617391</v>
      </c>
      <c r="L62" s="361">
        <v>1.823600730796054</v>
      </c>
      <c r="M62" s="362">
        <v>16.652123346215376</v>
      </c>
      <c r="N62" s="358">
        <v>20.43661067676717</v>
      </c>
      <c r="O62" s="358">
        <v>29.927948541934402</v>
      </c>
      <c r="P62" s="358">
        <v>25.105902495318361</v>
      </c>
      <c r="Q62" s="359">
        <v>27.605272881324712</v>
      </c>
      <c r="R62" s="362">
        <v>39.86793049910812</v>
      </c>
      <c r="S62" s="358">
        <v>12.833863787400887</v>
      </c>
      <c r="T62" s="358">
        <v>11.873786767618085</v>
      </c>
      <c r="U62" s="358">
        <v>9.6268875261474367</v>
      </c>
      <c r="V62" s="358">
        <v>24.206277486539673</v>
      </c>
      <c r="W62" s="358">
        <v>20.19738190503957</v>
      </c>
      <c r="X62" s="358">
        <v>44.034129945655295</v>
      </c>
      <c r="Y62" s="363">
        <v>0.82451290946352773</v>
      </c>
      <c r="Z62" s="363">
        <v>15.537116462429641</v>
      </c>
      <c r="AA62" s="2838"/>
      <c r="AB62" s="2838"/>
      <c r="AC62" s="2838"/>
      <c r="AD62" s="2838"/>
      <c r="AE62" s="2838"/>
      <c r="AF62" s="2838"/>
      <c r="AG62" s="2838"/>
      <c r="AH62" s="2838"/>
      <c r="AI62" s="2838"/>
      <c r="AJ62" s="2838"/>
      <c r="AK62" s="2838"/>
      <c r="AL62" s="2838"/>
      <c r="AM62" s="2838"/>
      <c r="AN62" s="2838"/>
      <c r="AO62" s="2838"/>
      <c r="AP62" s="2838"/>
      <c r="AQ62" s="2838"/>
      <c r="AR62" s="2838"/>
      <c r="AS62" s="2838"/>
      <c r="AT62" s="2838"/>
      <c r="AU62" s="2838"/>
      <c r="AV62" s="2838"/>
      <c r="AW62" s="2838"/>
      <c r="AX62" s="2838"/>
      <c r="AY62" s="2838"/>
      <c r="AZ62" s="239"/>
      <c r="BA62" s="3446"/>
      <c r="BB62" s="168" t="s">
        <v>173</v>
      </c>
      <c r="BC62" s="491">
        <v>1783.4864354561862</v>
      </c>
      <c r="BD62" s="441">
        <v>2511.1287485866187</v>
      </c>
      <c r="BE62" s="441">
        <v>2764.3327949543268</v>
      </c>
      <c r="BF62" s="441">
        <v>2004.703265068784</v>
      </c>
      <c r="BG62" s="492">
        <v>642.2140749835205</v>
      </c>
      <c r="BH62" s="499">
        <v>840.88437557816962</v>
      </c>
      <c r="BI62" s="441">
        <v>492.00872576953498</v>
      </c>
      <c r="BJ62" s="441">
        <v>380.31187129323109</v>
      </c>
      <c r="BK62" s="441">
        <v>193.82350920592023</v>
      </c>
      <c r="BL62" s="492">
        <v>65.528902281316121</v>
      </c>
      <c r="BM62" s="499">
        <v>1081.5646700110235</v>
      </c>
      <c r="BN62" s="441">
        <v>1311.404463130182</v>
      </c>
      <c r="BO62" s="441">
        <v>1938.0909730155131</v>
      </c>
      <c r="BP62" s="441">
        <v>1618.5945100080676</v>
      </c>
      <c r="BQ62" s="492">
        <v>1783.653318756481</v>
      </c>
      <c r="BR62" s="499">
        <v>3673.3704452521606</v>
      </c>
      <c r="BS62" s="441">
        <v>508.30169571513818</v>
      </c>
      <c r="BT62" s="441">
        <v>105.96873188639073</v>
      </c>
      <c r="BU62" s="441">
        <v>525.65197336499079</v>
      </c>
      <c r="BV62" s="441">
        <v>1936.3483189493636</v>
      </c>
      <c r="BW62" s="441">
        <v>1412.6261248068683</v>
      </c>
      <c r="BX62" s="441">
        <v>1083.7044495316457</v>
      </c>
      <c r="BY62" s="442">
        <v>89.524355570054823</v>
      </c>
      <c r="BZ62" s="442">
        <v>370.369223972827</v>
      </c>
      <c r="CA62" s="2598"/>
      <c r="CB62" s="2598"/>
      <c r="CC62" s="2598"/>
      <c r="CD62" s="2598"/>
      <c r="CE62" s="2598"/>
      <c r="CF62" s="2598"/>
      <c r="CG62" s="2598"/>
      <c r="CH62" s="2598"/>
      <c r="CI62" s="2598"/>
      <c r="CJ62" s="2598"/>
      <c r="CK62" s="2598"/>
      <c r="CL62" s="2598"/>
      <c r="CM62" s="2598"/>
      <c r="CN62" s="2598"/>
      <c r="CO62" s="2598"/>
      <c r="CP62" s="2598"/>
      <c r="CQ62" s="2598"/>
      <c r="CR62" s="2598"/>
      <c r="CS62" s="2598"/>
      <c r="CT62" s="2598"/>
      <c r="CU62" s="2598"/>
      <c r="CV62" s="2598"/>
      <c r="CW62" s="2598"/>
      <c r="CX62" s="2598"/>
      <c r="CY62" s="2598"/>
      <c r="CZ62" s="2598"/>
    </row>
    <row r="63" s="130" customFormat="true" ht="15" customHeight="true" x14ac:dyDescent="0.2">
      <c r="A63" s="3439"/>
      <c r="B63" s="294" t="s">
        <v>434</v>
      </c>
      <c r="C63" s="357">
        <v>10.239956353121798</v>
      </c>
      <c r="D63" s="358">
        <v>10.150338311680365</v>
      </c>
      <c r="E63" s="358">
        <v>8.7282147298087391</v>
      </c>
      <c r="F63" s="358">
        <v>10.455573609838471</v>
      </c>
      <c r="G63" s="359">
        <v>9.6728257211619475</v>
      </c>
      <c r="H63" s="360">
        <v>19.837055494038513</v>
      </c>
      <c r="I63" s="358">
        <v>11.949338528997906</v>
      </c>
      <c r="J63" s="358">
        <v>9.6901970738051499</v>
      </c>
      <c r="K63" s="358">
        <v>12.51221733306615</v>
      </c>
      <c r="L63" s="361">
        <v>4.6629059257180554</v>
      </c>
      <c r="M63" s="362">
        <v>9.1408012937847811</v>
      </c>
      <c r="N63" s="358">
        <v>11.867977546718066</v>
      </c>
      <c r="O63" s="358">
        <v>6.9315629051334691</v>
      </c>
      <c r="P63" s="358">
        <v>7.2544313810090726</v>
      </c>
      <c r="Q63" s="359">
        <v>8.8597451564655891</v>
      </c>
      <c r="R63" s="362">
        <v>11.995500444929192</v>
      </c>
      <c r="S63" s="358">
        <v>10.538435501605903</v>
      </c>
      <c r="T63" s="358">
        <v>11.128605250378186</v>
      </c>
      <c r="U63" s="358">
        <v>5.9531851344116173</v>
      </c>
      <c r="V63" s="358">
        <v>6.3356234499222062</v>
      </c>
      <c r="W63" s="358">
        <v>14.787138714657534</v>
      </c>
      <c r="X63" s="358">
        <v>14.139402110203147</v>
      </c>
      <c r="Y63" s="363">
        <v>8.0715522022794826</v>
      </c>
      <c r="Z63" s="363">
        <v>9.8160737924701387</v>
      </c>
      <c r="AA63" s="2838"/>
      <c r="AB63" s="2838"/>
      <c r="AC63" s="2838"/>
      <c r="AD63" s="2838"/>
      <c r="AE63" s="2838"/>
      <c r="AF63" s="2838"/>
      <c r="AG63" s="2838"/>
      <c r="AH63" s="2838"/>
      <c r="AI63" s="2838"/>
      <c r="AJ63" s="2838"/>
      <c r="AK63" s="2838"/>
      <c r="AL63" s="2838"/>
      <c r="AM63" s="2838"/>
      <c r="AN63" s="2838"/>
      <c r="AO63" s="2838"/>
      <c r="AP63" s="2838"/>
      <c r="AQ63" s="2838"/>
      <c r="AR63" s="2838"/>
      <c r="AS63" s="2838"/>
      <c r="AT63" s="2838"/>
      <c r="AU63" s="2838"/>
      <c r="AV63" s="2838"/>
      <c r="AW63" s="2838"/>
      <c r="AX63" s="2838"/>
      <c r="AY63" s="2838"/>
      <c r="AZ63" s="239"/>
      <c r="BA63" s="3446"/>
      <c r="BB63" s="168" t="s">
        <v>434</v>
      </c>
      <c r="BC63" s="491">
        <v>1028.6043417244159</v>
      </c>
      <c r="BD63" s="441">
        <v>1018.6371990049408</v>
      </c>
      <c r="BE63" s="441">
        <v>877.70816172620721</v>
      </c>
      <c r="BF63" s="441">
        <v>1048.6198690248455</v>
      </c>
      <c r="BG63" s="492">
        <v>972.84858764408659</v>
      </c>
      <c r="BH63" s="499">
        <v>710.94498008306118</v>
      </c>
      <c r="BI63" s="441">
        <v>428.44138993900327</v>
      </c>
      <c r="BJ63" s="441">
        <v>347.61028679840723</v>
      </c>
      <c r="BK63" s="441">
        <v>447.57590289686874</v>
      </c>
      <c r="BL63" s="492">
        <v>167.55592471163618</v>
      </c>
      <c r="BM63" s="499">
        <v>593.70012636830518</v>
      </c>
      <c r="BN63" s="441">
        <v>761.5606603881763</v>
      </c>
      <c r="BO63" s="441">
        <v>448.87806046929444</v>
      </c>
      <c r="BP63" s="441">
        <v>467.69809644250483</v>
      </c>
      <c r="BQ63" s="492">
        <v>572.452731027239</v>
      </c>
      <c r="BR63" s="499">
        <v>1105.2471562675614</v>
      </c>
      <c r="BS63" s="441">
        <v>417.38830366188051</v>
      </c>
      <c r="BT63" s="441">
        <v>99.318289028309195</v>
      </c>
      <c r="BU63" s="441">
        <v>325.05869682294951</v>
      </c>
      <c r="BV63" s="441">
        <v>506.80960026071148</v>
      </c>
      <c r="BW63" s="441">
        <v>1034.2280280523003</v>
      </c>
      <c r="BX63" s="441">
        <v>347.97855662085482</v>
      </c>
      <c r="BY63" s="442">
        <v>876.39684117170486</v>
      </c>
      <c r="BZ63" s="442">
        <v>233.99268723822465</v>
      </c>
      <c r="CA63" s="2598"/>
      <c r="CB63" s="2598"/>
      <c r="CC63" s="2598"/>
      <c r="CD63" s="2598"/>
      <c r="CE63" s="2598"/>
      <c r="CF63" s="2598"/>
      <c r="CG63" s="2598"/>
      <c r="CH63" s="2598"/>
      <c r="CI63" s="2598"/>
      <c r="CJ63" s="2598"/>
      <c r="CK63" s="2598"/>
      <c r="CL63" s="2598"/>
      <c r="CM63" s="2598"/>
      <c r="CN63" s="2598"/>
      <c r="CO63" s="2598"/>
      <c r="CP63" s="2598"/>
      <c r="CQ63" s="2598"/>
      <c r="CR63" s="2598"/>
      <c r="CS63" s="2598"/>
      <c r="CT63" s="2598"/>
      <c r="CU63" s="2598"/>
      <c r="CV63" s="2598"/>
      <c r="CW63" s="2598"/>
      <c r="CX63" s="2598"/>
      <c r="CY63" s="2598"/>
      <c r="CZ63" s="2598"/>
    </row>
    <row r="64" s="130" customFormat="true" ht="15" customHeight="true" x14ac:dyDescent="0.2">
      <c r="A64" s="3439"/>
      <c r="B64" s="294" t="s">
        <v>435</v>
      </c>
      <c r="C64" s="357">
        <v>48.303649045880931</v>
      </c>
      <c r="D64" s="358">
        <v>40.48861170505014</v>
      </c>
      <c r="E64" s="358">
        <v>39.040753463108892</v>
      </c>
      <c r="F64" s="358">
        <v>23.568959428473203</v>
      </c>
      <c r="G64" s="359">
        <v>5.1688869663479968</v>
      </c>
      <c r="H64" s="360">
        <v>29.168036915183947</v>
      </c>
      <c r="I64" s="358">
        <v>17.239380770959297</v>
      </c>
      <c r="J64" s="358">
        <v>11.205480247756357</v>
      </c>
      <c r="K64" s="358">
        <v>2.3222239526870916</v>
      </c>
      <c r="L64" s="361">
        <v>0.81942402102131784</v>
      </c>
      <c r="M64" s="362">
        <v>50.201111614763548</v>
      </c>
      <c r="N64" s="358">
        <v>45.490052787763084</v>
      </c>
      <c r="O64" s="358">
        <v>39.355466643646544</v>
      </c>
      <c r="P64" s="358">
        <v>42.206724557553677</v>
      </c>
      <c r="Q64" s="359">
        <v>32.46450320425717</v>
      </c>
      <c r="R64" s="362">
        <v>28.614889706184321</v>
      </c>
      <c r="S64" s="358">
        <v>44.731827068060248</v>
      </c>
      <c r="T64" s="358">
        <v>40.99986347056069</v>
      </c>
      <c r="U64" s="358">
        <v>41.926111080647352</v>
      </c>
      <c r="V64" s="358">
        <v>36.649853333992411</v>
      </c>
      <c r="W64" s="358">
        <v>46.985288868866618</v>
      </c>
      <c r="X64" s="358">
        <v>36.070915910062979</v>
      </c>
      <c r="Y64" s="363">
        <v>1.8418888241236921</v>
      </c>
      <c r="Z64" s="363">
        <v>56.880208247501251</v>
      </c>
      <c r="AA64" s="2838"/>
      <c r="AB64" s="2838"/>
      <c r="AC64" s="2838"/>
      <c r="AD64" s="2838"/>
      <c r="AE64" s="2838"/>
      <c r="AF64" s="2838"/>
      <c r="AG64" s="2838"/>
      <c r="AH64" s="2838"/>
      <c r="AI64" s="2838"/>
      <c r="AJ64" s="2838"/>
      <c r="AK64" s="2838"/>
      <c r="AL64" s="2838"/>
      <c r="AM64" s="2838"/>
      <c r="AN64" s="2838"/>
      <c r="AO64" s="2838"/>
      <c r="AP64" s="2838"/>
      <c r="AQ64" s="2838"/>
      <c r="AR64" s="2838"/>
      <c r="AS64" s="2838"/>
      <c r="AT64" s="2838"/>
      <c r="AU64" s="2838"/>
      <c r="AV64" s="2838"/>
      <c r="AW64" s="2838"/>
      <c r="AX64" s="2838"/>
      <c r="AY64" s="2838"/>
      <c r="AZ64" s="239"/>
      <c r="BA64" s="3446"/>
      <c r="BB64" s="168" t="s">
        <v>435</v>
      </c>
      <c r="BC64" s="491">
        <v>4852.1049715781528</v>
      </c>
      <c r="BD64" s="441">
        <v>4063.2346186304826</v>
      </c>
      <c r="BE64" s="441">
        <v>3925.933196565873</v>
      </c>
      <c r="BF64" s="441">
        <v>2363.7994500542081</v>
      </c>
      <c r="BG64" s="492">
        <v>519.86301933490461</v>
      </c>
      <c r="BH64" s="499">
        <v>1045.3602567154862</v>
      </c>
      <c r="BI64" s="441">
        <v>618.11490579779706</v>
      </c>
      <c r="BJ64" s="441">
        <v>401.96707796231948</v>
      </c>
      <c r="BK64" s="441">
        <v>83.068528517795471</v>
      </c>
      <c r="BL64" s="492">
        <v>29.445018141130731</v>
      </c>
      <c r="BM64" s="499">
        <v>3260.5901114795915</v>
      </c>
      <c r="BN64" s="441">
        <v>2919.0680978093055</v>
      </c>
      <c r="BO64" s="441">
        <v>2548.6035079882049</v>
      </c>
      <c r="BP64" s="441">
        <v>2721.0960716117756</v>
      </c>
      <c r="BQ64" s="492">
        <v>2097.6216801402247</v>
      </c>
      <c r="BR64" s="499">
        <v>2636.5323914467854</v>
      </c>
      <c r="BS64" s="441">
        <v>1771.661592158451</v>
      </c>
      <c r="BT64" s="441">
        <v>365.90715536001079</v>
      </c>
      <c r="BU64" s="441">
        <v>2289.2698149016023</v>
      </c>
      <c r="BV64" s="441">
        <v>2931.7552825906137</v>
      </c>
      <c r="BW64" s="441">
        <v>3286.2005011252127</v>
      </c>
      <c r="BX64" s="441">
        <v>887.72531939793623</v>
      </c>
      <c r="BY64" s="442">
        <v>199.98948241895741</v>
      </c>
      <c r="BZ64" s="442">
        <v>1355.8937167640629</v>
      </c>
      <c r="CA64" s="2598"/>
      <c r="CB64" s="2598"/>
      <c r="CC64" s="2598"/>
      <c r="CD64" s="2598"/>
      <c r="CE64" s="2598"/>
      <c r="CF64" s="2598"/>
      <c r="CG64" s="2598"/>
      <c r="CH64" s="2598"/>
      <c r="CI64" s="2598"/>
      <c r="CJ64" s="2598"/>
      <c r="CK64" s="2598"/>
      <c r="CL64" s="2598"/>
      <c r="CM64" s="2598"/>
      <c r="CN64" s="2598"/>
      <c r="CO64" s="2598"/>
      <c r="CP64" s="2598"/>
      <c r="CQ64" s="2598"/>
      <c r="CR64" s="2598"/>
      <c r="CS64" s="2598"/>
      <c r="CT64" s="2598"/>
      <c r="CU64" s="2598"/>
      <c r="CV64" s="2598"/>
      <c r="CW64" s="2598"/>
      <c r="CX64" s="2598"/>
      <c r="CY64" s="2598"/>
      <c r="CZ64" s="2598"/>
    </row>
    <row r="65" s="130" customFormat="true" ht="15" customHeight="true" x14ac:dyDescent="0.2">
      <c r="A65" s="3439"/>
      <c r="B65" s="294" t="s">
        <v>436</v>
      </c>
      <c r="C65" s="357">
        <v>1.0494930657770765</v>
      </c>
      <c r="D65" s="358">
        <v>0.34068812897504724</v>
      </c>
      <c r="E65" s="358">
        <v>0.14964960560784563</v>
      </c>
      <c r="F65" s="358">
        <v>0.10572394712729642</v>
      </c>
      <c r="G65" s="359">
        <v>6.1837508495308446E-2</v>
      </c>
      <c r="H65" s="360">
        <v>0.27541696847614816</v>
      </c>
      <c r="I65" s="358">
        <v>6.421226941208398E-2</v>
      </c>
      <c r="J65" s="358">
        <v>2.0963528025510377E-2</v>
      </c>
      <c r="K65" s="358">
        <v>0.15284184791160044</v>
      </c>
      <c r="L65" s="361">
        <v>0</v>
      </c>
      <c r="M65" s="362">
        <v>1.4237790486663788</v>
      </c>
      <c r="N65" s="358">
        <v>0.52234736416742289</v>
      </c>
      <c r="O65" s="358">
        <v>9.7619623845836223E-2</v>
      </c>
      <c r="P65" s="358">
        <v>0.13599688313077901</v>
      </c>
      <c r="Q65" s="359">
        <v>0.18583016056066559</v>
      </c>
      <c r="R65" s="362">
        <v>0</v>
      </c>
      <c r="S65" s="358">
        <v>1.9357885660479426</v>
      </c>
      <c r="T65" s="358">
        <v>4.09692786220001</v>
      </c>
      <c r="U65" s="358">
        <v>0</v>
      </c>
      <c r="V65" s="358">
        <v>0.43853991901558009</v>
      </c>
      <c r="W65" s="358">
        <v>5.955372429151877E-2</v>
      </c>
      <c r="X65" s="358">
        <v>0.12264198496436589</v>
      </c>
      <c r="Y65" s="363">
        <v>5.0353649583038236E-2</v>
      </c>
      <c r="Z65" s="363">
        <v>0.44126591559817158</v>
      </c>
      <c r="AA65" s="2838"/>
      <c r="AB65" s="2838"/>
      <c r="AC65" s="2838"/>
      <c r="AD65" s="2838"/>
      <c r="AE65" s="2838"/>
      <c r="AF65" s="2838"/>
      <c r="AG65" s="2838"/>
      <c r="AH65" s="2838"/>
      <c r="AI65" s="2838"/>
      <c r="AJ65" s="2838"/>
      <c r="AK65" s="2838"/>
      <c r="AL65" s="2838"/>
      <c r="AM65" s="2838"/>
      <c r="AN65" s="2838"/>
      <c r="AO65" s="2838"/>
      <c r="AP65" s="2838"/>
      <c r="AQ65" s="2838"/>
      <c r="AR65" s="2838"/>
      <c r="AS65" s="2838"/>
      <c r="AT65" s="2838"/>
      <c r="AU65" s="2838"/>
      <c r="AV65" s="2838"/>
      <c r="AW65" s="2838"/>
      <c r="AX65" s="2838"/>
      <c r="AY65" s="2838"/>
      <c r="AZ65" s="239"/>
      <c r="BA65" s="3446"/>
      <c r="BB65" s="168" t="s">
        <v>436</v>
      </c>
      <c r="BC65" s="491">
        <v>105.42165287050894</v>
      </c>
      <c r="BD65" s="441">
        <v>34.189757107310143</v>
      </c>
      <c r="BE65" s="441">
        <v>15.048745282644109</v>
      </c>
      <c r="BF65" s="441">
        <v>10.603361970030454</v>
      </c>
      <c r="BG65" s="492">
        <v>6.2193338882842495</v>
      </c>
      <c r="BH65" s="499">
        <v>9.8707346575027994</v>
      </c>
      <c r="BI65" s="441">
        <v>2.3023194038137396</v>
      </c>
      <c r="BJ65" s="441">
        <v>0.75201132998140297</v>
      </c>
      <c r="BK65" s="441">
        <v>5.4673225583028469</v>
      </c>
      <c r="BL65" s="492">
        <v>0</v>
      </c>
      <c r="BM65" s="499">
        <v>92.4752408400485</v>
      </c>
      <c r="BN65" s="441">
        <v>33.518702073831605</v>
      </c>
      <c r="BO65" s="441">
        <v>6.3217066649151761</v>
      </c>
      <c r="BP65" s="441">
        <v>8.7678110139532102</v>
      </c>
      <c r="BQ65" s="492">
        <v>12.00700257642862</v>
      </c>
      <c r="BR65" s="499">
        <v>0</v>
      </c>
      <c r="BS65" s="441">
        <v>76.669398005775278</v>
      </c>
      <c r="BT65" s="441">
        <v>36.563419798926354</v>
      </c>
      <c r="BU65" s="441">
        <v>0</v>
      </c>
      <c r="BV65" s="441">
        <v>35.080405710882324</v>
      </c>
      <c r="BW65" s="441">
        <v>4.1652500883173253</v>
      </c>
      <c r="BX65" s="441">
        <v>3.0182875185521874</v>
      </c>
      <c r="BY65" s="442">
        <v>5.4673225583028469</v>
      </c>
      <c r="BZ65" s="442">
        <v>10.51876743802157</v>
      </c>
      <c r="CA65" s="2598"/>
      <c r="CB65" s="2598"/>
      <c r="CC65" s="2598"/>
      <c r="CD65" s="2598"/>
      <c r="CE65" s="2598"/>
      <c r="CF65" s="2598"/>
      <c r="CG65" s="2598"/>
      <c r="CH65" s="2598"/>
      <c r="CI65" s="2598"/>
      <c r="CJ65" s="2598"/>
      <c r="CK65" s="2598"/>
      <c r="CL65" s="2598"/>
      <c r="CM65" s="2598"/>
      <c r="CN65" s="2598"/>
      <c r="CO65" s="2598"/>
      <c r="CP65" s="2598"/>
      <c r="CQ65" s="2598"/>
      <c r="CR65" s="2598"/>
      <c r="CS65" s="2598"/>
      <c r="CT65" s="2598"/>
      <c r="CU65" s="2598"/>
      <c r="CV65" s="2598"/>
      <c r="CW65" s="2598"/>
      <c r="CX65" s="2598"/>
      <c r="CY65" s="2598"/>
      <c r="CZ65" s="2598"/>
    </row>
    <row r="66" s="130" customFormat="true" ht="15" customHeight="true" x14ac:dyDescent="0.2">
      <c r="A66" s="3439"/>
      <c r="B66" s="294" t="s">
        <v>437</v>
      </c>
      <c r="C66" s="357">
        <v>1.4079671017559008</v>
      </c>
      <c r="D66" s="358">
        <v>1.4761872238021261</v>
      </c>
      <c r="E66" s="358">
        <v>1.6093041322379282</v>
      </c>
      <c r="F66" s="358">
        <v>0.66667483440594144</v>
      </c>
      <c r="G66" s="359">
        <v>2.5602419076397671E-2</v>
      </c>
      <c r="H66" s="360">
        <v>0.1720274246685457</v>
      </c>
      <c r="I66" s="358">
        <v>9.5755576190250588E-2</v>
      </c>
      <c r="J66" s="358">
        <v>7.1781558176692697E-2</v>
      </c>
      <c r="K66" s="358">
        <v>0</v>
      </c>
      <c r="L66" s="361">
        <v>0</v>
      </c>
      <c r="M66" s="362">
        <v>1.8928608699762806</v>
      </c>
      <c r="N66" s="358">
        <v>1.4999924162351308</v>
      </c>
      <c r="O66" s="358">
        <v>1.1461369241906969</v>
      </c>
      <c r="P66" s="358">
        <v>2.3548866127326828</v>
      </c>
      <c r="Q66" s="359">
        <v>0.98168600253843075</v>
      </c>
      <c r="R66" s="362">
        <v>1.8047685549044097</v>
      </c>
      <c r="S66" s="358">
        <v>1.4442962962468506</v>
      </c>
      <c r="T66" s="358">
        <v>8.454859310394145</v>
      </c>
      <c r="U66" s="358">
        <v>0.76188588207070385</v>
      </c>
      <c r="V66" s="358">
        <v>1.2550507157105208</v>
      </c>
      <c r="W66" s="358">
        <v>0.11335927766376638</v>
      </c>
      <c r="X66" s="358">
        <v>0.58903332206793668</v>
      </c>
      <c r="Y66" s="363">
        <v>0</v>
      </c>
      <c r="Z66" s="363">
        <v>2.410988436595455</v>
      </c>
      <c r="AA66" s="2838"/>
      <c r="AB66" s="2838"/>
      <c r="AC66" s="2838"/>
      <c r="AD66" s="2838"/>
      <c r="AE66" s="2838"/>
      <c r="AF66" s="2838"/>
      <c r="AG66" s="2838"/>
      <c r="AH66" s="2838"/>
      <c r="AI66" s="2838"/>
      <c r="AJ66" s="2838"/>
      <c r="AK66" s="2838"/>
      <c r="AL66" s="2838"/>
      <c r="AM66" s="2838"/>
      <c r="AN66" s="2838"/>
      <c r="AO66" s="2838"/>
      <c r="AP66" s="2838"/>
      <c r="AQ66" s="2838"/>
      <c r="AR66" s="2838"/>
      <c r="AS66" s="2838"/>
      <c r="AT66" s="2838"/>
      <c r="AU66" s="2838"/>
      <c r="AV66" s="2838"/>
      <c r="AW66" s="2838"/>
      <c r="AX66" s="2838"/>
      <c r="AY66" s="2838"/>
      <c r="AZ66" s="239"/>
      <c r="BA66" s="3446"/>
      <c r="BB66" s="168" t="s">
        <v>437</v>
      </c>
      <c r="BC66" s="491">
        <v>141.43039520180619</v>
      </c>
      <c r="BD66" s="441">
        <v>148.14276851544111</v>
      </c>
      <c r="BE66" s="441">
        <v>161.83141859937868</v>
      </c>
      <c r="BF66" s="441">
        <v>66.862756996812834</v>
      </c>
      <c r="BG66" s="492">
        <v>2.5749742584789908</v>
      </c>
      <c r="BH66" s="499">
        <v>6.1653320494805337</v>
      </c>
      <c r="BI66" s="441">
        <v>3.433299011305321</v>
      </c>
      <c r="BJ66" s="441">
        <v>2.5749742584789908</v>
      </c>
      <c r="BK66" s="441">
        <v>0</v>
      </c>
      <c r="BL66" s="492">
        <v>0</v>
      </c>
      <c r="BM66" s="499">
        <v>122.94236594626027</v>
      </c>
      <c r="BN66" s="441">
        <v>96.253570634802912</v>
      </c>
      <c r="BO66" s="441">
        <v>74.222181433561758</v>
      </c>
      <c r="BP66" s="441">
        <v>151.82113225252056</v>
      </c>
      <c r="BQ66" s="492">
        <v>63.429457985507504</v>
      </c>
      <c r="BR66" s="499">
        <v>166.28862815577094</v>
      </c>
      <c r="BS66" s="441">
        <v>57.203213985960915</v>
      </c>
      <c r="BT66" s="441">
        <v>75.456190761630282</v>
      </c>
      <c r="BU66" s="441">
        <v>41.600861784417461</v>
      </c>
      <c r="BV66" s="441">
        <v>100.39607886481623</v>
      </c>
      <c r="BW66" s="441">
        <v>7.9284670592437543</v>
      </c>
      <c r="BX66" s="441">
        <v>14.496437941097838</v>
      </c>
      <c r="BY66" s="442">
        <v>0</v>
      </c>
      <c r="BZ66" s="442">
        <v>57.472435018980399</v>
      </c>
      <c r="CA66" s="2598"/>
      <c r="CB66" s="2598"/>
      <c r="CC66" s="2598"/>
      <c r="CD66" s="2598"/>
      <c r="CE66" s="2598"/>
      <c r="CF66" s="2598"/>
      <c r="CG66" s="2598"/>
      <c r="CH66" s="2598"/>
      <c r="CI66" s="2598"/>
      <c r="CJ66" s="2598"/>
      <c r="CK66" s="2598"/>
      <c r="CL66" s="2598"/>
      <c r="CM66" s="2598"/>
      <c r="CN66" s="2598"/>
      <c r="CO66" s="2598"/>
      <c r="CP66" s="2598"/>
      <c r="CQ66" s="2598"/>
      <c r="CR66" s="2598"/>
      <c r="CS66" s="2598"/>
      <c r="CT66" s="2598"/>
      <c r="CU66" s="2598"/>
      <c r="CV66" s="2598"/>
      <c r="CW66" s="2598"/>
      <c r="CX66" s="2598"/>
      <c r="CY66" s="2598"/>
      <c r="CZ66" s="2598"/>
    </row>
    <row r="67" s="130" customFormat="true" ht="15" customHeight="true" x14ac:dyDescent="0.2">
      <c r="A67" s="3439"/>
      <c r="B67" s="294" t="s">
        <v>438</v>
      </c>
      <c r="C67" s="357">
        <v>0.12055746741017988</v>
      </c>
      <c r="D67" s="358">
        <v>0.11117912871411893</v>
      </c>
      <c r="E67" s="358">
        <v>9.9904598709773557E-2</v>
      </c>
      <c r="F67" s="358">
        <v>0</v>
      </c>
      <c r="G67" s="359">
        <v>8.1972062597778769E-2</v>
      </c>
      <c r="H67" s="360">
        <v>0</v>
      </c>
      <c r="I67" s="358">
        <v>0</v>
      </c>
      <c r="J67" s="358">
        <v>0</v>
      </c>
      <c r="K67" s="358">
        <v>0</v>
      </c>
      <c r="L67" s="361">
        <v>0.229432330982209</v>
      </c>
      <c r="M67" s="362">
        <v>0.15930327418647716</v>
      </c>
      <c r="N67" s="358">
        <v>9.7351165228331066E-2</v>
      </c>
      <c r="O67" s="358">
        <v>0.13452546696177517</v>
      </c>
      <c r="P67" s="358">
        <v>8.2810836313103486E-2</v>
      </c>
      <c r="Q67" s="359">
        <v>4.1314357049839615E-2</v>
      </c>
      <c r="R67" s="362">
        <v>0</v>
      </c>
      <c r="S67" s="358">
        <v>0</v>
      </c>
      <c r="T67" s="358">
        <v>0</v>
      </c>
      <c r="U67" s="358">
        <v>0</v>
      </c>
      <c r="V67" s="358">
        <v>0</v>
      </c>
      <c r="W67" s="358">
        <v>0</v>
      </c>
      <c r="X67" s="358">
        <v>0</v>
      </c>
      <c r="Y67" s="363">
        <v>7.5930106514105283E-2</v>
      </c>
      <c r="Z67" s="363">
        <v>1.3975245957871156</v>
      </c>
      <c r="AA67" s="2838"/>
      <c r="AB67" s="2838"/>
      <c r="AC67" s="2838"/>
      <c r="AD67" s="2838"/>
      <c r="AE67" s="2838"/>
      <c r="AF67" s="2838"/>
      <c r="AG67" s="2838"/>
      <c r="AH67" s="2838"/>
      <c r="AI67" s="2838"/>
      <c r="AJ67" s="2838"/>
      <c r="AK67" s="2838"/>
      <c r="AL67" s="2838"/>
      <c r="AM67" s="2838"/>
      <c r="AN67" s="2838"/>
      <c r="AO67" s="2838"/>
      <c r="AP67" s="2838"/>
      <c r="AQ67" s="2838"/>
      <c r="AR67" s="2838"/>
      <c r="AS67" s="2838"/>
      <c r="AT67" s="2838"/>
      <c r="AU67" s="2838"/>
      <c r="AV67" s="2838"/>
      <c r="AW67" s="2838"/>
      <c r="AX67" s="2838"/>
      <c r="AY67" s="2838"/>
      <c r="AZ67" s="239"/>
      <c r="BA67" s="3446"/>
      <c r="BB67" s="168" t="s">
        <v>438</v>
      </c>
      <c r="BC67" s="491">
        <v>12.110006149352952</v>
      </c>
      <c r="BD67" s="441">
        <v>11.157381437310086</v>
      </c>
      <c r="BE67" s="441">
        <v>10.046393723802353</v>
      </c>
      <c r="BF67" s="441">
        <v>0</v>
      </c>
      <c r="BG67" s="492">
        <v>8.2443752863296904</v>
      </c>
      <c r="BH67" s="499">
        <v>0</v>
      </c>
      <c r="BI67" s="441">
        <v>0</v>
      </c>
      <c r="BJ67" s="441">
        <v>0</v>
      </c>
      <c r="BK67" s="441">
        <v>0</v>
      </c>
      <c r="BL67" s="492">
        <v>8.2443752863296904</v>
      </c>
      <c r="BM67" s="499">
        <v>10.346836231929045</v>
      </c>
      <c r="BN67" s="441">
        <v>6.2469630894565</v>
      </c>
      <c r="BO67" s="441">
        <v>8.7116760707468544</v>
      </c>
      <c r="BP67" s="441">
        <v>5.3388706122219949</v>
      </c>
      <c r="BQ67" s="492">
        <v>2.6694353061109974</v>
      </c>
      <c r="BR67" s="499">
        <v>0</v>
      </c>
      <c r="BS67" s="441">
        <v>0</v>
      </c>
      <c r="BT67" s="441">
        <v>0</v>
      </c>
      <c r="BU67" s="441">
        <v>0</v>
      </c>
      <c r="BV67" s="441">
        <v>0</v>
      </c>
      <c r="BW67" s="441">
        <v>0</v>
      </c>
      <c r="BX67" s="441">
        <v>0</v>
      </c>
      <c r="BY67" s="442">
        <v>8.2443752863296904</v>
      </c>
      <c r="BZ67" s="442">
        <v>33.313781310465394</v>
      </c>
      <c r="CA67" s="2598"/>
      <c r="CB67" s="2598"/>
      <c r="CC67" s="2598"/>
      <c r="CD67" s="2598"/>
      <c r="CE67" s="2598"/>
      <c r="CF67" s="2598"/>
      <c r="CG67" s="2598"/>
      <c r="CH67" s="2598"/>
      <c r="CI67" s="2598"/>
      <c r="CJ67" s="2598"/>
      <c r="CK67" s="2598"/>
      <c r="CL67" s="2598"/>
      <c r="CM67" s="2598"/>
      <c r="CN67" s="2598"/>
      <c r="CO67" s="2598"/>
      <c r="CP67" s="2598"/>
      <c r="CQ67" s="2598"/>
      <c r="CR67" s="2598"/>
      <c r="CS67" s="2598"/>
      <c r="CT67" s="2598"/>
      <c r="CU67" s="2598"/>
      <c r="CV67" s="2598"/>
      <c r="CW67" s="2598"/>
      <c r="CX67" s="2598"/>
      <c r="CY67" s="2598"/>
      <c r="CZ67" s="2598"/>
    </row>
    <row r="68" s="130" customFormat="true" ht="15" customHeight="true" x14ac:dyDescent="0.2">
      <c r="A68" s="3439"/>
      <c r="B68" s="294" t="s">
        <v>512</v>
      </c>
      <c r="C68" s="357">
        <v>3.5432997137633461E-2</v>
      </c>
      <c r="D68" s="358">
        <v>5.7633167350179405E-2</v>
      </c>
      <c r="E68" s="358">
        <v>0</v>
      </c>
      <c r="F68" s="358">
        <v>0</v>
      </c>
      <c r="G68" s="359">
        <v>0</v>
      </c>
      <c r="H68" s="360">
        <v>0</v>
      </c>
      <c r="I68" s="358">
        <v>0</v>
      </c>
      <c r="J68" s="358">
        <v>0</v>
      </c>
      <c r="K68" s="358">
        <v>0</v>
      </c>
      <c r="L68" s="361">
        <v>0</v>
      </c>
      <c r="M68" s="362">
        <v>5.4799331887261028E-2</v>
      </c>
      <c r="N68" s="358">
        <v>2.7733223736630265E-2</v>
      </c>
      <c r="O68" s="358">
        <v>6.1832022017786897E-2</v>
      </c>
      <c r="P68" s="358">
        <v>0</v>
      </c>
      <c r="Q68" s="359">
        <v>0</v>
      </c>
      <c r="R68" s="362">
        <v>0</v>
      </c>
      <c r="S68" s="358">
        <v>0</v>
      </c>
      <c r="T68" s="358">
        <v>0</v>
      </c>
      <c r="U68" s="358">
        <v>0</v>
      </c>
      <c r="V68" s="358">
        <v>0</v>
      </c>
      <c r="W68" s="358">
        <v>0</v>
      </c>
      <c r="X68" s="358">
        <v>0</v>
      </c>
      <c r="Y68" s="363">
        <v>0</v>
      </c>
      <c r="Z68" s="363">
        <v>0.39194305558859976</v>
      </c>
      <c r="AA68" s="2838"/>
      <c r="AB68" s="2838"/>
      <c r="AC68" s="2838"/>
      <c r="AD68" s="2838"/>
      <c r="AE68" s="2838"/>
      <c r="AF68" s="2838"/>
      <c r="AG68" s="2838"/>
      <c r="AH68" s="2838"/>
      <c r="AI68" s="2838"/>
      <c r="AJ68" s="2838"/>
      <c r="AK68" s="2838"/>
      <c r="AL68" s="2838"/>
      <c r="AM68" s="2838"/>
      <c r="AN68" s="2838"/>
      <c r="AO68" s="2838"/>
      <c r="AP68" s="2838"/>
      <c r="AQ68" s="2838"/>
      <c r="AR68" s="2838"/>
      <c r="AS68" s="2838"/>
      <c r="AT68" s="2838"/>
      <c r="AU68" s="2838"/>
      <c r="AV68" s="2838"/>
      <c r="AW68" s="2838"/>
      <c r="AX68" s="2838"/>
      <c r="AY68" s="2838"/>
      <c r="AZ68" s="239"/>
      <c r="BA68" s="3446"/>
      <c r="BB68" s="168" t="s">
        <v>512</v>
      </c>
      <c r="BC68" s="491">
        <v>3.559247074814663</v>
      </c>
      <c r="BD68" s="441">
        <v>5.7837764965738279</v>
      </c>
      <c r="BE68" s="441">
        <v>0</v>
      </c>
      <c r="BF68" s="441">
        <v>0</v>
      </c>
      <c r="BG68" s="492">
        <v>0</v>
      </c>
      <c r="BH68" s="499">
        <v>0</v>
      </c>
      <c r="BI68" s="441">
        <v>0</v>
      </c>
      <c r="BJ68" s="441">
        <v>0</v>
      </c>
      <c r="BK68" s="441">
        <v>0</v>
      </c>
      <c r="BL68" s="492">
        <v>0</v>
      </c>
      <c r="BM68" s="499">
        <v>3.559247074814663</v>
      </c>
      <c r="BN68" s="441">
        <v>1.7796235374073317</v>
      </c>
      <c r="BO68" s="441">
        <v>4.0041529591664959</v>
      </c>
      <c r="BP68" s="441">
        <v>0</v>
      </c>
      <c r="BQ68" s="492">
        <v>0</v>
      </c>
      <c r="BR68" s="499">
        <v>0</v>
      </c>
      <c r="BS68" s="441">
        <v>0</v>
      </c>
      <c r="BT68" s="441">
        <v>0</v>
      </c>
      <c r="BU68" s="441">
        <v>0</v>
      </c>
      <c r="BV68" s="441">
        <v>0</v>
      </c>
      <c r="BW68" s="441">
        <v>0</v>
      </c>
      <c r="BX68" s="441">
        <v>0</v>
      </c>
      <c r="BY68" s="442">
        <v>0</v>
      </c>
      <c r="BZ68" s="442">
        <v>9.3430235713884908</v>
      </c>
      <c r="CA68" s="2598"/>
      <c r="CB68" s="2598"/>
      <c r="CC68" s="2598"/>
      <c r="CD68" s="2598"/>
      <c r="CE68" s="2598"/>
      <c r="CF68" s="2598"/>
      <c r="CG68" s="2598"/>
      <c r="CH68" s="2598"/>
      <c r="CI68" s="2598"/>
      <c r="CJ68" s="2598"/>
      <c r="CK68" s="2598"/>
      <c r="CL68" s="2598"/>
      <c r="CM68" s="2598"/>
      <c r="CN68" s="2598"/>
      <c r="CO68" s="2598"/>
      <c r="CP68" s="2598"/>
      <c r="CQ68" s="2598"/>
      <c r="CR68" s="2598"/>
      <c r="CS68" s="2598"/>
      <c r="CT68" s="2598"/>
      <c r="CU68" s="2598"/>
      <c r="CV68" s="2598"/>
      <c r="CW68" s="2598"/>
      <c r="CX68" s="2598"/>
      <c r="CY68" s="2598"/>
      <c r="CZ68" s="2598"/>
    </row>
    <row r="69" s="130" customFormat="true" ht="15" customHeight="true" x14ac:dyDescent="0.2">
      <c r="A69" s="3439"/>
      <c r="B69" s="294" t="s">
        <v>513</v>
      </c>
      <c r="C69" s="357">
        <v>0</v>
      </c>
      <c r="D69" s="358">
        <v>0.13009268885830677</v>
      </c>
      <c r="E69" s="358">
        <v>0.10386211849161091</v>
      </c>
      <c r="F69" s="358">
        <v>0.11715590829382107</v>
      </c>
      <c r="G69" s="359">
        <v>0</v>
      </c>
      <c r="H69" s="360">
        <v>0</v>
      </c>
      <c r="I69" s="358">
        <v>0</v>
      </c>
      <c r="J69" s="358">
        <v>0</v>
      </c>
      <c r="K69" s="358">
        <v>0</v>
      </c>
      <c r="L69" s="361">
        <v>0</v>
      </c>
      <c r="M69" s="362">
        <v>0</v>
      </c>
      <c r="N69" s="358">
        <v>0.20345300962254093</v>
      </c>
      <c r="O69" s="358">
        <v>0</v>
      </c>
      <c r="P69" s="358">
        <v>0.1620017351727957</v>
      </c>
      <c r="Q69" s="359">
        <v>0.18185113340375247</v>
      </c>
      <c r="R69" s="362">
        <v>0</v>
      </c>
      <c r="S69" s="358">
        <v>0</v>
      </c>
      <c r="T69" s="358">
        <v>0</v>
      </c>
      <c r="U69" s="358">
        <v>0</v>
      </c>
      <c r="V69" s="358">
        <v>0</v>
      </c>
      <c r="W69" s="358">
        <v>0.5039918485497128</v>
      </c>
      <c r="X69" s="358">
        <v>0</v>
      </c>
      <c r="Y69" s="363">
        <v>0</v>
      </c>
      <c r="Z69" s="363">
        <v>0</v>
      </c>
      <c r="AA69" s="2838"/>
      <c r="AB69" s="2838"/>
      <c r="AC69" s="2838"/>
      <c r="AD69" s="2838"/>
      <c r="AE69" s="2838"/>
      <c r="AF69" s="2838"/>
      <c r="AG69" s="2838"/>
      <c r="AH69" s="2838"/>
      <c r="AI69" s="2838"/>
      <c r="AJ69" s="2838"/>
      <c r="AK69" s="2838"/>
      <c r="AL69" s="2838"/>
      <c r="AM69" s="2838"/>
      <c r="AN69" s="2838"/>
      <c r="AO69" s="2838"/>
      <c r="AP69" s="2838"/>
      <c r="AQ69" s="2838"/>
      <c r="AR69" s="2838"/>
      <c r="AS69" s="2838"/>
      <c r="AT69" s="2838"/>
      <c r="AU69" s="2838"/>
      <c r="AV69" s="2838"/>
      <c r="AW69" s="2838"/>
      <c r="AX69" s="2838"/>
      <c r="AY69" s="2838"/>
      <c r="AZ69" s="239"/>
      <c r="BA69" s="3446"/>
      <c r="BB69" s="168" t="s">
        <v>513</v>
      </c>
      <c r="BC69" s="491">
        <v>0</v>
      </c>
      <c r="BD69" s="441">
        <v>13.055451761361931</v>
      </c>
      <c r="BE69" s="441">
        <v>10.444361409089545</v>
      </c>
      <c r="BF69" s="441">
        <v>11.749906585225737</v>
      </c>
      <c r="BG69" s="492">
        <v>0</v>
      </c>
      <c r="BH69" s="499">
        <v>0</v>
      </c>
      <c r="BI69" s="441">
        <v>0</v>
      </c>
      <c r="BJ69" s="441">
        <v>0</v>
      </c>
      <c r="BK69" s="441">
        <v>0</v>
      </c>
      <c r="BL69" s="492">
        <v>0</v>
      </c>
      <c r="BM69" s="499">
        <v>0</v>
      </c>
      <c r="BN69" s="441">
        <v>13.055451761361931</v>
      </c>
      <c r="BO69" s="441">
        <v>0</v>
      </c>
      <c r="BP69" s="441">
        <v>10.444361409089545</v>
      </c>
      <c r="BQ69" s="492">
        <v>11.749906585225737</v>
      </c>
      <c r="BR69" s="499">
        <v>0</v>
      </c>
      <c r="BS69" s="441">
        <v>0</v>
      </c>
      <c r="BT69" s="441">
        <v>0</v>
      </c>
      <c r="BU69" s="441">
        <v>0</v>
      </c>
      <c r="BV69" s="441">
        <v>0</v>
      </c>
      <c r="BW69" s="441">
        <v>35.249719755677212</v>
      </c>
      <c r="BX69" s="441">
        <v>0</v>
      </c>
      <c r="BY69" s="442">
        <v>0</v>
      </c>
      <c r="BZ69" s="442">
        <v>0</v>
      </c>
      <c r="CA69" s="2598"/>
      <c r="CB69" s="2598"/>
      <c r="CC69" s="2598"/>
      <c r="CD69" s="2598"/>
      <c r="CE69" s="2598"/>
      <c r="CF69" s="2598"/>
      <c r="CG69" s="2598"/>
      <c r="CH69" s="2598"/>
      <c r="CI69" s="2598"/>
      <c r="CJ69" s="2598"/>
      <c r="CK69" s="2598"/>
      <c r="CL69" s="2598"/>
      <c r="CM69" s="2598"/>
      <c r="CN69" s="2598"/>
      <c r="CO69" s="2598"/>
      <c r="CP69" s="2598"/>
      <c r="CQ69" s="2598"/>
      <c r="CR69" s="2598"/>
      <c r="CS69" s="2598"/>
      <c r="CT69" s="2598"/>
      <c r="CU69" s="2598"/>
      <c r="CV69" s="2598"/>
      <c r="CW69" s="2598"/>
      <c r="CX69" s="2598"/>
      <c r="CY69" s="2598"/>
      <c r="CZ69" s="2598"/>
    </row>
    <row r="70" s="130" customFormat="true" ht="15" customHeight="true" x14ac:dyDescent="0.2">
      <c r="A70" s="3439"/>
      <c r="B70" s="294" t="s">
        <v>514</v>
      </c>
      <c r="C70" s="357">
        <v>0.91888034709130006</v>
      </c>
      <c r="D70" s="358">
        <v>1.3790300281996903</v>
      </c>
      <c r="E70" s="358">
        <v>0.77145919020274101</v>
      </c>
      <c r="F70" s="358">
        <v>0.8061224985612625</v>
      </c>
      <c r="G70" s="359">
        <v>5.0902230149862837E-2</v>
      </c>
      <c r="H70" s="360">
        <v>0.27554922431417306</v>
      </c>
      <c r="I70" s="358">
        <v>0.37105285773722108</v>
      </c>
      <c r="J70" s="358">
        <v>0</v>
      </c>
      <c r="K70" s="358">
        <v>0</v>
      </c>
      <c r="L70" s="361">
        <v>0.14247070215593635</v>
      </c>
      <c r="M70" s="362">
        <v>1.282110677671918</v>
      </c>
      <c r="N70" s="358">
        <v>0.62411802863189569</v>
      </c>
      <c r="O70" s="358">
        <v>1.7263293983057328</v>
      </c>
      <c r="P70" s="358">
        <v>0.71531682234319838</v>
      </c>
      <c r="Q70" s="359">
        <v>1.3109824743994305</v>
      </c>
      <c r="R70" s="362">
        <v>1.8102074278219145</v>
      </c>
      <c r="S70" s="358">
        <v>1.9416900649755418</v>
      </c>
      <c r="T70" s="358">
        <v>0</v>
      </c>
      <c r="U70" s="358">
        <v>0</v>
      </c>
      <c r="V70" s="358">
        <v>1.1499797938770504</v>
      </c>
      <c r="W70" s="358">
        <v>0</v>
      </c>
      <c r="X70" s="358">
        <v>1.1014693346914941</v>
      </c>
      <c r="Y70" s="363">
        <v>0</v>
      </c>
      <c r="Z70" s="363">
        <v>1.3192601185428987</v>
      </c>
      <c r="AA70" s="2838"/>
      <c r="AB70" s="2838"/>
      <c r="AC70" s="2838"/>
      <c r="AD70" s="2838"/>
      <c r="AE70" s="2838"/>
      <c r="AF70" s="2838"/>
      <c r="AG70" s="2838"/>
      <c r="AH70" s="2838"/>
      <c r="AI70" s="2838"/>
      <c r="AJ70" s="2838"/>
      <c r="AK70" s="2838"/>
      <c r="AL70" s="2838"/>
      <c r="AM70" s="2838"/>
      <c r="AN70" s="2838"/>
      <c r="AO70" s="2838"/>
      <c r="AP70" s="2838"/>
      <c r="AQ70" s="2838"/>
      <c r="AR70" s="2838"/>
      <c r="AS70" s="2838"/>
      <c r="AT70" s="2838"/>
      <c r="AU70" s="2838"/>
      <c r="AV70" s="2838"/>
      <c r="AW70" s="2838"/>
      <c r="AX70" s="2838"/>
      <c r="AY70" s="2838"/>
      <c r="AZ70" s="239"/>
      <c r="BA70" s="3446"/>
      <c r="BB70" s="168" t="s">
        <v>514</v>
      </c>
      <c r="BC70" s="491">
        <v>92.301596017565302</v>
      </c>
      <c r="BD70" s="441">
        <v>138.39255817242679</v>
      </c>
      <c r="BE70" s="441">
        <v>77.577837924534407</v>
      </c>
      <c r="BF70" s="441">
        <v>80.848368573855012</v>
      </c>
      <c r="BG70" s="492">
        <v>5.1195135875227678</v>
      </c>
      <c r="BH70" s="499">
        <v>9.875474606138761</v>
      </c>
      <c r="BI70" s="441">
        <v>13.30403366880812</v>
      </c>
      <c r="BJ70" s="441">
        <v>0</v>
      </c>
      <c r="BK70" s="441">
        <v>0</v>
      </c>
      <c r="BL70" s="492">
        <v>5.1195135875227678</v>
      </c>
      <c r="BM70" s="499">
        <v>83.27380137554637</v>
      </c>
      <c r="BN70" s="441">
        <v>40.049261651705116</v>
      </c>
      <c r="BO70" s="441">
        <v>111.79461293912622</v>
      </c>
      <c r="BP70" s="441">
        <v>46.116959220128415</v>
      </c>
      <c r="BQ70" s="492">
        <v>84.706217226928445</v>
      </c>
      <c r="BR70" s="499">
        <v>166.78975762952408</v>
      </c>
      <c r="BS70" s="441">
        <v>76.903134467518356</v>
      </c>
      <c r="BT70" s="441">
        <v>0</v>
      </c>
      <c r="BU70" s="441">
        <v>0</v>
      </c>
      <c r="BV70" s="441">
        <v>91.991073056887487</v>
      </c>
      <c r="BW70" s="441">
        <v>0</v>
      </c>
      <c r="BX70" s="441">
        <v>27.107773458928282</v>
      </c>
      <c r="BY70" s="442">
        <v>0</v>
      </c>
      <c r="BZ70" s="442">
        <v>31.448135663046031</v>
      </c>
      <c r="CA70" s="2598"/>
      <c r="CB70" s="2598"/>
      <c r="CC70" s="2598"/>
      <c r="CD70" s="2598"/>
      <c r="CE70" s="2598"/>
      <c r="CF70" s="2598"/>
      <c r="CG70" s="2598"/>
      <c r="CH70" s="2598"/>
      <c r="CI70" s="2598"/>
      <c r="CJ70" s="2598"/>
      <c r="CK70" s="2598"/>
      <c r="CL70" s="2598"/>
      <c r="CM70" s="2598"/>
      <c r="CN70" s="2598"/>
      <c r="CO70" s="2598"/>
      <c r="CP70" s="2598"/>
      <c r="CQ70" s="2598"/>
      <c r="CR70" s="2598"/>
      <c r="CS70" s="2598"/>
      <c r="CT70" s="2598"/>
      <c r="CU70" s="2598"/>
      <c r="CV70" s="2598"/>
      <c r="CW70" s="2598"/>
      <c r="CX70" s="2598"/>
      <c r="CY70" s="2598"/>
      <c r="CZ70" s="2598"/>
    </row>
    <row r="71" s="130" customFormat="true" ht="15" customHeight="true" x14ac:dyDescent="0.2">
      <c r="A71" s="3439"/>
      <c r="B71" s="294" t="s">
        <v>515</v>
      </c>
      <c r="C71" s="357">
        <v>0</v>
      </c>
      <c r="D71" s="358">
        <v>0</v>
      </c>
      <c r="E71" s="358">
        <v>0</v>
      </c>
      <c r="F71" s="358">
        <v>1.3742521861553182E-2</v>
      </c>
      <c r="G71" s="359">
        <v>0.58584179940580827</v>
      </c>
      <c r="H71" s="360">
        <v>0</v>
      </c>
      <c r="I71" s="358">
        <v>0</v>
      </c>
      <c r="J71" s="358">
        <v>0.25885326376955536</v>
      </c>
      <c r="K71" s="358">
        <v>0</v>
      </c>
      <c r="L71" s="361">
        <v>1.1954604139042133</v>
      </c>
      <c r="M71" s="362">
        <v>0</v>
      </c>
      <c r="N71" s="358">
        <v>0</v>
      </c>
      <c r="O71" s="358">
        <v>0</v>
      </c>
      <c r="P71" s="358">
        <v>0</v>
      </c>
      <c r="Q71" s="359">
        <v>0.12468825198236899</v>
      </c>
      <c r="R71" s="362">
        <v>0</v>
      </c>
      <c r="S71" s="358">
        <v>0.20341351537155952</v>
      </c>
      <c r="T71" s="358">
        <v>7.5487911145589212E-2</v>
      </c>
      <c r="U71" s="358">
        <v>8.2426224927137665E-2</v>
      </c>
      <c r="V71" s="358">
        <v>0</v>
      </c>
      <c r="W71" s="358">
        <v>0</v>
      </c>
      <c r="X71" s="358">
        <v>1.6382063975853647E-2</v>
      </c>
      <c r="Y71" s="363">
        <v>0.4228605512300484</v>
      </c>
      <c r="Z71" s="363">
        <v>3.1547134207471017E-2</v>
      </c>
      <c r="AA71" s="2838"/>
      <c r="AB71" s="2838"/>
      <c r="AC71" s="2838"/>
      <c r="AD71" s="2838"/>
      <c r="AE71" s="2838"/>
      <c r="AF71" s="2838"/>
      <c r="AG71" s="2838"/>
      <c r="AH71" s="2838"/>
      <c r="AI71" s="2838"/>
      <c r="AJ71" s="2838"/>
      <c r="AK71" s="2838"/>
      <c r="AL71" s="2838"/>
      <c r="AM71" s="2838"/>
      <c r="AN71" s="2838"/>
      <c r="AO71" s="2838"/>
      <c r="AP71" s="2838"/>
      <c r="AQ71" s="2838"/>
      <c r="AR71" s="2838"/>
      <c r="AS71" s="2838"/>
      <c r="AT71" s="2838"/>
      <c r="AU71" s="2838"/>
      <c r="AV71" s="2838"/>
      <c r="AW71" s="2838"/>
      <c r="AX71" s="2838"/>
      <c r="AY71" s="2838"/>
      <c r="AZ71" s="239"/>
      <c r="BA71" s="3446"/>
      <c r="BB71" s="168" t="s">
        <v>515</v>
      </c>
      <c r="BC71" s="491">
        <v>0</v>
      </c>
      <c r="BD71" s="441">
        <v>0</v>
      </c>
      <c r="BE71" s="441">
        <v>0</v>
      </c>
      <c r="BF71" s="441">
        <v>1.3782774635121722</v>
      </c>
      <c r="BG71" s="492">
        <v>58.921289762093167</v>
      </c>
      <c r="BH71" s="499">
        <v>0</v>
      </c>
      <c r="BI71" s="441">
        <v>0</v>
      </c>
      <c r="BJ71" s="441">
        <v>9.2856787712683229</v>
      </c>
      <c r="BK71" s="441">
        <v>0</v>
      </c>
      <c r="BL71" s="492">
        <v>42.957434333618892</v>
      </c>
      <c r="BM71" s="499">
        <v>0</v>
      </c>
      <c r="BN71" s="441">
        <v>0</v>
      </c>
      <c r="BO71" s="441">
        <v>0</v>
      </c>
      <c r="BP71" s="441">
        <v>0</v>
      </c>
      <c r="BQ71" s="492">
        <v>8.0564541207181275</v>
      </c>
      <c r="BR71" s="499">
        <v>0</v>
      </c>
      <c r="BS71" s="441">
        <v>8.0564541207181275</v>
      </c>
      <c r="BT71" s="441">
        <v>0.67369899539263189</v>
      </c>
      <c r="BU71" s="441">
        <v>4.500676638456131</v>
      </c>
      <c r="BV71" s="441">
        <v>0</v>
      </c>
      <c r="BW71" s="441">
        <v>0</v>
      </c>
      <c r="BX71" s="441">
        <v>0.40317171351074554</v>
      </c>
      <c r="BY71" s="442">
        <v>45.913554427546302</v>
      </c>
      <c r="BZ71" s="442">
        <v>0.75201132998140297</v>
      </c>
      <c r="CA71" s="2598"/>
      <c r="CB71" s="2598"/>
      <c r="CC71" s="2598"/>
      <c r="CD71" s="2598"/>
      <c r="CE71" s="2598"/>
      <c r="CF71" s="2598"/>
      <c r="CG71" s="2598"/>
      <c r="CH71" s="2598"/>
      <c r="CI71" s="2598"/>
      <c r="CJ71" s="2598"/>
      <c r="CK71" s="2598"/>
      <c r="CL71" s="2598"/>
      <c r="CM71" s="2598"/>
      <c r="CN71" s="2598"/>
      <c r="CO71" s="2598"/>
      <c r="CP71" s="2598"/>
      <c r="CQ71" s="2598"/>
      <c r="CR71" s="2598"/>
      <c r="CS71" s="2598"/>
      <c r="CT71" s="2598"/>
      <c r="CU71" s="2598"/>
      <c r="CV71" s="2598"/>
      <c r="CW71" s="2598"/>
      <c r="CX71" s="2598"/>
      <c r="CY71" s="2598"/>
      <c r="CZ71" s="2598"/>
    </row>
    <row r="72" s="130" customFormat="true" ht="15" customHeight="true" x14ac:dyDescent="0.2">
      <c r="A72" s="3439"/>
      <c r="B72" s="294" t="s">
        <v>441</v>
      </c>
      <c r="C72" s="357">
        <v>0</v>
      </c>
      <c r="D72" s="358">
        <v>0</v>
      </c>
      <c r="E72" s="358">
        <v>0</v>
      </c>
      <c r="F72" s="358">
        <v>0.1461043865812357</v>
      </c>
      <c r="G72" s="359">
        <v>0.19784221970004751</v>
      </c>
      <c r="H72" s="360">
        <v>0</v>
      </c>
      <c r="I72" s="358">
        <v>0.19548016290167977</v>
      </c>
      <c r="J72" s="358">
        <v>0.10923677903061592</v>
      </c>
      <c r="K72" s="358">
        <v>0.13948945289096212</v>
      </c>
      <c r="L72" s="361">
        <v>0.41488441937822262</v>
      </c>
      <c r="M72" s="362">
        <v>0</v>
      </c>
      <c r="N72" s="358">
        <v>0</v>
      </c>
      <c r="O72" s="358">
        <v>0</v>
      </c>
      <c r="P72" s="358">
        <v>0</v>
      </c>
      <c r="Q72" s="359">
        <v>5.766267974398083E-2</v>
      </c>
      <c r="R72" s="362">
        <v>0</v>
      </c>
      <c r="S72" s="358">
        <v>0</v>
      </c>
      <c r="T72" s="358">
        <v>0</v>
      </c>
      <c r="U72" s="358">
        <v>2.9445694506250203E-2</v>
      </c>
      <c r="V72" s="358">
        <v>4.9808726740198601E-2</v>
      </c>
      <c r="W72" s="358">
        <v>7.2306086463783031E-2</v>
      </c>
      <c r="X72" s="358">
        <v>0</v>
      </c>
      <c r="Y72" s="363">
        <v>0.20216902835156048</v>
      </c>
      <c r="Z72" s="363">
        <v>8.1834264353663699E-2</v>
      </c>
      <c r="AA72" s="2838"/>
      <c r="AB72" s="2838"/>
      <c r="AC72" s="2838"/>
      <c r="AD72" s="2838"/>
      <c r="AE72" s="2838"/>
      <c r="AF72" s="2838"/>
      <c r="AG72" s="2838"/>
      <c r="AH72" s="2838"/>
      <c r="AI72" s="2838"/>
      <c r="AJ72" s="2838"/>
      <c r="AK72" s="2838"/>
      <c r="AL72" s="2838"/>
      <c r="AM72" s="2838"/>
      <c r="AN72" s="2838"/>
      <c r="AO72" s="2838"/>
      <c r="AP72" s="2838"/>
      <c r="AQ72" s="2838"/>
      <c r="AR72" s="2838"/>
      <c r="AS72" s="2838"/>
      <c r="AT72" s="2838"/>
      <c r="AU72" s="2838"/>
      <c r="AV72" s="2838"/>
      <c r="AW72" s="2838"/>
      <c r="AX72" s="2838"/>
      <c r="AY72" s="2838"/>
      <c r="AZ72" s="239"/>
      <c r="BA72" s="3446"/>
      <c r="BB72" s="168" t="s">
        <v>441</v>
      </c>
      <c r="BC72" s="491">
        <v>0</v>
      </c>
      <c r="BD72" s="441">
        <v>0</v>
      </c>
      <c r="BE72" s="441">
        <v>0</v>
      </c>
      <c r="BF72" s="441">
        <v>14.653233618536754</v>
      </c>
      <c r="BG72" s="492">
        <v>19.898065938527196</v>
      </c>
      <c r="BH72" s="499">
        <v>0</v>
      </c>
      <c r="BI72" s="441">
        <v>7.0089061830372348</v>
      </c>
      <c r="BJ72" s="441">
        <v>3.9185816138263379</v>
      </c>
      <c r="BK72" s="441">
        <v>4.9896925669020051</v>
      </c>
      <c r="BL72" s="492">
        <v>14.90837337162519</v>
      </c>
      <c r="BM72" s="499">
        <v>0</v>
      </c>
      <c r="BN72" s="441">
        <v>0</v>
      </c>
      <c r="BO72" s="441">
        <v>0</v>
      </c>
      <c r="BP72" s="441">
        <v>0</v>
      </c>
      <c r="BQ72" s="492">
        <v>3.7257458216731818</v>
      </c>
      <c r="BR72" s="499">
        <v>0</v>
      </c>
      <c r="BS72" s="441">
        <v>0</v>
      </c>
      <c r="BT72" s="441">
        <v>0</v>
      </c>
      <c r="BU72" s="441">
        <v>1.6078080669658832</v>
      </c>
      <c r="BV72" s="441">
        <v>3.9843815037658246</v>
      </c>
      <c r="BW72" s="441">
        <v>5.0571637057473398</v>
      </c>
      <c r="BX72" s="441">
        <v>0</v>
      </c>
      <c r="BY72" s="442">
        <v>21.951205095349941</v>
      </c>
      <c r="BZ72" s="442">
        <v>1.9507411852349599</v>
      </c>
      <c r="CA72" s="2598"/>
      <c r="CB72" s="2598"/>
      <c r="CC72" s="2598"/>
      <c r="CD72" s="2598"/>
      <c r="CE72" s="2598"/>
      <c r="CF72" s="2598"/>
      <c r="CG72" s="2598"/>
      <c r="CH72" s="2598"/>
      <c r="CI72" s="2598"/>
      <c r="CJ72" s="2598"/>
      <c r="CK72" s="2598"/>
      <c r="CL72" s="2598"/>
      <c r="CM72" s="2598"/>
      <c r="CN72" s="2598"/>
      <c r="CO72" s="2598"/>
      <c r="CP72" s="2598"/>
      <c r="CQ72" s="2598"/>
      <c r="CR72" s="2598"/>
      <c r="CS72" s="2598"/>
      <c r="CT72" s="2598"/>
      <c r="CU72" s="2598"/>
      <c r="CV72" s="2598"/>
      <c r="CW72" s="2598"/>
      <c r="CX72" s="2598"/>
      <c r="CY72" s="2598"/>
      <c r="CZ72" s="2598"/>
    </row>
    <row r="73" s="130" customFormat="true" ht="15" customHeight="true" x14ac:dyDescent="0.2">
      <c r="A73" s="3440"/>
      <c r="B73" s="294" t="s">
        <v>516</v>
      </c>
      <c r="C73" s="357">
        <v>1.555833257103942E-2</v>
      </c>
      <c r="D73" s="358">
        <v>0</v>
      </c>
      <c r="E73" s="358">
        <v>6.9201964942304933E-2</v>
      </c>
      <c r="F73" s="358">
        <v>7.3330500077259261E-2</v>
      </c>
      <c r="G73" s="359">
        <v>0.19393022897673026</v>
      </c>
      <c r="H73" s="360">
        <v>8.1762805817401349E-2</v>
      </c>
      <c r="I73" s="358">
        <v>0.20511967068578357</v>
      </c>
      <c r="J73" s="358">
        <v>0</v>
      </c>
      <c r="K73" s="358">
        <v>0.54526168694303878</v>
      </c>
      <c r="L73" s="361">
        <v>0</v>
      </c>
      <c r="M73" s="362">
        <v>0</v>
      </c>
      <c r="N73" s="358">
        <v>0</v>
      </c>
      <c r="O73" s="358">
        <v>0</v>
      </c>
      <c r="P73" s="358">
        <v>8.6728726213977564E-2</v>
      </c>
      <c r="Q73" s="359">
        <v>0</v>
      </c>
      <c r="R73" s="362">
        <v>0</v>
      </c>
      <c r="S73" s="358">
        <v>0.1411760609565979</v>
      </c>
      <c r="T73" s="358">
        <v>0.32834172734057093</v>
      </c>
      <c r="U73" s="358">
        <v>0</v>
      </c>
      <c r="V73" s="358">
        <v>0</v>
      </c>
      <c r="W73" s="358">
        <v>0.10515325212713991</v>
      </c>
      <c r="X73" s="358">
        <v>0</v>
      </c>
      <c r="Y73" s="363">
        <v>0.17963611596259832</v>
      </c>
      <c r="Z73" s="363">
        <v>0</v>
      </c>
      <c r="AA73" s="2838"/>
      <c r="AB73" s="2838"/>
      <c r="AC73" s="2838"/>
      <c r="AD73" s="2838"/>
      <c r="AE73" s="2838"/>
      <c r="AF73" s="2838"/>
      <c r="AG73" s="2838"/>
      <c r="AH73" s="2838"/>
      <c r="AI73" s="2838"/>
      <c r="AJ73" s="2838"/>
      <c r="AK73" s="2838"/>
      <c r="AL73" s="2838"/>
      <c r="AM73" s="2838"/>
      <c r="AN73" s="2838"/>
      <c r="AO73" s="2838"/>
      <c r="AP73" s="2838"/>
      <c r="AQ73" s="2838"/>
      <c r="AR73" s="2838"/>
      <c r="AS73" s="2838"/>
      <c r="AT73" s="2838"/>
      <c r="AU73" s="2838"/>
      <c r="AV73" s="2838"/>
      <c r="AW73" s="2838"/>
      <c r="AX73" s="2838"/>
      <c r="AY73" s="2838"/>
      <c r="AZ73" s="239"/>
      <c r="BA73" s="3447"/>
      <c r="BB73" s="168" t="s">
        <v>516</v>
      </c>
      <c r="BC73" s="491">
        <v>1.5628356099081109</v>
      </c>
      <c r="BD73" s="441">
        <v>0</v>
      </c>
      <c r="BE73" s="441">
        <v>6.9589407820037534</v>
      </c>
      <c r="BF73" s="441">
        <v>7.3545290058677137</v>
      </c>
      <c r="BG73" s="492">
        <v>19.504615796886601</v>
      </c>
      <c r="BH73" s="499">
        <v>2.9303167685777076</v>
      </c>
      <c r="BI73" s="441">
        <v>7.3545290058677137</v>
      </c>
      <c r="BJ73" s="441">
        <v>0</v>
      </c>
      <c r="BK73" s="441">
        <v>19.504615796886601</v>
      </c>
      <c r="BL73" s="492">
        <v>0</v>
      </c>
      <c r="BM73" s="499">
        <v>0</v>
      </c>
      <c r="BN73" s="441">
        <v>0</v>
      </c>
      <c r="BO73" s="441">
        <v>0</v>
      </c>
      <c r="BP73" s="441">
        <v>5.5914596233341562</v>
      </c>
      <c r="BQ73" s="492">
        <v>0</v>
      </c>
      <c r="BR73" s="499">
        <v>0</v>
      </c>
      <c r="BS73" s="441">
        <v>5.5914596233341562</v>
      </c>
      <c r="BT73" s="441">
        <v>2.9303167685777076</v>
      </c>
      <c r="BU73" s="441">
        <v>0</v>
      </c>
      <c r="BV73" s="441">
        <v>0</v>
      </c>
      <c r="BW73" s="441">
        <v>7.3545290058677137</v>
      </c>
      <c r="BX73" s="441">
        <v>0</v>
      </c>
      <c r="BY73" s="442">
        <v>19.504615796886601</v>
      </c>
      <c r="BZ73" s="442">
        <v>0</v>
      </c>
      <c r="CA73" s="2598"/>
      <c r="CB73" s="2598"/>
      <c r="CC73" s="2598"/>
      <c r="CD73" s="2598"/>
      <c r="CE73" s="2598"/>
      <c r="CF73" s="2598"/>
      <c r="CG73" s="2598"/>
      <c r="CH73" s="2598"/>
      <c r="CI73" s="2598"/>
      <c r="CJ73" s="2598"/>
      <c r="CK73" s="2598"/>
      <c r="CL73" s="2598"/>
      <c r="CM73" s="2598"/>
      <c r="CN73" s="2598"/>
      <c r="CO73" s="2598"/>
      <c r="CP73" s="2598"/>
      <c r="CQ73" s="2598"/>
      <c r="CR73" s="2598"/>
      <c r="CS73" s="2598"/>
      <c r="CT73" s="2598"/>
      <c r="CU73" s="2598"/>
      <c r="CV73" s="2598"/>
      <c r="CW73" s="2598"/>
      <c r="CX73" s="2598"/>
      <c r="CY73" s="2598"/>
      <c r="CZ73" s="2598"/>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2838"/>
      <c r="AB74" s="2838"/>
      <c r="AC74" s="2838"/>
      <c r="AD74" s="2838"/>
      <c r="AE74" s="2838"/>
      <c r="AF74" s="2838"/>
      <c r="AG74" s="2838"/>
      <c r="AH74" s="2838"/>
      <c r="AI74" s="2838"/>
      <c r="AJ74" s="2838"/>
      <c r="AK74" s="2838"/>
      <c r="AL74" s="2838"/>
      <c r="AM74" s="2838"/>
      <c r="AN74" s="2838"/>
      <c r="AO74" s="2838"/>
      <c r="AP74" s="2838"/>
      <c r="AQ74" s="2838"/>
      <c r="AR74" s="2838"/>
      <c r="AS74" s="2838"/>
      <c r="AT74" s="2838"/>
      <c r="AU74" s="2838"/>
      <c r="AV74" s="2838"/>
      <c r="AW74" s="2838"/>
      <c r="AX74" s="2838"/>
      <c r="AY74" s="2838"/>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598"/>
      <c r="CB74" s="2598"/>
      <c r="CC74" s="2598"/>
      <c r="CD74" s="2598"/>
      <c r="CE74" s="2598"/>
      <c r="CF74" s="2598"/>
      <c r="CG74" s="2598"/>
      <c r="CH74" s="2598"/>
      <c r="CI74" s="2598"/>
      <c r="CJ74" s="2598"/>
      <c r="CK74" s="2598"/>
      <c r="CL74" s="2598"/>
      <c r="CM74" s="2598"/>
      <c r="CN74" s="2598"/>
      <c r="CO74" s="2598"/>
      <c r="CP74" s="2598"/>
      <c r="CQ74" s="2598"/>
      <c r="CR74" s="2598"/>
      <c r="CS74" s="2598"/>
      <c r="CT74" s="2598"/>
      <c r="CU74" s="2598"/>
      <c r="CV74" s="2598"/>
      <c r="CW74" s="2598"/>
      <c r="CX74" s="2598"/>
      <c r="CY74" s="2598"/>
      <c r="CZ74" s="2598"/>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2838"/>
      <c r="AB75" s="2838"/>
      <c r="AC75" s="2838"/>
      <c r="AD75" s="2838"/>
      <c r="AE75" s="2838"/>
      <c r="AF75" s="2838"/>
      <c r="AG75" s="2838"/>
      <c r="AH75" s="2838"/>
      <c r="AI75" s="2838"/>
      <c r="AJ75" s="2838"/>
      <c r="AK75" s="2838"/>
      <c r="AL75" s="2838"/>
      <c r="AM75" s="2838"/>
      <c r="AN75" s="2838"/>
      <c r="AO75" s="2838"/>
      <c r="AP75" s="2838"/>
      <c r="AQ75" s="2838"/>
      <c r="AR75" s="2838"/>
      <c r="AS75" s="2838"/>
      <c r="AT75" s="2838"/>
      <c r="AU75" s="2838"/>
      <c r="AV75" s="2838"/>
      <c r="AW75" s="2838"/>
      <c r="AX75" s="2838"/>
      <c r="AY75" s="2838"/>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598"/>
      <c r="CB75" s="2598"/>
      <c r="CC75" s="2598"/>
      <c r="CD75" s="2598"/>
      <c r="CE75" s="2598"/>
      <c r="CF75" s="2598"/>
      <c r="CG75" s="2598"/>
      <c r="CH75" s="2598"/>
      <c r="CI75" s="2598"/>
      <c r="CJ75" s="2598"/>
      <c r="CK75" s="2598"/>
      <c r="CL75" s="2598"/>
      <c r="CM75" s="2598"/>
      <c r="CN75" s="2598"/>
      <c r="CO75" s="2598"/>
      <c r="CP75" s="2598"/>
      <c r="CQ75" s="2598"/>
      <c r="CR75" s="2598"/>
      <c r="CS75" s="2598"/>
      <c r="CT75" s="2598"/>
      <c r="CU75" s="2598"/>
      <c r="CV75" s="2598"/>
      <c r="CW75" s="2598"/>
      <c r="CX75" s="2598"/>
      <c r="CY75" s="2598"/>
      <c r="CZ75" s="2598"/>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2838"/>
      <c r="AB76" s="2838"/>
      <c r="AC76" s="2838"/>
      <c r="AD76" s="2838"/>
      <c r="AE76" s="2838"/>
      <c r="AF76" s="2838"/>
      <c r="AG76" s="2838"/>
      <c r="AH76" s="2838"/>
      <c r="AI76" s="2838"/>
      <c r="AJ76" s="2838"/>
      <c r="AK76" s="2838"/>
      <c r="AL76" s="2838"/>
      <c r="AM76" s="2838"/>
      <c r="AN76" s="2838"/>
      <c r="AO76" s="2838"/>
      <c r="AP76" s="2838"/>
      <c r="AQ76" s="2838"/>
      <c r="AR76" s="2838"/>
      <c r="AS76" s="2838"/>
      <c r="AT76" s="2838"/>
      <c r="AU76" s="2838"/>
      <c r="AV76" s="2838"/>
      <c r="AW76" s="2838"/>
      <c r="AX76" s="2838"/>
      <c r="AY76" s="2838"/>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598"/>
      <c r="CB76" s="2598"/>
      <c r="CC76" s="2598"/>
      <c r="CD76" s="2598"/>
      <c r="CE76" s="2598"/>
      <c r="CF76" s="2598"/>
      <c r="CG76" s="2598"/>
      <c r="CH76" s="2598"/>
      <c r="CI76" s="2598"/>
      <c r="CJ76" s="2598"/>
      <c r="CK76" s="2598"/>
      <c r="CL76" s="2598"/>
      <c r="CM76" s="2598"/>
      <c r="CN76" s="2598"/>
      <c r="CO76" s="2598"/>
      <c r="CP76" s="2598"/>
      <c r="CQ76" s="2598"/>
      <c r="CR76" s="2598"/>
      <c r="CS76" s="2598"/>
      <c r="CT76" s="2598"/>
      <c r="CU76" s="2598"/>
      <c r="CV76" s="2598"/>
      <c r="CW76" s="2598"/>
      <c r="CX76" s="2598"/>
      <c r="CY76" s="2598"/>
      <c r="CZ76" s="2598"/>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2838"/>
      <c r="AB77" s="2838"/>
      <c r="AC77" s="2838"/>
      <c r="AD77" s="2838"/>
      <c r="AE77" s="2838"/>
      <c r="AF77" s="2838"/>
      <c r="AG77" s="2838"/>
      <c r="AH77" s="2838"/>
      <c r="AI77" s="2838"/>
      <c r="AJ77" s="2838"/>
      <c r="AK77" s="2838"/>
      <c r="AL77" s="2838"/>
      <c r="AM77" s="2838"/>
      <c r="AN77" s="2838"/>
      <c r="AO77" s="2838"/>
      <c r="AP77" s="2838"/>
      <c r="AQ77" s="2838"/>
      <c r="AR77" s="2838"/>
      <c r="AS77" s="2838"/>
      <c r="AT77" s="2838"/>
      <c r="AU77" s="2838"/>
      <c r="AV77" s="2838"/>
      <c r="AW77" s="2838"/>
      <c r="AX77" s="2838"/>
      <c r="AY77" s="2838"/>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598"/>
      <c r="CB77" s="2598"/>
      <c r="CC77" s="2598"/>
      <c r="CD77" s="2598"/>
      <c r="CE77" s="2598"/>
      <c r="CF77" s="2598"/>
      <c r="CG77" s="2598"/>
      <c r="CH77" s="2598"/>
      <c r="CI77" s="2598"/>
      <c r="CJ77" s="2598"/>
      <c r="CK77" s="2598"/>
      <c r="CL77" s="2598"/>
      <c r="CM77" s="2598"/>
      <c r="CN77" s="2598"/>
      <c r="CO77" s="2598"/>
      <c r="CP77" s="2598"/>
      <c r="CQ77" s="2598"/>
      <c r="CR77" s="2598"/>
      <c r="CS77" s="2598"/>
      <c r="CT77" s="2598"/>
      <c r="CU77" s="2598"/>
      <c r="CV77" s="2598"/>
      <c r="CW77" s="2598"/>
      <c r="CX77" s="2598"/>
      <c r="CY77" s="2598"/>
      <c r="CZ77" s="2598"/>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2838"/>
      <c r="AB78" s="2838"/>
      <c r="AC78" s="2838"/>
      <c r="AD78" s="2838"/>
      <c r="AE78" s="2838"/>
      <c r="AF78" s="2838"/>
      <c r="AG78" s="2838"/>
      <c r="AH78" s="2838"/>
      <c r="AI78" s="2838"/>
      <c r="AJ78" s="2838"/>
      <c r="AK78" s="2838"/>
      <c r="AL78" s="2838"/>
      <c r="AM78" s="2838"/>
      <c r="AN78" s="2838"/>
      <c r="AO78" s="2838"/>
      <c r="AP78" s="2838"/>
      <c r="AQ78" s="2838"/>
      <c r="AR78" s="2838"/>
      <c r="AS78" s="2838"/>
      <c r="AT78" s="2838"/>
      <c r="AU78" s="2838"/>
      <c r="AV78" s="2838"/>
      <c r="AW78" s="2838"/>
      <c r="AX78" s="2838"/>
      <c r="AY78" s="2838"/>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598"/>
      <c r="CB78" s="2598"/>
      <c r="CC78" s="2598"/>
      <c r="CD78" s="2598"/>
      <c r="CE78" s="2598"/>
      <c r="CF78" s="2598"/>
      <c r="CG78" s="2598"/>
      <c r="CH78" s="2598"/>
      <c r="CI78" s="2598"/>
      <c r="CJ78" s="2598"/>
      <c r="CK78" s="2598"/>
      <c r="CL78" s="2598"/>
      <c r="CM78" s="2598"/>
      <c r="CN78" s="2598"/>
      <c r="CO78" s="2598"/>
      <c r="CP78" s="2598"/>
      <c r="CQ78" s="2598"/>
      <c r="CR78" s="2598"/>
      <c r="CS78" s="2598"/>
      <c r="CT78" s="2598"/>
      <c r="CU78" s="2598"/>
      <c r="CV78" s="2598"/>
      <c r="CW78" s="2598"/>
      <c r="CX78" s="2598"/>
      <c r="CY78" s="2598"/>
      <c r="CZ78" s="2598"/>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2838"/>
      <c r="AB79" s="2838"/>
      <c r="AC79" s="2838"/>
      <c r="AD79" s="2838"/>
      <c r="AE79" s="2838"/>
      <c r="AF79" s="2838"/>
      <c r="AG79" s="2838"/>
      <c r="AH79" s="2838"/>
      <c r="AI79" s="2838"/>
      <c r="AJ79" s="2838"/>
      <c r="AK79" s="2838"/>
      <c r="AL79" s="2838"/>
      <c r="AM79" s="2838"/>
      <c r="AN79" s="2838"/>
      <c r="AO79" s="2838"/>
      <c r="AP79" s="2838"/>
      <c r="AQ79" s="2838"/>
      <c r="AR79" s="2838"/>
      <c r="AS79" s="2838"/>
      <c r="AT79" s="2838"/>
      <c r="AU79" s="2838"/>
      <c r="AV79" s="2838"/>
      <c r="AW79" s="2838"/>
      <c r="AX79" s="2838"/>
      <c r="AY79" s="2838"/>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598"/>
      <c r="CB79" s="2598"/>
      <c r="CC79" s="2598"/>
      <c r="CD79" s="2598"/>
      <c r="CE79" s="2598"/>
      <c r="CF79" s="2598"/>
      <c r="CG79" s="2598"/>
      <c r="CH79" s="2598"/>
      <c r="CI79" s="2598"/>
      <c r="CJ79" s="2598"/>
      <c r="CK79" s="2598"/>
      <c r="CL79" s="2598"/>
      <c r="CM79" s="2598"/>
      <c r="CN79" s="2598"/>
      <c r="CO79" s="2598"/>
      <c r="CP79" s="2598"/>
      <c r="CQ79" s="2598"/>
      <c r="CR79" s="2598"/>
      <c r="CS79" s="2598"/>
      <c r="CT79" s="2598"/>
      <c r="CU79" s="2598"/>
      <c r="CV79" s="2598"/>
      <c r="CW79" s="2598"/>
      <c r="CX79" s="2598"/>
      <c r="CY79" s="2598"/>
      <c r="CZ79" s="2598"/>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2838"/>
      <c r="AB80" s="2838"/>
      <c r="AC80" s="2838"/>
      <c r="AD80" s="2838"/>
      <c r="AE80" s="2838"/>
      <c r="AF80" s="2838"/>
      <c r="AG80" s="2838"/>
      <c r="AH80" s="2838"/>
      <c r="AI80" s="2838"/>
      <c r="AJ80" s="2838"/>
      <c r="AK80" s="2838"/>
      <c r="AL80" s="2838"/>
      <c r="AM80" s="2838"/>
      <c r="AN80" s="2838"/>
      <c r="AO80" s="2838"/>
      <c r="AP80" s="2838"/>
      <c r="AQ80" s="2838"/>
      <c r="AR80" s="2838"/>
      <c r="AS80" s="2838"/>
      <c r="AT80" s="2838"/>
      <c r="AU80" s="2838"/>
      <c r="AV80" s="2838"/>
      <c r="AW80" s="2838"/>
      <c r="AX80" s="2838"/>
      <c r="AY80" s="2838"/>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598"/>
      <c r="CB80" s="2598"/>
      <c r="CC80" s="2598"/>
      <c r="CD80" s="2598"/>
      <c r="CE80" s="2598"/>
      <c r="CF80" s="2598"/>
      <c r="CG80" s="2598"/>
      <c r="CH80" s="2598"/>
      <c r="CI80" s="2598"/>
      <c r="CJ80" s="2598"/>
      <c r="CK80" s="2598"/>
      <c r="CL80" s="2598"/>
      <c r="CM80" s="2598"/>
      <c r="CN80" s="2598"/>
      <c r="CO80" s="2598"/>
      <c r="CP80" s="2598"/>
      <c r="CQ80" s="2598"/>
      <c r="CR80" s="2598"/>
      <c r="CS80" s="2598"/>
      <c r="CT80" s="2598"/>
      <c r="CU80" s="2598"/>
      <c r="CV80" s="2598"/>
      <c r="CW80" s="2598"/>
      <c r="CX80" s="2598"/>
      <c r="CY80" s="2598"/>
      <c r="CZ80" s="2598"/>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2838"/>
      <c r="AB81" s="2838"/>
      <c r="AC81" s="2838"/>
      <c r="AD81" s="2838"/>
      <c r="AE81" s="2838"/>
      <c r="AF81" s="2838"/>
      <c r="AG81" s="2838"/>
      <c r="AH81" s="2838"/>
      <c r="AI81" s="2838"/>
      <c r="AJ81" s="2838"/>
      <c r="AK81" s="2838"/>
      <c r="AL81" s="2838"/>
      <c r="AM81" s="2838"/>
      <c r="AN81" s="2838"/>
      <c r="AO81" s="2838"/>
      <c r="AP81" s="2838"/>
      <c r="AQ81" s="2838"/>
      <c r="AR81" s="2838"/>
      <c r="AS81" s="2838"/>
      <c r="AT81" s="2838"/>
      <c r="AU81" s="2838"/>
      <c r="AV81" s="2838"/>
      <c r="AW81" s="2838"/>
      <c r="AX81" s="2838"/>
      <c r="AY81" s="2838"/>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598"/>
      <c r="CB81" s="2598"/>
      <c r="CC81" s="2598"/>
      <c r="CD81" s="2598"/>
      <c r="CE81" s="2598"/>
      <c r="CF81" s="2598"/>
      <c r="CG81" s="2598"/>
      <c r="CH81" s="2598"/>
      <c r="CI81" s="2598"/>
      <c r="CJ81" s="2598"/>
      <c r="CK81" s="2598"/>
      <c r="CL81" s="2598"/>
      <c r="CM81" s="2598"/>
      <c r="CN81" s="2598"/>
      <c r="CO81" s="2598"/>
      <c r="CP81" s="2598"/>
      <c r="CQ81" s="2598"/>
      <c r="CR81" s="2598"/>
      <c r="CS81" s="2598"/>
      <c r="CT81" s="2598"/>
      <c r="CU81" s="2598"/>
      <c r="CV81" s="2598"/>
      <c r="CW81" s="2598"/>
      <c r="CX81" s="2598"/>
      <c r="CY81" s="2598"/>
      <c r="CZ81" s="2598"/>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2838"/>
      <c r="AB82" s="2838"/>
      <c r="AC82" s="2838"/>
      <c r="AD82" s="2838"/>
      <c r="AE82" s="2838"/>
      <c r="AF82" s="2838"/>
      <c r="AG82" s="2838"/>
      <c r="AH82" s="2838"/>
      <c r="AI82" s="2838"/>
      <c r="AJ82" s="2838"/>
      <c r="AK82" s="2838"/>
      <c r="AL82" s="2838"/>
      <c r="AM82" s="2838"/>
      <c r="AN82" s="2838"/>
      <c r="AO82" s="2838"/>
      <c r="AP82" s="2838"/>
      <c r="AQ82" s="2838"/>
      <c r="AR82" s="2838"/>
      <c r="AS82" s="2838"/>
      <c r="AT82" s="2838"/>
      <c r="AU82" s="2838"/>
      <c r="AV82" s="2838"/>
      <c r="AW82" s="2838"/>
      <c r="AX82" s="2838"/>
      <c r="AY82" s="2838"/>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598"/>
      <c r="CB82" s="2598"/>
      <c r="CC82" s="2598"/>
      <c r="CD82" s="2598"/>
      <c r="CE82" s="2598"/>
      <c r="CF82" s="2598"/>
      <c r="CG82" s="2598"/>
      <c r="CH82" s="2598"/>
      <c r="CI82" s="2598"/>
      <c r="CJ82" s="2598"/>
      <c r="CK82" s="2598"/>
      <c r="CL82" s="2598"/>
      <c r="CM82" s="2598"/>
      <c r="CN82" s="2598"/>
      <c r="CO82" s="2598"/>
      <c r="CP82" s="2598"/>
      <c r="CQ82" s="2598"/>
      <c r="CR82" s="2598"/>
      <c r="CS82" s="2598"/>
      <c r="CT82" s="2598"/>
      <c r="CU82" s="2598"/>
      <c r="CV82" s="2598"/>
      <c r="CW82" s="2598"/>
      <c r="CX82" s="2598"/>
      <c r="CY82" s="2598"/>
      <c r="CZ82" s="2598"/>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2838"/>
      <c r="AB83" s="2838"/>
      <c r="AC83" s="2838"/>
      <c r="AD83" s="2838"/>
      <c r="AE83" s="2838"/>
      <c r="AF83" s="2838"/>
      <c r="AG83" s="2838"/>
      <c r="AH83" s="2838"/>
      <c r="AI83" s="2838"/>
      <c r="AJ83" s="2838"/>
      <c r="AK83" s="2838"/>
      <c r="AL83" s="2838"/>
      <c r="AM83" s="2838"/>
      <c r="AN83" s="2838"/>
      <c r="AO83" s="2838"/>
      <c r="AP83" s="2838"/>
      <c r="AQ83" s="2838"/>
      <c r="AR83" s="2838"/>
      <c r="AS83" s="2838"/>
      <c r="AT83" s="2838"/>
      <c r="AU83" s="2838"/>
      <c r="AV83" s="2838"/>
      <c r="AW83" s="2838"/>
      <c r="AX83" s="2838"/>
      <c r="AY83" s="2838"/>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598"/>
      <c r="CB83" s="2598"/>
      <c r="CC83" s="2598"/>
      <c r="CD83" s="2598"/>
      <c r="CE83" s="2598"/>
      <c r="CF83" s="2598"/>
      <c r="CG83" s="2598"/>
      <c r="CH83" s="2598"/>
      <c r="CI83" s="2598"/>
      <c r="CJ83" s="2598"/>
      <c r="CK83" s="2598"/>
      <c r="CL83" s="2598"/>
      <c r="CM83" s="2598"/>
      <c r="CN83" s="2598"/>
      <c r="CO83" s="2598"/>
      <c r="CP83" s="2598"/>
      <c r="CQ83" s="2598"/>
      <c r="CR83" s="2598"/>
      <c r="CS83" s="2598"/>
      <c r="CT83" s="2598"/>
      <c r="CU83" s="2598"/>
      <c r="CV83" s="2598"/>
      <c r="CW83" s="2598"/>
      <c r="CX83" s="2598"/>
      <c r="CY83" s="2598"/>
      <c r="CZ83" s="2598"/>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2838"/>
      <c r="AB84" s="2838"/>
      <c r="AC84" s="2838"/>
      <c r="AD84" s="2838"/>
      <c r="AE84" s="2838"/>
      <c r="AF84" s="2838"/>
      <c r="AG84" s="2838"/>
      <c r="AH84" s="2838"/>
      <c r="AI84" s="2838"/>
      <c r="AJ84" s="2838"/>
      <c r="AK84" s="2838"/>
      <c r="AL84" s="2838"/>
      <c r="AM84" s="2838"/>
      <c r="AN84" s="2838"/>
      <c r="AO84" s="2838"/>
      <c r="AP84" s="2838"/>
      <c r="AQ84" s="2838"/>
      <c r="AR84" s="2838"/>
      <c r="AS84" s="2838"/>
      <c r="AT84" s="2838"/>
      <c r="AU84" s="2838"/>
      <c r="AV84" s="2838"/>
      <c r="AW84" s="2838"/>
      <c r="AX84" s="2838"/>
      <c r="AY84" s="2838"/>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598"/>
      <c r="CB84" s="2598"/>
      <c r="CC84" s="2598"/>
      <c r="CD84" s="2598"/>
      <c r="CE84" s="2598"/>
      <c r="CF84" s="2598"/>
      <c r="CG84" s="2598"/>
      <c r="CH84" s="2598"/>
      <c r="CI84" s="2598"/>
      <c r="CJ84" s="2598"/>
      <c r="CK84" s="2598"/>
      <c r="CL84" s="2598"/>
      <c r="CM84" s="2598"/>
      <c r="CN84" s="2598"/>
      <c r="CO84" s="2598"/>
      <c r="CP84" s="2598"/>
      <c r="CQ84" s="2598"/>
      <c r="CR84" s="2598"/>
      <c r="CS84" s="2598"/>
      <c r="CT84" s="2598"/>
      <c r="CU84" s="2598"/>
      <c r="CV84" s="2598"/>
      <c r="CW84" s="2598"/>
      <c r="CX84" s="2598"/>
      <c r="CY84" s="2598"/>
      <c r="CZ84" s="2598"/>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2838"/>
      <c r="AB85" s="2838"/>
      <c r="AC85" s="2838"/>
      <c r="AD85" s="2838"/>
      <c r="AE85" s="2838"/>
      <c r="AF85" s="2838"/>
      <c r="AG85" s="2838"/>
      <c r="AH85" s="2838"/>
      <c r="AI85" s="2838"/>
      <c r="AJ85" s="2838"/>
      <c r="AK85" s="2838"/>
      <c r="AL85" s="2838"/>
      <c r="AM85" s="2838"/>
      <c r="AN85" s="2838"/>
      <c r="AO85" s="2838"/>
      <c r="AP85" s="2838"/>
      <c r="AQ85" s="2838"/>
      <c r="AR85" s="2838"/>
      <c r="AS85" s="2838"/>
      <c r="AT85" s="2838"/>
      <c r="AU85" s="2838"/>
      <c r="AV85" s="2838"/>
      <c r="AW85" s="2838"/>
      <c r="AX85" s="2838"/>
      <c r="AY85" s="2838"/>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598"/>
      <c r="CB85" s="2598"/>
      <c r="CC85" s="2598"/>
      <c r="CD85" s="2598"/>
      <c r="CE85" s="2598"/>
      <c r="CF85" s="2598"/>
      <c r="CG85" s="2598"/>
      <c r="CH85" s="2598"/>
      <c r="CI85" s="2598"/>
      <c r="CJ85" s="2598"/>
      <c r="CK85" s="2598"/>
      <c r="CL85" s="2598"/>
      <c r="CM85" s="2598"/>
      <c r="CN85" s="2598"/>
      <c r="CO85" s="2598"/>
      <c r="CP85" s="2598"/>
      <c r="CQ85" s="2598"/>
      <c r="CR85" s="2598"/>
      <c r="CS85" s="2598"/>
      <c r="CT85" s="2598"/>
      <c r="CU85" s="2598"/>
      <c r="CV85" s="2598"/>
      <c r="CW85" s="2598"/>
      <c r="CX85" s="2598"/>
      <c r="CY85" s="2598"/>
      <c r="CZ85" s="2598"/>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2838"/>
      <c r="AB86" s="2838"/>
      <c r="AC86" s="2838"/>
      <c r="AD86" s="2838"/>
      <c r="AE86" s="2838"/>
      <c r="AF86" s="2838"/>
      <c r="AG86" s="2838"/>
      <c r="AH86" s="2838"/>
      <c r="AI86" s="2838"/>
      <c r="AJ86" s="2838"/>
      <c r="AK86" s="2838"/>
      <c r="AL86" s="2838"/>
      <c r="AM86" s="2838"/>
      <c r="AN86" s="2838"/>
      <c r="AO86" s="2838"/>
      <c r="AP86" s="2838"/>
      <c r="AQ86" s="2838"/>
      <c r="AR86" s="2838"/>
      <c r="AS86" s="2838"/>
      <c r="AT86" s="2838"/>
      <c r="AU86" s="2838"/>
      <c r="AV86" s="2838"/>
      <c r="AW86" s="2838"/>
      <c r="AX86" s="2838"/>
      <c r="AY86" s="2838"/>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598"/>
      <c r="CB86" s="2598"/>
      <c r="CC86" s="2598"/>
      <c r="CD86" s="2598"/>
      <c r="CE86" s="2598"/>
      <c r="CF86" s="2598"/>
      <c r="CG86" s="2598"/>
      <c r="CH86" s="2598"/>
      <c r="CI86" s="2598"/>
      <c r="CJ86" s="2598"/>
      <c r="CK86" s="2598"/>
      <c r="CL86" s="2598"/>
      <c r="CM86" s="2598"/>
      <c r="CN86" s="2598"/>
      <c r="CO86" s="2598"/>
      <c r="CP86" s="2598"/>
      <c r="CQ86" s="2598"/>
      <c r="CR86" s="2598"/>
      <c r="CS86" s="2598"/>
      <c r="CT86" s="2598"/>
      <c r="CU86" s="2598"/>
      <c r="CV86" s="2598"/>
      <c r="CW86" s="2598"/>
      <c r="CX86" s="2598"/>
      <c r="CY86" s="2598"/>
      <c r="CZ86" s="2598"/>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2838"/>
      <c r="AB87" s="2838"/>
      <c r="AC87" s="2838"/>
      <c r="AD87" s="2838"/>
      <c r="AE87" s="2838"/>
      <c r="AF87" s="2838"/>
      <c r="AG87" s="2838"/>
      <c r="AH87" s="2838"/>
      <c r="AI87" s="2838"/>
      <c r="AJ87" s="2838"/>
      <c r="AK87" s="2838"/>
      <c r="AL87" s="2838"/>
      <c r="AM87" s="2838"/>
      <c r="AN87" s="2838"/>
      <c r="AO87" s="2838"/>
      <c r="AP87" s="2838"/>
      <c r="AQ87" s="2838"/>
      <c r="AR87" s="2838"/>
      <c r="AS87" s="2838"/>
      <c r="AT87" s="2838"/>
      <c r="AU87" s="2838"/>
      <c r="AV87" s="2838"/>
      <c r="AW87" s="2838"/>
      <c r="AX87" s="2838"/>
      <c r="AY87" s="2838"/>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598"/>
      <c r="CB87" s="2598"/>
      <c r="CC87" s="2598"/>
      <c r="CD87" s="2598"/>
      <c r="CE87" s="2598"/>
      <c r="CF87" s="2598"/>
      <c r="CG87" s="2598"/>
      <c r="CH87" s="2598"/>
      <c r="CI87" s="2598"/>
      <c r="CJ87" s="2598"/>
      <c r="CK87" s="2598"/>
      <c r="CL87" s="2598"/>
      <c r="CM87" s="2598"/>
      <c r="CN87" s="2598"/>
      <c r="CO87" s="2598"/>
      <c r="CP87" s="2598"/>
      <c r="CQ87" s="2598"/>
      <c r="CR87" s="2598"/>
      <c r="CS87" s="2598"/>
      <c r="CT87" s="2598"/>
      <c r="CU87" s="2598"/>
      <c r="CV87" s="2598"/>
      <c r="CW87" s="2598"/>
      <c r="CX87" s="2598"/>
      <c r="CY87" s="2598"/>
      <c r="CZ87" s="2598"/>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2838"/>
      <c r="AB88" s="2838"/>
      <c r="AC88" s="2838"/>
      <c r="AD88" s="2838"/>
      <c r="AE88" s="2838"/>
      <c r="AF88" s="2838"/>
      <c r="AG88" s="2838"/>
      <c r="AH88" s="2838"/>
      <c r="AI88" s="2838"/>
      <c r="AJ88" s="2838"/>
      <c r="AK88" s="2838"/>
      <c r="AL88" s="2838"/>
      <c r="AM88" s="2838"/>
      <c r="AN88" s="2838"/>
      <c r="AO88" s="2838"/>
      <c r="AP88" s="2838"/>
      <c r="AQ88" s="2838"/>
      <c r="AR88" s="2838"/>
      <c r="AS88" s="2838"/>
      <c r="AT88" s="2838"/>
      <c r="AU88" s="2838"/>
      <c r="AV88" s="2838"/>
      <c r="AW88" s="2838"/>
      <c r="AX88" s="2838"/>
      <c r="AY88" s="2838"/>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598"/>
      <c r="CB88" s="2598"/>
      <c r="CC88" s="2598"/>
      <c r="CD88" s="2598"/>
      <c r="CE88" s="2598"/>
      <c r="CF88" s="2598"/>
      <c r="CG88" s="2598"/>
      <c r="CH88" s="2598"/>
      <c r="CI88" s="2598"/>
      <c r="CJ88" s="2598"/>
      <c r="CK88" s="2598"/>
      <c r="CL88" s="2598"/>
      <c r="CM88" s="2598"/>
      <c r="CN88" s="2598"/>
      <c r="CO88" s="2598"/>
      <c r="CP88" s="2598"/>
      <c r="CQ88" s="2598"/>
      <c r="CR88" s="2598"/>
      <c r="CS88" s="2598"/>
      <c r="CT88" s="2598"/>
      <c r="CU88" s="2598"/>
      <c r="CV88" s="2598"/>
      <c r="CW88" s="2598"/>
      <c r="CX88" s="2598"/>
      <c r="CY88" s="2598"/>
      <c r="CZ88" s="2598"/>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2838"/>
      <c r="AB89" s="2838"/>
      <c r="AC89" s="2838"/>
      <c r="AD89" s="2838"/>
      <c r="AE89" s="2838"/>
      <c r="AF89" s="2838"/>
      <c r="AG89" s="2838"/>
      <c r="AH89" s="2838"/>
      <c r="AI89" s="2838"/>
      <c r="AJ89" s="2838"/>
      <c r="AK89" s="2838"/>
      <c r="AL89" s="2838"/>
      <c r="AM89" s="2838"/>
      <c r="AN89" s="2838"/>
      <c r="AO89" s="2838"/>
      <c r="AP89" s="2838"/>
      <c r="AQ89" s="2838"/>
      <c r="AR89" s="2838"/>
      <c r="AS89" s="2838"/>
      <c r="AT89" s="2838"/>
      <c r="AU89" s="2838"/>
      <c r="AV89" s="2838"/>
      <c r="AW89" s="2838"/>
      <c r="AX89" s="2838"/>
      <c r="AY89" s="2838"/>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598"/>
      <c r="CB89" s="2598"/>
      <c r="CC89" s="2598"/>
      <c r="CD89" s="2598"/>
      <c r="CE89" s="2598"/>
      <c r="CF89" s="2598"/>
      <c r="CG89" s="2598"/>
      <c r="CH89" s="2598"/>
      <c r="CI89" s="2598"/>
      <c r="CJ89" s="2598"/>
      <c r="CK89" s="2598"/>
      <c r="CL89" s="2598"/>
      <c r="CM89" s="2598"/>
      <c r="CN89" s="2598"/>
      <c r="CO89" s="2598"/>
      <c r="CP89" s="2598"/>
      <c r="CQ89" s="2598"/>
      <c r="CR89" s="2598"/>
      <c r="CS89" s="2598"/>
      <c r="CT89" s="2598"/>
      <c r="CU89" s="2598"/>
      <c r="CV89" s="2598"/>
      <c r="CW89" s="2598"/>
      <c r="CX89" s="2598"/>
      <c r="CY89" s="2598"/>
      <c r="CZ89" s="2598"/>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2838"/>
      <c r="AB90" s="2838"/>
      <c r="AC90" s="2838"/>
      <c r="AD90" s="2838"/>
      <c r="AE90" s="2838"/>
      <c r="AF90" s="2838"/>
      <c r="AG90" s="2838"/>
      <c r="AH90" s="2838"/>
      <c r="AI90" s="2838"/>
      <c r="AJ90" s="2838"/>
      <c r="AK90" s="2838"/>
      <c r="AL90" s="2838"/>
      <c r="AM90" s="2838"/>
      <c r="AN90" s="2838"/>
      <c r="AO90" s="2838"/>
      <c r="AP90" s="2838"/>
      <c r="AQ90" s="2838"/>
      <c r="AR90" s="2838"/>
      <c r="AS90" s="2838"/>
      <c r="AT90" s="2838"/>
      <c r="AU90" s="2838"/>
      <c r="AV90" s="2838"/>
      <c r="AW90" s="2838"/>
      <c r="AX90" s="2838"/>
      <c r="AY90" s="2838"/>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598"/>
      <c r="CB90" s="2598"/>
      <c r="CC90" s="2598"/>
      <c r="CD90" s="2598"/>
      <c r="CE90" s="2598"/>
      <c r="CF90" s="2598"/>
      <c r="CG90" s="2598"/>
      <c r="CH90" s="2598"/>
      <c r="CI90" s="2598"/>
      <c r="CJ90" s="2598"/>
      <c r="CK90" s="2598"/>
      <c r="CL90" s="2598"/>
      <c r="CM90" s="2598"/>
      <c r="CN90" s="2598"/>
      <c r="CO90" s="2598"/>
      <c r="CP90" s="2598"/>
      <c r="CQ90" s="2598"/>
      <c r="CR90" s="2598"/>
      <c r="CS90" s="2598"/>
      <c r="CT90" s="2598"/>
      <c r="CU90" s="2598"/>
      <c r="CV90" s="2598"/>
      <c r="CW90" s="2598"/>
      <c r="CX90" s="2598"/>
      <c r="CY90" s="2598"/>
      <c r="CZ90" s="2598"/>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2838"/>
      <c r="AB91" s="2838"/>
      <c r="AC91" s="2838"/>
      <c r="AD91" s="2838"/>
      <c r="AE91" s="2838"/>
      <c r="AF91" s="2838"/>
      <c r="AG91" s="2838"/>
      <c r="AH91" s="2838"/>
      <c r="AI91" s="2838"/>
      <c r="AJ91" s="2838"/>
      <c r="AK91" s="2838"/>
      <c r="AL91" s="2838"/>
      <c r="AM91" s="2838"/>
      <c r="AN91" s="2838"/>
      <c r="AO91" s="2838"/>
      <c r="AP91" s="2838"/>
      <c r="AQ91" s="2838"/>
      <c r="AR91" s="2838"/>
      <c r="AS91" s="2838"/>
      <c r="AT91" s="2838"/>
      <c r="AU91" s="2838"/>
      <c r="AV91" s="2838"/>
      <c r="AW91" s="2838"/>
      <c r="AX91" s="2838"/>
      <c r="AY91" s="2838"/>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598"/>
      <c r="CB91" s="2598"/>
      <c r="CC91" s="2598"/>
      <c r="CD91" s="2598"/>
      <c r="CE91" s="2598"/>
      <c r="CF91" s="2598"/>
      <c r="CG91" s="2598"/>
      <c r="CH91" s="2598"/>
      <c r="CI91" s="2598"/>
      <c r="CJ91" s="2598"/>
      <c r="CK91" s="2598"/>
      <c r="CL91" s="2598"/>
      <c r="CM91" s="2598"/>
      <c r="CN91" s="2598"/>
      <c r="CO91" s="2598"/>
      <c r="CP91" s="2598"/>
      <c r="CQ91" s="2598"/>
      <c r="CR91" s="2598"/>
      <c r="CS91" s="2598"/>
      <c r="CT91" s="2598"/>
      <c r="CU91" s="2598"/>
      <c r="CV91" s="2598"/>
      <c r="CW91" s="2598"/>
      <c r="CX91" s="2598"/>
      <c r="CY91" s="2598"/>
      <c r="CZ91" s="2598"/>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2838"/>
      <c r="AB92" s="2838"/>
      <c r="AC92" s="2838"/>
      <c r="AD92" s="2838"/>
      <c r="AE92" s="2838"/>
      <c r="AF92" s="2838"/>
      <c r="AG92" s="2838"/>
      <c r="AH92" s="2838"/>
      <c r="AI92" s="2838"/>
      <c r="AJ92" s="2838"/>
      <c r="AK92" s="2838"/>
      <c r="AL92" s="2838"/>
      <c r="AM92" s="2838"/>
      <c r="AN92" s="2838"/>
      <c r="AO92" s="2838"/>
      <c r="AP92" s="2838"/>
      <c r="AQ92" s="2838"/>
      <c r="AR92" s="2838"/>
      <c r="AS92" s="2838"/>
      <c r="AT92" s="2838"/>
      <c r="AU92" s="2838"/>
      <c r="AV92" s="2838"/>
      <c r="AW92" s="2838"/>
      <c r="AX92" s="2838"/>
      <c r="AY92" s="2838"/>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598"/>
      <c r="CB92" s="2598"/>
      <c r="CC92" s="2598"/>
      <c r="CD92" s="2598"/>
      <c r="CE92" s="2598"/>
      <c r="CF92" s="2598"/>
      <c r="CG92" s="2598"/>
      <c r="CH92" s="2598"/>
      <c r="CI92" s="2598"/>
      <c r="CJ92" s="2598"/>
      <c r="CK92" s="2598"/>
      <c r="CL92" s="2598"/>
      <c r="CM92" s="2598"/>
      <c r="CN92" s="2598"/>
      <c r="CO92" s="2598"/>
      <c r="CP92" s="2598"/>
      <c r="CQ92" s="2598"/>
      <c r="CR92" s="2598"/>
      <c r="CS92" s="2598"/>
      <c r="CT92" s="2598"/>
      <c r="CU92" s="2598"/>
      <c r="CV92" s="2598"/>
      <c r="CW92" s="2598"/>
      <c r="CX92" s="2598"/>
      <c r="CY92" s="2598"/>
      <c r="CZ92" s="2598"/>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2838"/>
      <c r="AB93" s="2838"/>
      <c r="AC93" s="2838"/>
      <c r="AD93" s="2838"/>
      <c r="AE93" s="2838"/>
      <c r="AF93" s="2838"/>
      <c r="AG93" s="2838"/>
      <c r="AH93" s="2838"/>
      <c r="AI93" s="2838"/>
      <c r="AJ93" s="2838"/>
      <c r="AK93" s="2838"/>
      <c r="AL93" s="2838"/>
      <c r="AM93" s="2838"/>
      <c r="AN93" s="2838"/>
      <c r="AO93" s="2838"/>
      <c r="AP93" s="2838"/>
      <c r="AQ93" s="2838"/>
      <c r="AR93" s="2838"/>
      <c r="AS93" s="2838"/>
      <c r="AT93" s="2838"/>
      <c r="AU93" s="2838"/>
      <c r="AV93" s="2838"/>
      <c r="AW93" s="2838"/>
      <c r="AX93" s="2838"/>
      <c r="AY93" s="2838"/>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598"/>
      <c r="CB93" s="2598"/>
      <c r="CC93" s="2598"/>
      <c r="CD93" s="2598"/>
      <c r="CE93" s="2598"/>
      <c r="CF93" s="2598"/>
      <c r="CG93" s="2598"/>
      <c r="CH93" s="2598"/>
      <c r="CI93" s="2598"/>
      <c r="CJ93" s="2598"/>
      <c r="CK93" s="2598"/>
      <c r="CL93" s="2598"/>
      <c r="CM93" s="2598"/>
      <c r="CN93" s="2598"/>
      <c r="CO93" s="2598"/>
      <c r="CP93" s="2598"/>
      <c r="CQ93" s="2598"/>
      <c r="CR93" s="2598"/>
      <c r="CS93" s="2598"/>
      <c r="CT93" s="2598"/>
      <c r="CU93" s="2598"/>
      <c r="CV93" s="2598"/>
      <c r="CW93" s="2598"/>
      <c r="CX93" s="2598"/>
      <c r="CY93" s="2598"/>
      <c r="CZ93" s="2598"/>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2838"/>
      <c r="AB94" s="2838"/>
      <c r="AC94" s="2838"/>
      <c r="AD94" s="2838"/>
      <c r="AE94" s="2838"/>
      <c r="AF94" s="2838"/>
      <c r="AG94" s="2838"/>
      <c r="AH94" s="2838"/>
      <c r="AI94" s="2838"/>
      <c r="AJ94" s="2838"/>
      <c r="AK94" s="2838"/>
      <c r="AL94" s="2838"/>
      <c r="AM94" s="2838"/>
      <c r="AN94" s="2838"/>
      <c r="AO94" s="2838"/>
      <c r="AP94" s="2838"/>
      <c r="AQ94" s="2838"/>
      <c r="AR94" s="2838"/>
      <c r="AS94" s="2838"/>
      <c r="AT94" s="2838"/>
      <c r="AU94" s="2838"/>
      <c r="AV94" s="2838"/>
      <c r="AW94" s="2838"/>
      <c r="AX94" s="2838"/>
      <c r="AY94" s="2838"/>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598"/>
      <c r="CB94" s="2598"/>
      <c r="CC94" s="2598"/>
      <c r="CD94" s="2598"/>
      <c r="CE94" s="2598"/>
      <c r="CF94" s="2598"/>
      <c r="CG94" s="2598"/>
      <c r="CH94" s="2598"/>
      <c r="CI94" s="2598"/>
      <c r="CJ94" s="2598"/>
      <c r="CK94" s="2598"/>
      <c r="CL94" s="2598"/>
      <c r="CM94" s="2598"/>
      <c r="CN94" s="2598"/>
      <c r="CO94" s="2598"/>
      <c r="CP94" s="2598"/>
      <c r="CQ94" s="2598"/>
      <c r="CR94" s="2598"/>
      <c r="CS94" s="2598"/>
      <c r="CT94" s="2598"/>
      <c r="CU94" s="2598"/>
      <c r="CV94" s="2598"/>
      <c r="CW94" s="2598"/>
      <c r="CX94" s="2598"/>
      <c r="CY94" s="2598"/>
      <c r="CZ94" s="2598"/>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2838"/>
      <c r="AB95" s="2838"/>
      <c r="AC95" s="2838"/>
      <c r="AD95" s="2838"/>
      <c r="AE95" s="2838"/>
      <c r="AF95" s="2838"/>
      <c r="AG95" s="2838"/>
      <c r="AH95" s="2838"/>
      <c r="AI95" s="2838"/>
      <c r="AJ95" s="2838"/>
      <c r="AK95" s="2838"/>
      <c r="AL95" s="2838"/>
      <c r="AM95" s="2838"/>
      <c r="AN95" s="2838"/>
      <c r="AO95" s="2838"/>
      <c r="AP95" s="2838"/>
      <c r="AQ95" s="2838"/>
      <c r="AR95" s="2838"/>
      <c r="AS95" s="2838"/>
      <c r="AT95" s="2838"/>
      <c r="AU95" s="2838"/>
      <c r="AV95" s="2838"/>
      <c r="AW95" s="2838"/>
      <c r="AX95" s="2838"/>
      <c r="AY95" s="2838"/>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598"/>
      <c r="CB95" s="2598"/>
      <c r="CC95" s="2598"/>
      <c r="CD95" s="2598"/>
      <c r="CE95" s="2598"/>
      <c r="CF95" s="2598"/>
      <c r="CG95" s="2598"/>
      <c r="CH95" s="2598"/>
      <c r="CI95" s="2598"/>
      <c r="CJ95" s="2598"/>
      <c r="CK95" s="2598"/>
      <c r="CL95" s="2598"/>
      <c r="CM95" s="2598"/>
      <c r="CN95" s="2598"/>
      <c r="CO95" s="2598"/>
      <c r="CP95" s="2598"/>
      <c r="CQ95" s="2598"/>
      <c r="CR95" s="2598"/>
      <c r="CS95" s="2598"/>
      <c r="CT95" s="2598"/>
      <c r="CU95" s="2598"/>
      <c r="CV95" s="2598"/>
      <c r="CW95" s="2598"/>
      <c r="CX95" s="2598"/>
      <c r="CY95" s="2598"/>
      <c r="CZ95" s="2598"/>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2838"/>
      <c r="AB96" s="2838"/>
      <c r="AC96" s="2838"/>
      <c r="AD96" s="2838"/>
      <c r="AE96" s="2838"/>
      <c r="AF96" s="2838"/>
      <c r="AG96" s="2838"/>
      <c r="AH96" s="2838"/>
      <c r="AI96" s="2838"/>
      <c r="AJ96" s="2838"/>
      <c r="AK96" s="2838"/>
      <c r="AL96" s="2838"/>
      <c r="AM96" s="2838"/>
      <c r="AN96" s="2838"/>
      <c r="AO96" s="2838"/>
      <c r="AP96" s="2838"/>
      <c r="AQ96" s="2838"/>
      <c r="AR96" s="2838"/>
      <c r="AS96" s="2838"/>
      <c r="AT96" s="2838"/>
      <c r="AU96" s="2838"/>
      <c r="AV96" s="2838"/>
      <c r="AW96" s="2838"/>
      <c r="AX96" s="2838"/>
      <c r="AY96" s="2838"/>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598"/>
      <c r="CB96" s="2598"/>
      <c r="CC96" s="2598"/>
      <c r="CD96" s="2598"/>
      <c r="CE96" s="2598"/>
      <c r="CF96" s="2598"/>
      <c r="CG96" s="2598"/>
      <c r="CH96" s="2598"/>
      <c r="CI96" s="2598"/>
      <c r="CJ96" s="2598"/>
      <c r="CK96" s="2598"/>
      <c r="CL96" s="2598"/>
      <c r="CM96" s="2598"/>
      <c r="CN96" s="2598"/>
      <c r="CO96" s="2598"/>
      <c r="CP96" s="2598"/>
      <c r="CQ96" s="2598"/>
      <c r="CR96" s="2598"/>
      <c r="CS96" s="2598"/>
      <c r="CT96" s="2598"/>
      <c r="CU96" s="2598"/>
      <c r="CV96" s="2598"/>
      <c r="CW96" s="2598"/>
      <c r="CX96" s="2598"/>
      <c r="CY96" s="2598"/>
      <c r="CZ96" s="2598"/>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2838"/>
      <c r="AB97" s="2838"/>
      <c r="AC97" s="2838"/>
      <c r="AD97" s="2838"/>
      <c r="AE97" s="2838"/>
      <c r="AF97" s="2838"/>
      <c r="AG97" s="2838"/>
      <c r="AH97" s="2838"/>
      <c r="AI97" s="2838"/>
      <c r="AJ97" s="2838"/>
      <c r="AK97" s="2838"/>
      <c r="AL97" s="2838"/>
      <c r="AM97" s="2838"/>
      <c r="AN97" s="2838"/>
      <c r="AO97" s="2838"/>
      <c r="AP97" s="2838"/>
      <c r="AQ97" s="2838"/>
      <c r="AR97" s="2838"/>
      <c r="AS97" s="2838"/>
      <c r="AT97" s="2838"/>
      <c r="AU97" s="2838"/>
      <c r="AV97" s="2838"/>
      <c r="AW97" s="2838"/>
      <c r="AX97" s="2838"/>
      <c r="AY97" s="2838"/>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598"/>
      <c r="CB97" s="2598"/>
      <c r="CC97" s="2598"/>
      <c r="CD97" s="2598"/>
      <c r="CE97" s="2598"/>
      <c r="CF97" s="2598"/>
      <c r="CG97" s="2598"/>
      <c r="CH97" s="2598"/>
      <c r="CI97" s="2598"/>
      <c r="CJ97" s="2598"/>
      <c r="CK97" s="2598"/>
      <c r="CL97" s="2598"/>
      <c r="CM97" s="2598"/>
      <c r="CN97" s="2598"/>
      <c r="CO97" s="2598"/>
      <c r="CP97" s="2598"/>
      <c r="CQ97" s="2598"/>
      <c r="CR97" s="2598"/>
      <c r="CS97" s="2598"/>
      <c r="CT97" s="2598"/>
      <c r="CU97" s="2598"/>
      <c r="CV97" s="2598"/>
      <c r="CW97" s="2598"/>
      <c r="CX97" s="2598"/>
      <c r="CY97" s="2598"/>
      <c r="CZ97" s="2598"/>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2838"/>
      <c r="AB98" s="2838"/>
      <c r="AC98" s="2838"/>
      <c r="AD98" s="2838"/>
      <c r="AE98" s="2838"/>
      <c r="AF98" s="2838"/>
      <c r="AG98" s="2838"/>
      <c r="AH98" s="2838"/>
      <c r="AI98" s="2838"/>
      <c r="AJ98" s="2838"/>
      <c r="AK98" s="2838"/>
      <c r="AL98" s="2838"/>
      <c r="AM98" s="2838"/>
      <c r="AN98" s="2838"/>
      <c r="AO98" s="2838"/>
      <c r="AP98" s="2838"/>
      <c r="AQ98" s="2838"/>
      <c r="AR98" s="2838"/>
      <c r="AS98" s="2838"/>
      <c r="AT98" s="2838"/>
      <c r="AU98" s="2838"/>
      <c r="AV98" s="2838"/>
      <c r="AW98" s="2838"/>
      <c r="AX98" s="2838"/>
      <c r="AY98" s="2838"/>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598"/>
      <c r="CB98" s="2598"/>
      <c r="CC98" s="2598"/>
      <c r="CD98" s="2598"/>
      <c r="CE98" s="2598"/>
      <c r="CF98" s="2598"/>
      <c r="CG98" s="2598"/>
      <c r="CH98" s="2598"/>
      <c r="CI98" s="2598"/>
      <c r="CJ98" s="2598"/>
      <c r="CK98" s="2598"/>
      <c r="CL98" s="2598"/>
      <c r="CM98" s="2598"/>
      <c r="CN98" s="2598"/>
      <c r="CO98" s="2598"/>
      <c r="CP98" s="2598"/>
      <c r="CQ98" s="2598"/>
      <c r="CR98" s="2598"/>
      <c r="CS98" s="2598"/>
      <c r="CT98" s="2598"/>
      <c r="CU98" s="2598"/>
      <c r="CV98" s="2598"/>
      <c r="CW98" s="2598"/>
      <c r="CX98" s="2598"/>
      <c r="CY98" s="2598"/>
      <c r="CZ98" s="2598"/>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2838"/>
      <c r="AB99" s="2838"/>
      <c r="AC99" s="2838"/>
      <c r="AD99" s="2838"/>
      <c r="AE99" s="2838"/>
      <c r="AF99" s="2838"/>
      <c r="AG99" s="2838"/>
      <c r="AH99" s="2838"/>
      <c r="AI99" s="2838"/>
      <c r="AJ99" s="2838"/>
      <c r="AK99" s="2838"/>
      <c r="AL99" s="2838"/>
      <c r="AM99" s="2838"/>
      <c r="AN99" s="2838"/>
      <c r="AO99" s="2838"/>
      <c r="AP99" s="2838"/>
      <c r="AQ99" s="2838"/>
      <c r="AR99" s="2838"/>
      <c r="AS99" s="2838"/>
      <c r="AT99" s="2838"/>
      <c r="AU99" s="2838"/>
      <c r="AV99" s="2838"/>
      <c r="AW99" s="2838"/>
      <c r="AX99" s="2838"/>
      <c r="AY99" s="2838"/>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598"/>
      <c r="CB99" s="2598"/>
      <c r="CC99" s="2598"/>
      <c r="CD99" s="2598"/>
      <c r="CE99" s="2598"/>
      <c r="CF99" s="2598"/>
      <c r="CG99" s="2598"/>
      <c r="CH99" s="2598"/>
      <c r="CI99" s="2598"/>
      <c r="CJ99" s="2598"/>
      <c r="CK99" s="2598"/>
      <c r="CL99" s="2598"/>
      <c r="CM99" s="2598"/>
      <c r="CN99" s="2598"/>
      <c r="CO99" s="2598"/>
      <c r="CP99" s="2598"/>
      <c r="CQ99" s="2598"/>
      <c r="CR99" s="2598"/>
      <c r="CS99" s="2598"/>
      <c r="CT99" s="2598"/>
      <c r="CU99" s="2598"/>
      <c r="CV99" s="2598"/>
      <c r="CW99" s="2598"/>
      <c r="CX99" s="2598"/>
      <c r="CY99" s="2598"/>
      <c r="CZ99" s="2598"/>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2838"/>
      <c r="AB100" s="2838"/>
      <c r="AC100" s="2838"/>
      <c r="AD100" s="2838"/>
      <c r="AE100" s="2838"/>
      <c r="AF100" s="2838"/>
      <c r="AG100" s="2838"/>
      <c r="AH100" s="2838"/>
      <c r="AI100" s="2838"/>
      <c r="AJ100" s="2838"/>
      <c r="AK100" s="2838"/>
      <c r="AL100" s="2838"/>
      <c r="AM100" s="2838"/>
      <c r="AN100" s="2838"/>
      <c r="AO100" s="2838"/>
      <c r="AP100" s="2838"/>
      <c r="AQ100" s="2838"/>
      <c r="AR100" s="2838"/>
      <c r="AS100" s="2838"/>
      <c r="AT100" s="2838"/>
      <c r="AU100" s="2838"/>
      <c r="AV100" s="2838"/>
      <c r="AW100" s="2838"/>
      <c r="AX100" s="2838"/>
      <c r="AY100" s="2838"/>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598"/>
      <c r="CB100" s="2598"/>
      <c r="CC100" s="2598"/>
      <c r="CD100" s="2598"/>
      <c r="CE100" s="2598"/>
      <c r="CF100" s="2598"/>
      <c r="CG100" s="2598"/>
      <c r="CH100" s="2598"/>
      <c r="CI100" s="2598"/>
      <c r="CJ100" s="2598"/>
      <c r="CK100" s="2598"/>
      <c r="CL100" s="2598"/>
      <c r="CM100" s="2598"/>
      <c r="CN100" s="2598"/>
      <c r="CO100" s="2598"/>
      <c r="CP100" s="2598"/>
      <c r="CQ100" s="2598"/>
      <c r="CR100" s="2598"/>
      <c r="CS100" s="2598"/>
      <c r="CT100" s="2598"/>
      <c r="CU100" s="2598"/>
      <c r="CV100" s="2598"/>
      <c r="CW100" s="2598"/>
      <c r="CX100" s="2598"/>
      <c r="CY100" s="2598"/>
      <c r="CZ100" s="2598"/>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2838"/>
      <c r="AB101" s="2838"/>
      <c r="AC101" s="2838"/>
      <c r="AD101" s="2838"/>
      <c r="AE101" s="2838"/>
      <c r="AF101" s="2838"/>
      <c r="AG101" s="2838"/>
      <c r="AH101" s="2838"/>
      <c r="AI101" s="2838"/>
      <c r="AJ101" s="2838"/>
      <c r="AK101" s="2838"/>
      <c r="AL101" s="2838"/>
      <c r="AM101" s="2838"/>
      <c r="AN101" s="2838"/>
      <c r="AO101" s="2838"/>
      <c r="AP101" s="2838"/>
      <c r="AQ101" s="2838"/>
      <c r="AR101" s="2838"/>
      <c r="AS101" s="2838"/>
      <c r="AT101" s="2838"/>
      <c r="AU101" s="2838"/>
      <c r="AV101" s="2838"/>
      <c r="AW101" s="2838"/>
      <c r="AX101" s="2838"/>
      <c r="AY101" s="2838"/>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598"/>
      <c r="CB101" s="2598"/>
      <c r="CC101" s="2598"/>
      <c r="CD101" s="2598"/>
      <c r="CE101" s="2598"/>
      <c r="CF101" s="2598"/>
      <c r="CG101" s="2598"/>
      <c r="CH101" s="2598"/>
      <c r="CI101" s="2598"/>
      <c r="CJ101" s="2598"/>
      <c r="CK101" s="2598"/>
      <c r="CL101" s="2598"/>
      <c r="CM101" s="2598"/>
      <c r="CN101" s="2598"/>
      <c r="CO101" s="2598"/>
      <c r="CP101" s="2598"/>
      <c r="CQ101" s="2598"/>
      <c r="CR101" s="2598"/>
      <c r="CS101" s="2598"/>
      <c r="CT101" s="2598"/>
      <c r="CU101" s="2598"/>
      <c r="CV101" s="2598"/>
      <c r="CW101" s="2598"/>
      <c r="CX101" s="2598"/>
      <c r="CY101" s="2598"/>
      <c r="CZ101" s="2598"/>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2838"/>
      <c r="AB102" s="2838"/>
      <c r="AC102" s="2838"/>
      <c r="AD102" s="2838"/>
      <c r="AE102" s="2838"/>
      <c r="AF102" s="2838"/>
      <c r="AG102" s="2838"/>
      <c r="AH102" s="2838"/>
      <c r="AI102" s="2838"/>
      <c r="AJ102" s="2838"/>
      <c r="AK102" s="2838"/>
      <c r="AL102" s="2838"/>
      <c r="AM102" s="2838"/>
      <c r="AN102" s="2838"/>
      <c r="AO102" s="2838"/>
      <c r="AP102" s="2838"/>
      <c r="AQ102" s="2838"/>
      <c r="AR102" s="2838"/>
      <c r="AS102" s="2838"/>
      <c r="AT102" s="2838"/>
      <c r="AU102" s="2838"/>
      <c r="AV102" s="2838"/>
      <c r="AW102" s="2838"/>
      <c r="AX102" s="2838"/>
      <c r="AY102" s="2838"/>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598"/>
      <c r="CB102" s="2598"/>
      <c r="CC102" s="2598"/>
      <c r="CD102" s="2598"/>
      <c r="CE102" s="2598"/>
      <c r="CF102" s="2598"/>
      <c r="CG102" s="2598"/>
      <c r="CH102" s="2598"/>
      <c r="CI102" s="2598"/>
      <c r="CJ102" s="2598"/>
      <c r="CK102" s="2598"/>
      <c r="CL102" s="2598"/>
      <c r="CM102" s="2598"/>
      <c r="CN102" s="2598"/>
      <c r="CO102" s="2598"/>
      <c r="CP102" s="2598"/>
      <c r="CQ102" s="2598"/>
      <c r="CR102" s="2598"/>
      <c r="CS102" s="2598"/>
      <c r="CT102" s="2598"/>
      <c r="CU102" s="2598"/>
      <c r="CV102" s="2598"/>
      <c r="CW102" s="2598"/>
      <c r="CX102" s="2598"/>
      <c r="CY102" s="2598"/>
      <c r="CZ102" s="2598"/>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2838"/>
      <c r="AB103" s="2838"/>
      <c r="AC103" s="2838"/>
      <c r="AD103" s="2838"/>
      <c r="AE103" s="2838"/>
      <c r="AF103" s="2838"/>
      <c r="AG103" s="2838"/>
      <c r="AH103" s="2838"/>
      <c r="AI103" s="2838"/>
      <c r="AJ103" s="2838"/>
      <c r="AK103" s="2838"/>
      <c r="AL103" s="2838"/>
      <c r="AM103" s="2838"/>
      <c r="AN103" s="2838"/>
      <c r="AO103" s="2838"/>
      <c r="AP103" s="2838"/>
      <c r="AQ103" s="2838"/>
      <c r="AR103" s="2838"/>
      <c r="AS103" s="2838"/>
      <c r="AT103" s="2838"/>
      <c r="AU103" s="2838"/>
      <c r="AV103" s="2838"/>
      <c r="AW103" s="2838"/>
      <c r="AX103" s="2838"/>
      <c r="AY103" s="2838"/>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598"/>
      <c r="CB103" s="2598"/>
      <c r="CC103" s="2598"/>
      <c r="CD103" s="2598"/>
      <c r="CE103" s="2598"/>
      <c r="CF103" s="2598"/>
      <c r="CG103" s="2598"/>
      <c r="CH103" s="2598"/>
      <c r="CI103" s="2598"/>
      <c r="CJ103" s="2598"/>
      <c r="CK103" s="2598"/>
      <c r="CL103" s="2598"/>
      <c r="CM103" s="2598"/>
      <c r="CN103" s="2598"/>
      <c r="CO103" s="2598"/>
      <c r="CP103" s="2598"/>
      <c r="CQ103" s="2598"/>
      <c r="CR103" s="2598"/>
      <c r="CS103" s="2598"/>
      <c r="CT103" s="2598"/>
      <c r="CU103" s="2598"/>
      <c r="CV103" s="2598"/>
      <c r="CW103" s="2598"/>
      <c r="CX103" s="2598"/>
      <c r="CY103" s="2598"/>
      <c r="CZ103" s="2598"/>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2838"/>
      <c r="AB104" s="2838"/>
      <c r="AC104" s="2838"/>
      <c r="AD104" s="2838"/>
      <c r="AE104" s="2838"/>
      <c r="AF104" s="2838"/>
      <c r="AG104" s="2838"/>
      <c r="AH104" s="2838"/>
      <c r="AI104" s="2838"/>
      <c r="AJ104" s="2838"/>
      <c r="AK104" s="2838"/>
      <c r="AL104" s="2838"/>
      <c r="AM104" s="2838"/>
      <c r="AN104" s="2838"/>
      <c r="AO104" s="2838"/>
      <c r="AP104" s="2838"/>
      <c r="AQ104" s="2838"/>
      <c r="AR104" s="2838"/>
      <c r="AS104" s="2838"/>
      <c r="AT104" s="2838"/>
      <c r="AU104" s="2838"/>
      <c r="AV104" s="2838"/>
      <c r="AW104" s="2838"/>
      <c r="AX104" s="2838"/>
      <c r="AY104" s="2838"/>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598"/>
      <c r="CB104" s="2598"/>
      <c r="CC104" s="2598"/>
      <c r="CD104" s="2598"/>
      <c r="CE104" s="2598"/>
      <c r="CF104" s="2598"/>
      <c r="CG104" s="2598"/>
      <c r="CH104" s="2598"/>
      <c r="CI104" s="2598"/>
      <c r="CJ104" s="2598"/>
      <c r="CK104" s="2598"/>
      <c r="CL104" s="2598"/>
      <c r="CM104" s="2598"/>
      <c r="CN104" s="2598"/>
      <c r="CO104" s="2598"/>
      <c r="CP104" s="2598"/>
      <c r="CQ104" s="2598"/>
      <c r="CR104" s="2598"/>
      <c r="CS104" s="2598"/>
      <c r="CT104" s="2598"/>
      <c r="CU104" s="2598"/>
      <c r="CV104" s="2598"/>
      <c r="CW104" s="2598"/>
      <c r="CX104" s="2598"/>
      <c r="CY104" s="2598"/>
      <c r="CZ104" s="2598"/>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2838"/>
      <c r="AB105" s="2838"/>
      <c r="AC105" s="2838"/>
      <c r="AD105" s="2838"/>
      <c r="AE105" s="2838"/>
      <c r="AF105" s="2838"/>
      <c r="AG105" s="2838"/>
      <c r="AH105" s="2838"/>
      <c r="AI105" s="2838"/>
      <c r="AJ105" s="2838"/>
      <c r="AK105" s="2838"/>
      <c r="AL105" s="2838"/>
      <c r="AM105" s="2838"/>
      <c r="AN105" s="2838"/>
      <c r="AO105" s="2838"/>
      <c r="AP105" s="2838"/>
      <c r="AQ105" s="2838"/>
      <c r="AR105" s="2838"/>
      <c r="AS105" s="2838"/>
      <c r="AT105" s="2838"/>
      <c r="AU105" s="2838"/>
      <c r="AV105" s="2838"/>
      <c r="AW105" s="2838"/>
      <c r="AX105" s="2838"/>
      <c r="AY105" s="2838"/>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598"/>
      <c r="CB105" s="2598"/>
      <c r="CC105" s="2598"/>
      <c r="CD105" s="2598"/>
      <c r="CE105" s="2598"/>
      <c r="CF105" s="2598"/>
      <c r="CG105" s="2598"/>
      <c r="CH105" s="2598"/>
      <c r="CI105" s="2598"/>
      <c r="CJ105" s="2598"/>
      <c r="CK105" s="2598"/>
      <c r="CL105" s="2598"/>
      <c r="CM105" s="2598"/>
      <c r="CN105" s="2598"/>
      <c r="CO105" s="2598"/>
      <c r="CP105" s="2598"/>
      <c r="CQ105" s="2598"/>
      <c r="CR105" s="2598"/>
      <c r="CS105" s="2598"/>
      <c r="CT105" s="2598"/>
      <c r="CU105" s="2598"/>
      <c r="CV105" s="2598"/>
      <c r="CW105" s="2598"/>
      <c r="CX105" s="2598"/>
      <c r="CY105" s="2598"/>
      <c r="CZ105" s="2598"/>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239"/>
      <c r="AB106" s="239"/>
      <c r="AC106" s="239"/>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64" t="str">
        <f>A1026</f>
        <v>Guinea Bissau</v>
      </c>
      <c r="B108" s="3065"/>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2019</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1105"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MICS19</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1106"/>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105"/>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99</v>
      </c>
      <c r="B120" s="231"/>
      <c r="C120" s="3066" t="s">
        <v>115</v>
      </c>
      <c r="D120" s="3067"/>
      <c r="E120" s="3067"/>
      <c r="F120" s="3067"/>
      <c r="G120" s="3068"/>
      <c r="H120" s="3425" t="s">
        <v>39</v>
      </c>
      <c r="I120" s="3426"/>
      <c r="J120" s="3426"/>
      <c r="K120" s="3426"/>
      <c r="L120" s="3427"/>
      <c r="M120" s="3428" t="s">
        <v>38</v>
      </c>
      <c r="N120" s="3429"/>
      <c r="O120" s="3429"/>
      <c r="P120" s="3429"/>
      <c r="Q120" s="3430"/>
      <c r="R120" s="781" t="s">
        <v>143</v>
      </c>
      <c r="S120" s="469"/>
      <c r="T120" s="469"/>
      <c r="U120" s="469"/>
      <c r="V120" s="469"/>
      <c r="W120" s="469"/>
      <c r="X120" s="469"/>
      <c r="Y120" s="470"/>
      <c r="Z120" s="464"/>
      <c r="AA120" s="2826"/>
      <c r="AB120" s="2826"/>
      <c r="AC120" s="2826"/>
      <c r="AD120" s="2826"/>
      <c r="AE120" s="2826"/>
      <c r="AF120" s="2826"/>
      <c r="AG120" s="2826"/>
      <c r="AH120" s="2826"/>
      <c r="AI120" s="2826"/>
      <c r="AJ120" s="2826"/>
      <c r="AK120" s="2826"/>
      <c r="AL120" s="2826"/>
      <c r="AM120" s="2826"/>
      <c r="AN120" s="2826"/>
      <c r="AO120" s="2826"/>
      <c r="AP120" s="2826"/>
      <c r="AQ120" s="2826"/>
      <c r="AR120" s="2826"/>
      <c r="AS120" s="2826"/>
      <c r="AT120" s="2826"/>
      <c r="AU120" s="2826"/>
      <c r="AV120" s="2826"/>
      <c r="AW120" s="2826"/>
      <c r="AX120" s="2826"/>
      <c r="AY120" s="2826"/>
      <c r="AZ120" s="239"/>
      <c r="BA120" s="241" t="s">
        <v>131</v>
      </c>
      <c r="BB120" s="116" t="s">
        <v>99</v>
      </c>
      <c r="BC120" s="3019" t="s">
        <v>115</v>
      </c>
      <c r="BD120" s="3020"/>
      <c r="BE120" s="3020"/>
      <c r="BF120" s="3020"/>
      <c r="BG120" s="3021"/>
      <c r="BH120" s="3022" t="s">
        <v>39</v>
      </c>
      <c r="BI120" s="3020"/>
      <c r="BJ120" s="3020"/>
      <c r="BK120" s="3020"/>
      <c r="BL120" s="3021"/>
      <c r="BM120" s="3022" t="s">
        <v>38</v>
      </c>
      <c r="BN120" s="3020"/>
      <c r="BO120" s="3020"/>
      <c r="BP120" s="3020"/>
      <c r="BQ120" s="3021"/>
      <c r="BR120" s="789" t="s">
        <v>143</v>
      </c>
      <c r="BS120" s="507"/>
      <c r="BT120" s="507"/>
      <c r="BU120" s="507"/>
      <c r="BV120" s="507"/>
      <c r="BW120" s="507"/>
      <c r="BX120" s="507"/>
      <c r="BY120" s="508"/>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24"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158</v>
      </c>
      <c r="S121" s="320" t="s">
        <v>159</v>
      </c>
      <c r="T121" s="320" t="s">
        <v>160</v>
      </c>
      <c r="U121" s="320" t="s">
        <v>161</v>
      </c>
      <c r="V121" s="320" t="s">
        <v>162</v>
      </c>
      <c r="W121" s="320" t="s">
        <v>163</v>
      </c>
      <c r="X121" s="320" t="s">
        <v>252</v>
      </c>
      <c r="Y121" s="324" t="s">
        <v>165</v>
      </c>
      <c r="Z121" s="324" t="s">
        <v>166</v>
      </c>
      <c r="AA121" s="2839"/>
      <c r="AB121" s="2839"/>
      <c r="AC121" s="2839"/>
      <c r="AD121" s="2839"/>
      <c r="AE121" s="2839"/>
      <c r="AF121" s="2839"/>
      <c r="AG121" s="2839"/>
      <c r="AH121" s="2839"/>
      <c r="AI121" s="2839"/>
      <c r="AJ121" s="2839"/>
      <c r="AK121" s="2839"/>
      <c r="AL121" s="2839"/>
      <c r="AM121" s="2839"/>
      <c r="AN121" s="2839"/>
      <c r="AO121" s="2839"/>
      <c r="AP121" s="2839"/>
      <c r="AQ121" s="2839"/>
      <c r="AR121" s="2839"/>
      <c r="AS121" s="2839"/>
      <c r="AT121" s="2839"/>
      <c r="AU121" s="2839"/>
      <c r="AV121" s="2839"/>
      <c r="AW121" s="2839"/>
      <c r="AX121" s="2839"/>
      <c r="AY121" s="2839"/>
      <c r="AZ121" s="23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163</v>
      </c>
      <c r="BX121" s="186" t="s">
        <v>252</v>
      </c>
      <c r="BY121" s="187" t="s">
        <v>165</v>
      </c>
      <c r="BZ121" s="187" t="s">
        <v>166</v>
      </c>
      <c r="CA121" s="2599"/>
      <c r="CB121" s="2599"/>
      <c r="CC121" s="2599"/>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0" customFormat="true" ht="15" customHeight="true" x14ac:dyDescent="0.2">
      <c r="A122" s="3422" t="s">
        <v>18</v>
      </c>
      <c r="B122" s="296" t="s">
        <v>14</v>
      </c>
      <c r="C122" s="552">
        <v>3.4436291229587122</v>
      </c>
      <c r="D122" s="572">
        <v>3.9047156092184601</v>
      </c>
      <c r="E122" s="572">
        <v>8.2939500787984599</v>
      </c>
      <c r="F122" s="572">
        <v>31.174320313066854</v>
      </c>
      <c r="G122" s="592">
        <v>77.412282035118196</v>
      </c>
      <c r="H122" s="611">
        <v>18.710516967243226</v>
      </c>
      <c r="I122" s="572">
        <v>41.035090379898598</v>
      </c>
      <c r="J122" s="572">
        <v>54.715835762967465</v>
      </c>
      <c r="K122" s="572">
        <v>78.775160554248828</v>
      </c>
      <c r="L122" s="630">
        <v>90.709497119149518</v>
      </c>
      <c r="M122" s="644">
        <v>2.5584205639628705</v>
      </c>
      <c r="N122" s="572">
        <v>3.2178115982684883</v>
      </c>
      <c r="O122" s="572">
        <v>2.6411099590602292</v>
      </c>
      <c r="P122" s="572">
        <v>6.5164953652694786</v>
      </c>
      <c r="Q122" s="630">
        <v>20.711969302539206</v>
      </c>
      <c r="R122" s="644">
        <v>10.055342507158672</v>
      </c>
      <c r="S122" s="572">
        <v>21.955908918524759</v>
      </c>
      <c r="T122" s="572">
        <v>16.121476146304801</v>
      </c>
      <c r="U122" s="572">
        <v>10.133805190849476</v>
      </c>
      <c r="V122" s="572">
        <v>7.2032488436837934</v>
      </c>
      <c r="W122" s="572">
        <v>7.6138713469408854</v>
      </c>
      <c r="X122" s="572">
        <v>7.5744595870580413</v>
      </c>
      <c r="Y122" s="661">
        <v>78.338280197986563</v>
      </c>
      <c r="Z122" s="661">
        <v>7.9647787736667377</v>
      </c>
      <c r="AA122" s="2840"/>
      <c r="AB122" s="2840"/>
      <c r="AC122" s="2840"/>
      <c r="AD122" s="2840"/>
      <c r="AE122" s="2840"/>
      <c r="AF122" s="2840"/>
      <c r="AG122" s="2840"/>
      <c r="AH122" s="2840"/>
      <c r="AI122" s="2840"/>
      <c r="AJ122" s="2840"/>
      <c r="AK122" s="2840"/>
      <c r="AL122" s="2840"/>
      <c r="AM122" s="2840"/>
      <c r="AN122" s="2840"/>
      <c r="AO122" s="2840"/>
      <c r="AP122" s="2840"/>
      <c r="AQ122" s="2840"/>
      <c r="AR122" s="2840"/>
      <c r="AS122" s="2840"/>
      <c r="AT122" s="2840"/>
      <c r="AU122" s="2840"/>
      <c r="AV122" s="2840"/>
      <c r="AW122" s="2840"/>
      <c r="AX122" s="2840"/>
      <c r="AY122" s="2840"/>
      <c r="AZ122" s="239"/>
      <c r="BA122" s="3024" t="s">
        <v>18</v>
      </c>
      <c r="BB122" s="169" t="s">
        <v>14</v>
      </c>
      <c r="BC122" s="680">
        <v>345.91278956810237</v>
      </c>
      <c r="BD122" s="698">
        <v>391.85773409228364</v>
      </c>
      <c r="BE122" s="698">
        <v>834.03856372248617</v>
      </c>
      <c r="BF122" s="698">
        <v>3126.5632000205278</v>
      </c>
      <c r="BG122" s="717">
        <v>7785.7734042916027</v>
      </c>
      <c r="BH122" s="736">
        <v>670.57069617101752</v>
      </c>
      <c r="BI122" s="698">
        <v>1471.3058062562702</v>
      </c>
      <c r="BJ122" s="698">
        <v>1962.7864342815656</v>
      </c>
      <c r="BK122" s="698">
        <v>2817.8749355429941</v>
      </c>
      <c r="BL122" s="717">
        <v>3259.5368450599972</v>
      </c>
      <c r="BM122" s="736">
        <v>166.17083812562637</v>
      </c>
      <c r="BN122" s="698">
        <v>206.48494793114543</v>
      </c>
      <c r="BO122" s="698">
        <v>171.03448848903804</v>
      </c>
      <c r="BP122" s="698">
        <v>420.12286252944136</v>
      </c>
      <c r="BQ122" s="717">
        <v>1338.2578373079141</v>
      </c>
      <c r="BR122" s="736">
        <v>926.48395640979516</v>
      </c>
      <c r="BS122" s="698">
        <v>869.59203550292864</v>
      </c>
      <c r="BT122" s="698">
        <v>143.87763708370193</v>
      </c>
      <c r="BU122" s="698">
        <v>553.33093710695459</v>
      </c>
      <c r="BV122" s="698">
        <v>576.21411624307336</v>
      </c>
      <c r="BW122" s="698">
        <v>532.52216679249261</v>
      </c>
      <c r="BX122" s="698">
        <v>186.41166675537627</v>
      </c>
      <c r="BY122" s="756">
        <v>8505.8511160902108</v>
      </c>
      <c r="BZ122" s="756">
        <v>189.86205971046044</v>
      </c>
      <c r="CA122" s="2865"/>
      <c r="CB122" s="2865"/>
      <c r="CC122" s="2865"/>
      <c r="CD122" s="2865"/>
      <c r="CE122" s="2865"/>
      <c r="CF122" s="2865"/>
      <c r="CG122" s="2865"/>
      <c r="CH122" s="2865"/>
      <c r="CI122" s="2865"/>
      <c r="CJ122" s="2865"/>
      <c r="CK122" s="2865"/>
      <c r="CL122" s="2865"/>
      <c r="CM122" s="2865"/>
      <c r="CN122" s="2865"/>
      <c r="CO122" s="2865"/>
      <c r="CP122" s="2865"/>
      <c r="CQ122" s="2865"/>
      <c r="CR122" s="2865"/>
      <c r="CS122" s="2865"/>
      <c r="CT122" s="2865"/>
      <c r="CU122" s="2865"/>
      <c r="CV122" s="2865"/>
      <c r="CW122" s="2865"/>
      <c r="CX122" s="2865"/>
      <c r="CY122" s="2865"/>
      <c r="CZ122" s="2600"/>
    </row>
    <row r="123" s="130" customFormat="true" ht="15" customHeight="true" x14ac:dyDescent="0.2">
      <c r="A123" s="3423"/>
      <c r="B123" s="297" t="s">
        <v>52</v>
      </c>
      <c r="C123" s="553">
        <v>96.556370877041189</v>
      </c>
      <c r="D123" s="573">
        <v>96.095284390781515</v>
      </c>
      <c r="E123" s="573">
        <v>91.706049921201654</v>
      </c>
      <c r="F123" s="573">
        <v>68.825679686933057</v>
      </c>
      <c r="G123" s="593">
        <v>22.587717964881847</v>
      </c>
      <c r="H123" s="612">
        <v>81.289483032756849</v>
      </c>
      <c r="I123" s="573">
        <v>58.964909620101288</v>
      </c>
      <c r="J123" s="573">
        <v>45.284164237032563</v>
      </c>
      <c r="K123" s="573">
        <v>21.224839445751236</v>
      </c>
      <c r="L123" s="631">
        <v>9.2905028808504806</v>
      </c>
      <c r="M123" s="645">
        <v>97.441579436037088</v>
      </c>
      <c r="N123" s="573">
        <v>96.782188401731489</v>
      </c>
      <c r="O123" s="573">
        <v>97.358890040939798</v>
      </c>
      <c r="P123" s="573">
        <v>93.483504634730622</v>
      </c>
      <c r="Q123" s="631">
        <v>79.288030697460854</v>
      </c>
      <c r="R123" s="645">
        <v>89.944657492841401</v>
      </c>
      <c r="S123" s="573">
        <v>78.044091081475244</v>
      </c>
      <c r="T123" s="573">
        <v>83.878523853695214</v>
      </c>
      <c r="U123" s="573">
        <v>89.866194809150613</v>
      </c>
      <c r="V123" s="573">
        <v>92.796751156316276</v>
      </c>
      <c r="W123" s="573">
        <v>92.386128653059131</v>
      </c>
      <c r="X123" s="573">
        <v>92.425540412941913</v>
      </c>
      <c r="Y123" s="662">
        <v>21.661719802013462</v>
      </c>
      <c r="Z123" s="662">
        <v>92.035221226333235</v>
      </c>
      <c r="AA123" s="2841"/>
      <c r="AB123" s="2841"/>
      <c r="AC123" s="2841"/>
      <c r="AD123" s="2841"/>
      <c r="AE123" s="2841"/>
      <c r="AF123" s="2841"/>
      <c r="AG123" s="2841"/>
      <c r="AH123" s="2841"/>
      <c r="AI123" s="2841"/>
      <c r="AJ123" s="2841"/>
      <c r="AK123" s="2841"/>
      <c r="AL123" s="2841"/>
      <c r="AM123" s="2841"/>
      <c r="AN123" s="2841"/>
      <c r="AO123" s="2841"/>
      <c r="AP123" s="2841"/>
      <c r="AQ123" s="2841"/>
      <c r="AR123" s="2841"/>
      <c r="AS123" s="2841"/>
      <c r="AT123" s="2841"/>
      <c r="AU123" s="2841"/>
      <c r="AV123" s="2841"/>
      <c r="AW123" s="2841"/>
      <c r="AX123" s="2841"/>
      <c r="AY123" s="2841"/>
      <c r="AZ123" s="239"/>
      <c r="BA123" s="3025"/>
      <c r="BB123" s="170" t="s">
        <v>52</v>
      </c>
      <c r="BC123" s="681">
        <v>9699.0943008266731</v>
      </c>
      <c r="BD123" s="699">
        <v>9643.64224360558</v>
      </c>
      <c r="BE123" s="699">
        <v>9221.9487016760741</v>
      </c>
      <c r="BF123" s="699">
        <v>6902.7274745543791</v>
      </c>
      <c r="BG123" s="718">
        <v>2271.7694036565968</v>
      </c>
      <c r="BH123" s="737">
        <v>2913.353240003466</v>
      </c>
      <c r="BI123" s="699">
        <v>2114.1762595441764</v>
      </c>
      <c r="BJ123" s="699">
        <v>1624.4500703100553</v>
      </c>
      <c r="BK123" s="699">
        <v>759.23606710923809</v>
      </c>
      <c r="BL123" s="718">
        <v>333.84306396816368</v>
      </c>
      <c r="BM123" s="737">
        <v>6328.8847624373884</v>
      </c>
      <c r="BN123" s="699">
        <v>6210.4522040840748</v>
      </c>
      <c r="BO123" s="699">
        <v>6304.8219181066297</v>
      </c>
      <c r="BP123" s="699">
        <v>6026.9447555731049</v>
      </c>
      <c r="BQ123" s="718">
        <v>5123.0197831830046</v>
      </c>
      <c r="BR123" s="737">
        <v>8287.3638637933127</v>
      </c>
      <c r="BS123" s="699">
        <v>3091.03668968381</v>
      </c>
      <c r="BT123" s="699">
        <v>748.58181128188767</v>
      </c>
      <c r="BU123" s="699">
        <v>4906.9174758642803</v>
      </c>
      <c r="BV123" s="699">
        <v>7423.1501809980264</v>
      </c>
      <c r="BW123" s="699">
        <v>6461.5829674694669</v>
      </c>
      <c r="BX123" s="699">
        <v>2274.6439981779349</v>
      </c>
      <c r="BY123" s="757">
        <v>2351.9965346281015</v>
      </c>
      <c r="BZ123" s="757">
        <v>2193.9086024224916</v>
      </c>
      <c r="CA123" s="2866"/>
      <c r="CB123" s="2866"/>
      <c r="CC123" s="2866"/>
      <c r="CD123" s="2866"/>
      <c r="CE123" s="2866"/>
      <c r="CF123" s="2866"/>
      <c r="CG123" s="2866"/>
      <c r="CH123" s="2866"/>
      <c r="CI123" s="2866"/>
      <c r="CJ123" s="2866"/>
      <c r="CK123" s="2866"/>
      <c r="CL123" s="2866"/>
      <c r="CM123" s="2866"/>
      <c r="CN123" s="2866"/>
      <c r="CO123" s="2866"/>
      <c r="CP123" s="2866"/>
      <c r="CQ123" s="2866"/>
      <c r="CR123" s="2866"/>
      <c r="CS123" s="2866"/>
      <c r="CT123" s="2866"/>
      <c r="CU123" s="2866"/>
      <c r="CV123" s="2866"/>
      <c r="CW123" s="2866"/>
      <c r="CX123" s="2866"/>
      <c r="CY123" s="2866"/>
      <c r="CZ123" s="2601"/>
    </row>
    <row r="124" s="130" customFormat="true" ht="15" customHeight="true" x14ac:dyDescent="0.2">
      <c r="A124" s="3423" t="s">
        <v>51</v>
      </c>
      <c r="B124" s="297" t="s">
        <v>15</v>
      </c>
      <c r="C124" s="553">
        <v>2.105545396368365</v>
      </c>
      <c r="D124" s="573">
        <v>2.2441577794072338</v>
      </c>
      <c r="E124" s="573">
        <v>5.7421928662757731</v>
      </c>
      <c r="F124" s="573">
        <v>13.733518067967825</v>
      </c>
      <c r="G124" s="593">
        <v>48.085007114868588</v>
      </c>
      <c r="H124" s="612">
        <v>11.545313619927674</v>
      </c>
      <c r="I124" s="573">
        <v>11.808909873369453</v>
      </c>
      <c r="J124" s="573">
        <v>20.461968825765663</v>
      </c>
      <c r="K124" s="573">
        <v>41.562196170845674</v>
      </c>
      <c r="L124" s="631">
        <v>70.470471267723553</v>
      </c>
      <c r="M124" s="645">
        <v>1.0095372281148141</v>
      </c>
      <c r="N124" s="573">
        <v>2.167053821709124</v>
      </c>
      <c r="O124" s="573">
        <v>1.7455510992741068</v>
      </c>
      <c r="P124" s="573">
        <v>5.1169755733279523</v>
      </c>
      <c r="Q124" s="631">
        <v>15.320998249076547</v>
      </c>
      <c r="R124" s="645">
        <v>8.7308616288248952</v>
      </c>
      <c r="S124" s="573">
        <v>12.845637067127591</v>
      </c>
      <c r="T124" s="573">
        <v>7.7241498906741715</v>
      </c>
      <c r="U124" s="573">
        <v>7.9131667355797548</v>
      </c>
      <c r="V124" s="573">
        <v>5.176779664457877</v>
      </c>
      <c r="W124" s="573">
        <v>5.6251272492555424</v>
      </c>
      <c r="X124" s="573">
        <v>6.089443024458693</v>
      </c>
      <c r="Y124" s="662">
        <v>39.615280646891691</v>
      </c>
      <c r="Z124" s="662">
        <v>6.4895295380690987</v>
      </c>
      <c r="AA124" s="2841"/>
      <c r="AB124" s="2841"/>
      <c r="AC124" s="2841"/>
      <c r="AD124" s="2841"/>
      <c r="AE124" s="2841"/>
      <c r="AF124" s="2841"/>
      <c r="AG124" s="2841"/>
      <c r="AH124" s="2841"/>
      <c r="AI124" s="2841"/>
      <c r="AJ124" s="2841"/>
      <c r="AK124" s="2841"/>
      <c r="AL124" s="2841"/>
      <c r="AM124" s="2841"/>
      <c r="AN124" s="2841"/>
      <c r="AO124" s="2841"/>
      <c r="AP124" s="2841"/>
      <c r="AQ124" s="2841"/>
      <c r="AR124" s="2841"/>
      <c r="AS124" s="2841"/>
      <c r="AT124" s="2841"/>
      <c r="AU124" s="2841"/>
      <c r="AV124" s="2841"/>
      <c r="AW124" s="2841"/>
      <c r="AX124" s="2841"/>
      <c r="AY124" s="2841"/>
      <c r="AZ124" s="239"/>
      <c r="BA124" s="3025" t="s">
        <v>51</v>
      </c>
      <c r="BB124" s="170" t="s">
        <v>15</v>
      </c>
      <c r="BC124" s="681">
        <v>211.50218435668324</v>
      </c>
      <c r="BD124" s="699">
        <v>225.21245345191784</v>
      </c>
      <c r="BE124" s="699">
        <v>577.43418338731567</v>
      </c>
      <c r="BF124" s="699">
        <v>1377.3744468817581</v>
      </c>
      <c r="BG124" s="718">
        <v>4836.1701747828438</v>
      </c>
      <c r="BH124" s="737">
        <v>413.77525833100032</v>
      </c>
      <c r="BI124" s="699">
        <v>423.40634567620043</v>
      </c>
      <c r="BJ124" s="699">
        <v>734.01921527602292</v>
      </c>
      <c r="BK124" s="699">
        <v>1486.7258921712244</v>
      </c>
      <c r="BL124" s="718">
        <v>2532.2717563318411</v>
      </c>
      <c r="BM124" s="737">
        <v>65.570004274439881</v>
      </c>
      <c r="BN124" s="699">
        <v>139.05848178941849</v>
      </c>
      <c r="BO124" s="699">
        <v>113.03938269274332</v>
      </c>
      <c r="BP124" s="699">
        <v>329.8948752142432</v>
      </c>
      <c r="BQ124" s="718">
        <v>989.93223110338795</v>
      </c>
      <c r="BR124" s="737">
        <v>804.44830387243144</v>
      </c>
      <c r="BS124" s="699">
        <v>508.76799161389067</v>
      </c>
      <c r="BT124" s="699">
        <v>68.934905505242</v>
      </c>
      <c r="BU124" s="699">
        <v>432.07856109526085</v>
      </c>
      <c r="BV124" s="699">
        <v>414.10946422548074</v>
      </c>
      <c r="BW124" s="699">
        <v>393.42731374895038</v>
      </c>
      <c r="BX124" s="699">
        <v>149.86458251632709</v>
      </c>
      <c r="BY124" s="757">
        <v>4301.3668190439948</v>
      </c>
      <c r="BZ124" s="757">
        <v>154.69550123894328</v>
      </c>
      <c r="CA124" s="2866"/>
      <c r="CB124" s="2866"/>
      <c r="CC124" s="2866"/>
      <c r="CD124" s="2866"/>
      <c r="CE124" s="2866"/>
      <c r="CF124" s="2866"/>
      <c r="CG124" s="2866"/>
      <c r="CH124" s="2866"/>
      <c r="CI124" s="2866"/>
      <c r="CJ124" s="2866"/>
      <c r="CK124" s="2866"/>
      <c r="CL124" s="2866"/>
      <c r="CM124" s="2866"/>
      <c r="CN124" s="2866"/>
      <c r="CO124" s="2866"/>
      <c r="CP124" s="2866"/>
      <c r="CQ124" s="2866"/>
      <c r="CR124" s="2866"/>
      <c r="CS124" s="2866"/>
      <c r="CT124" s="2866"/>
      <c r="CU124" s="2866"/>
      <c r="CV124" s="2866"/>
      <c r="CW124" s="2866"/>
      <c r="CX124" s="2866"/>
      <c r="CY124" s="2866"/>
      <c r="CZ124" s="2601"/>
    </row>
    <row r="125" s="130" customFormat="true" ht="15" customHeight="true" x14ac:dyDescent="0.2">
      <c r="A125" s="3423"/>
      <c r="B125" s="297" t="s">
        <v>16</v>
      </c>
      <c r="C125" s="553">
        <v>1.3380837265903471</v>
      </c>
      <c r="D125" s="573">
        <v>1.6605578298112262</v>
      </c>
      <c r="E125" s="573">
        <v>2.5517572125226859</v>
      </c>
      <c r="F125" s="573">
        <v>17.440802245099015</v>
      </c>
      <c r="G125" s="593">
        <v>29.327274920249629</v>
      </c>
      <c r="H125" s="612">
        <v>7.165203347315555</v>
      </c>
      <c r="I125" s="573">
        <v>29.226180506529154</v>
      </c>
      <c r="J125" s="573">
        <v>34.253866937201821</v>
      </c>
      <c r="K125" s="573">
        <v>37.212964383403076</v>
      </c>
      <c r="L125" s="631">
        <v>20.239025851425932</v>
      </c>
      <c r="M125" s="645">
        <v>1.5488833358480565</v>
      </c>
      <c r="N125" s="573">
        <v>1.0507577765593645</v>
      </c>
      <c r="O125" s="573">
        <v>0.89555885978612282</v>
      </c>
      <c r="P125" s="573">
        <v>1.399519791941527</v>
      </c>
      <c r="Q125" s="631">
        <v>5.3909710534626543</v>
      </c>
      <c r="R125" s="645">
        <v>1.3244808783337776</v>
      </c>
      <c r="S125" s="573">
        <v>9.1102718513971865</v>
      </c>
      <c r="T125" s="573">
        <v>8.3973262556306363</v>
      </c>
      <c r="U125" s="573">
        <v>2.2206384552697198</v>
      </c>
      <c r="V125" s="573">
        <v>2.026469179225916</v>
      </c>
      <c r="W125" s="573">
        <v>1.9887440976853439</v>
      </c>
      <c r="X125" s="573">
        <v>1.4850165625993443</v>
      </c>
      <c r="Y125" s="662">
        <v>38.722999551094979</v>
      </c>
      <c r="Z125" s="662">
        <v>1.4752492355976383</v>
      </c>
      <c r="AA125" s="2841"/>
      <c r="AB125" s="2841"/>
      <c r="AC125" s="2841"/>
      <c r="AD125" s="2841"/>
      <c r="AE125" s="2841"/>
      <c r="AF125" s="2841"/>
      <c r="AG125" s="2841"/>
      <c r="AH125" s="2841"/>
      <c r="AI125" s="2841"/>
      <c r="AJ125" s="2841"/>
      <c r="AK125" s="2841"/>
      <c r="AL125" s="2841"/>
      <c r="AM125" s="2841"/>
      <c r="AN125" s="2841"/>
      <c r="AO125" s="2841"/>
      <c r="AP125" s="2841"/>
      <c r="AQ125" s="2841"/>
      <c r="AR125" s="2841"/>
      <c r="AS125" s="2841"/>
      <c r="AT125" s="2841"/>
      <c r="AU125" s="2841"/>
      <c r="AV125" s="2841"/>
      <c r="AW125" s="2841"/>
      <c r="AX125" s="2841"/>
      <c r="AY125" s="2841"/>
      <c r="AZ125" s="239"/>
      <c r="BA125" s="3025"/>
      <c r="BB125" s="170" t="s">
        <v>16</v>
      </c>
      <c r="BC125" s="681">
        <v>134.41060521141915</v>
      </c>
      <c r="BD125" s="699">
        <v>166.64528064036577</v>
      </c>
      <c r="BE125" s="699">
        <v>256.60438033517028</v>
      </c>
      <c r="BF125" s="699">
        <v>1749.1887531387679</v>
      </c>
      <c r="BG125" s="718">
        <v>2949.6032295087616</v>
      </c>
      <c r="BH125" s="737">
        <v>256.79543784001726</v>
      </c>
      <c r="BI125" s="699">
        <v>1047.8994605800701</v>
      </c>
      <c r="BJ125" s="699">
        <v>1228.767219005543</v>
      </c>
      <c r="BK125" s="699">
        <v>1331.149043371767</v>
      </c>
      <c r="BL125" s="718">
        <v>727.26508872815509</v>
      </c>
      <c r="BM125" s="737">
        <v>100.60083385118649</v>
      </c>
      <c r="BN125" s="699">
        <v>67.426466141726962</v>
      </c>
      <c r="BO125" s="699">
        <v>57.995105796294737</v>
      </c>
      <c r="BP125" s="699">
        <v>90.22798731519822</v>
      </c>
      <c r="BQ125" s="718">
        <v>348.3256062045258</v>
      </c>
      <c r="BR125" s="737">
        <v>122.03565253736363</v>
      </c>
      <c r="BS125" s="699">
        <v>360.82404388903865</v>
      </c>
      <c r="BT125" s="699">
        <v>74.942731578459998</v>
      </c>
      <c r="BU125" s="699">
        <v>121.25237601169371</v>
      </c>
      <c r="BV125" s="699">
        <v>162.10465201759257</v>
      </c>
      <c r="BW125" s="699">
        <v>139.09485304354229</v>
      </c>
      <c r="BX125" s="699">
        <v>36.547084239049106</v>
      </c>
      <c r="BY125" s="757">
        <v>4204.4842970462278</v>
      </c>
      <c r="BZ125" s="757">
        <v>35.166558471517142</v>
      </c>
      <c r="CA125" s="2866"/>
      <c r="CB125" s="2866"/>
      <c r="CC125" s="2866"/>
      <c r="CD125" s="2866"/>
      <c r="CE125" s="2866"/>
      <c r="CF125" s="2866"/>
      <c r="CG125" s="2866"/>
      <c r="CH125" s="2866"/>
      <c r="CI125" s="2866"/>
      <c r="CJ125" s="2866"/>
      <c r="CK125" s="2866"/>
      <c r="CL125" s="2866"/>
      <c r="CM125" s="2866"/>
      <c r="CN125" s="2866"/>
      <c r="CO125" s="2866"/>
      <c r="CP125" s="2866"/>
      <c r="CQ125" s="2866"/>
      <c r="CR125" s="2866"/>
      <c r="CS125" s="2866"/>
      <c r="CT125" s="2866"/>
      <c r="CU125" s="2866"/>
      <c r="CV125" s="2866"/>
      <c r="CW125" s="2866"/>
      <c r="CX125" s="2866"/>
      <c r="CY125" s="2866"/>
      <c r="CZ125" s="2601"/>
    </row>
    <row r="126" s="130" customFormat="true" ht="15" customHeight="true" x14ac:dyDescent="0.2">
      <c r="A126" s="3423"/>
      <c r="B126" s="297" t="s">
        <v>22</v>
      </c>
      <c r="C126" s="553">
        <v>68.547817599203668</v>
      </c>
      <c r="D126" s="573">
        <v>82.054515589993244</v>
      </c>
      <c r="E126" s="573">
        <v>83.672101576554468</v>
      </c>
      <c r="F126" s="573">
        <v>66.064801952515268</v>
      </c>
      <c r="G126" s="593">
        <v>22.56138922514916</v>
      </c>
      <c r="H126" s="612">
        <v>79.043038982215364</v>
      </c>
      <c r="I126" s="573">
        <v>58.892810178885959</v>
      </c>
      <c r="J126" s="573">
        <v>45.210346292048484</v>
      </c>
      <c r="K126" s="573">
        <v>21.224839445751236</v>
      </c>
      <c r="L126" s="631">
        <v>9.2905028808504806</v>
      </c>
      <c r="M126" s="645">
        <v>64.408360405898108</v>
      </c>
      <c r="N126" s="573">
        <v>75.267013770321597</v>
      </c>
      <c r="O126" s="573">
        <v>86.006943824257277</v>
      </c>
      <c r="P126" s="573">
        <v>84.356731914953471</v>
      </c>
      <c r="Q126" s="631">
        <v>73.491503606007328</v>
      </c>
      <c r="R126" s="645">
        <v>85.49520937371237</v>
      </c>
      <c r="S126" s="573">
        <v>57.99202832929987</v>
      </c>
      <c r="T126" s="573">
        <v>52.213361049310194</v>
      </c>
      <c r="U126" s="573">
        <v>80.080431406929051</v>
      </c>
      <c r="V126" s="573">
        <v>86.997757126779689</v>
      </c>
      <c r="W126" s="573">
        <v>62.112788325240309</v>
      </c>
      <c r="X126" s="573">
        <v>81.81448522038059</v>
      </c>
      <c r="Y126" s="662">
        <v>21.661719802013462</v>
      </c>
      <c r="Z126" s="662">
        <v>73.30418000828152</v>
      </c>
      <c r="AA126" s="2841"/>
      <c r="AB126" s="2841"/>
      <c r="AC126" s="2841"/>
      <c r="AD126" s="2841"/>
      <c r="AE126" s="2841"/>
      <c r="AF126" s="2841"/>
      <c r="AG126" s="2841"/>
      <c r="AH126" s="2841"/>
      <c r="AI126" s="2841"/>
      <c r="AJ126" s="2841"/>
      <c r="AK126" s="2841"/>
      <c r="AL126" s="2841"/>
      <c r="AM126" s="2841"/>
      <c r="AN126" s="2841"/>
      <c r="AO126" s="2841"/>
      <c r="AP126" s="2841"/>
      <c r="AQ126" s="2841"/>
      <c r="AR126" s="2841"/>
      <c r="AS126" s="2841"/>
      <c r="AT126" s="2841"/>
      <c r="AU126" s="2841"/>
      <c r="AV126" s="2841"/>
      <c r="AW126" s="2841"/>
      <c r="AX126" s="2841"/>
      <c r="AY126" s="2841"/>
      <c r="AZ126" s="239"/>
      <c r="BA126" s="3025"/>
      <c r="BB126" s="170" t="s">
        <v>22</v>
      </c>
      <c r="BC126" s="681">
        <v>6885.6331381508926</v>
      </c>
      <c r="BD126" s="699">
        <v>8234.5808937338643</v>
      </c>
      <c r="BE126" s="699">
        <v>8414.0558792296561</v>
      </c>
      <c r="BF126" s="699">
        <v>6625.8310214000012</v>
      </c>
      <c r="BG126" s="718">
        <v>2269.1213793871884</v>
      </c>
      <c r="BH126" s="737">
        <v>2832.8423939633421</v>
      </c>
      <c r="BI126" s="699">
        <v>2111.5911470098581</v>
      </c>
      <c r="BJ126" s="699">
        <v>1621.8020460406469</v>
      </c>
      <c r="BK126" s="699">
        <v>759.23606710923809</v>
      </c>
      <c r="BL126" s="718">
        <v>333.84306396816368</v>
      </c>
      <c r="BM126" s="737">
        <v>4183.3588197740983</v>
      </c>
      <c r="BN126" s="699">
        <v>4829.8369698401793</v>
      </c>
      <c r="BO126" s="699">
        <v>5569.6861817603003</v>
      </c>
      <c r="BP126" s="699">
        <v>5438.5355469785363</v>
      </c>
      <c r="BQ126" s="718">
        <v>4748.4900754572254</v>
      </c>
      <c r="BR126" s="737">
        <v>7877.3984852578733</v>
      </c>
      <c r="BS126" s="699">
        <v>2296.8489323286817</v>
      </c>
      <c r="BT126" s="699">
        <v>465.9830739938073</v>
      </c>
      <c r="BU126" s="699">
        <v>4372.5904849973585</v>
      </c>
      <c r="BV126" s="699">
        <v>6959.2675230001341</v>
      </c>
      <c r="BW126" s="699">
        <v>4344.2337172888947</v>
      </c>
      <c r="BX126" s="699">
        <v>2013.5000232522038</v>
      </c>
      <c r="BY126" s="757">
        <v>2351.9965346281015</v>
      </c>
      <c r="BZ126" s="757">
        <v>1747.4035371545438</v>
      </c>
      <c r="CA126" s="2866"/>
      <c r="CB126" s="2866"/>
      <c r="CC126" s="2866"/>
      <c r="CD126" s="2866"/>
      <c r="CE126" s="2866"/>
      <c r="CF126" s="2866"/>
      <c r="CG126" s="2866"/>
      <c r="CH126" s="2866"/>
      <c r="CI126" s="2866"/>
      <c r="CJ126" s="2866"/>
      <c r="CK126" s="2866"/>
      <c r="CL126" s="2866"/>
      <c r="CM126" s="2866"/>
      <c r="CN126" s="2866"/>
      <c r="CO126" s="2866"/>
      <c r="CP126" s="2866"/>
      <c r="CQ126" s="2866"/>
      <c r="CR126" s="2866"/>
      <c r="CS126" s="2866"/>
      <c r="CT126" s="2866"/>
      <c r="CU126" s="2866"/>
      <c r="CV126" s="2866"/>
      <c r="CW126" s="2866"/>
      <c r="CX126" s="2866"/>
      <c r="CY126" s="2866"/>
      <c r="CZ126" s="2601"/>
    </row>
    <row r="127" s="130" customFormat="true" ht="15" customHeight="true" x14ac:dyDescent="0.2">
      <c r="A127" s="3423"/>
      <c r="B127" s="297" t="s">
        <v>19</v>
      </c>
      <c r="C127" s="553">
        <v>28.008553277837457</v>
      </c>
      <c r="D127" s="573">
        <v>14.040768800788433</v>
      </c>
      <c r="E127" s="573">
        <v>8.0339483446472109</v>
      </c>
      <c r="F127" s="573">
        <v>2.7608777344177842</v>
      </c>
      <c r="G127" s="593">
        <v>2.6328739732687682E-2</v>
      </c>
      <c r="H127" s="612">
        <v>2.2464440505415215</v>
      </c>
      <c r="I127" s="573">
        <v>7.2099441215339607E-2</v>
      </c>
      <c r="J127" s="573">
        <v>7.3817944984081466E-2</v>
      </c>
      <c r="K127" s="573">
        <v>0</v>
      </c>
      <c r="L127" s="631">
        <v>0</v>
      </c>
      <c r="M127" s="645">
        <v>33.03321903013898</v>
      </c>
      <c r="N127" s="573">
        <v>21.515174631409916</v>
      </c>
      <c r="O127" s="573">
        <v>11.351946216682487</v>
      </c>
      <c r="P127" s="573">
        <v>9.1267727197771453</v>
      </c>
      <c r="Q127" s="631">
        <v>5.7965270914535054</v>
      </c>
      <c r="R127" s="645">
        <v>4.4494481191290305</v>
      </c>
      <c r="S127" s="573">
        <v>20.052062752175363</v>
      </c>
      <c r="T127" s="573">
        <v>31.665162804384757</v>
      </c>
      <c r="U127" s="573">
        <v>9.7857634022216278</v>
      </c>
      <c r="V127" s="573">
        <v>5.7989940295366349</v>
      </c>
      <c r="W127" s="573">
        <v>30.273340327818737</v>
      </c>
      <c r="X127" s="573">
        <v>10.611055192561434</v>
      </c>
      <c r="Y127" s="662">
        <v>0</v>
      </c>
      <c r="Z127" s="662">
        <v>18.731041218051644</v>
      </c>
      <c r="AA127" s="2841"/>
      <c r="AB127" s="2841"/>
      <c r="AC127" s="2841"/>
      <c r="AD127" s="2841"/>
      <c r="AE127" s="2841"/>
      <c r="AF127" s="2841"/>
      <c r="AG127" s="2841"/>
      <c r="AH127" s="2841"/>
      <c r="AI127" s="2841"/>
      <c r="AJ127" s="2841"/>
      <c r="AK127" s="2841"/>
      <c r="AL127" s="2841"/>
      <c r="AM127" s="2841"/>
      <c r="AN127" s="2841"/>
      <c r="AO127" s="2841"/>
      <c r="AP127" s="2841"/>
      <c r="AQ127" s="2841"/>
      <c r="AR127" s="2841"/>
      <c r="AS127" s="2841"/>
      <c r="AT127" s="2841"/>
      <c r="AU127" s="2841"/>
      <c r="AV127" s="2841"/>
      <c r="AW127" s="2841"/>
      <c r="AX127" s="2841"/>
      <c r="AY127" s="2841"/>
      <c r="AZ127" s="239"/>
      <c r="BA127" s="3025"/>
      <c r="BB127" s="170" t="s">
        <v>19</v>
      </c>
      <c r="BC127" s="681">
        <v>2813.4611626757737</v>
      </c>
      <c r="BD127" s="699">
        <v>1409.0613498717321</v>
      </c>
      <c r="BE127" s="699">
        <v>807.89282244642106</v>
      </c>
      <c r="BF127" s="699">
        <v>276.89645315437804</v>
      </c>
      <c r="BG127" s="718">
        <v>2.6480242694083289</v>
      </c>
      <c r="BH127" s="737">
        <v>80.510846040125145</v>
      </c>
      <c r="BI127" s="699">
        <v>2.5851125343183399</v>
      </c>
      <c r="BJ127" s="699">
        <v>2.6480242694083289</v>
      </c>
      <c r="BK127" s="699">
        <v>0</v>
      </c>
      <c r="BL127" s="718">
        <v>0</v>
      </c>
      <c r="BM127" s="737">
        <v>2145.5259426632902</v>
      </c>
      <c r="BN127" s="699">
        <v>1380.615234243897</v>
      </c>
      <c r="BO127" s="699">
        <v>735.13573634632712</v>
      </c>
      <c r="BP127" s="699">
        <v>588.40920859456878</v>
      </c>
      <c r="BQ127" s="718">
        <v>374.52970772577828</v>
      </c>
      <c r="BR127" s="737">
        <v>409.96537853543805</v>
      </c>
      <c r="BS127" s="699">
        <v>794.18775735512781</v>
      </c>
      <c r="BT127" s="699">
        <v>282.59873728807804</v>
      </c>
      <c r="BU127" s="699">
        <v>534.32699086692583</v>
      </c>
      <c r="BV127" s="699">
        <v>463.88265799789622</v>
      </c>
      <c r="BW127" s="699">
        <v>2117.3492501805663</v>
      </c>
      <c r="BX127" s="699">
        <v>261.14397492573352</v>
      </c>
      <c r="BY127" s="757">
        <v>0</v>
      </c>
      <c r="BZ127" s="757">
        <v>446.50506526794595</v>
      </c>
      <c r="CA127" s="2866"/>
      <c r="CB127" s="2866"/>
      <c r="CC127" s="2866"/>
      <c r="CD127" s="2866"/>
      <c r="CE127" s="2866"/>
      <c r="CF127" s="2866"/>
      <c r="CG127" s="2866"/>
      <c r="CH127" s="2866"/>
      <c r="CI127" s="2866"/>
      <c r="CJ127" s="2866"/>
      <c r="CK127" s="2866"/>
      <c r="CL127" s="2866"/>
      <c r="CM127" s="2866"/>
      <c r="CN127" s="2866"/>
      <c r="CO127" s="2866"/>
      <c r="CP127" s="2866"/>
      <c r="CQ127" s="2866"/>
      <c r="CR127" s="2866"/>
      <c r="CS127" s="2866"/>
      <c r="CT127" s="2866"/>
      <c r="CU127" s="2866"/>
      <c r="CV127" s="2866"/>
      <c r="CW127" s="2866"/>
      <c r="CX127" s="2866"/>
      <c r="CY127" s="2866"/>
      <c r="CZ127" s="2601"/>
    </row>
    <row r="128" s="130" customFormat="true" ht="15" customHeight="true" x14ac:dyDescent="0.2">
      <c r="A128" s="3423" t="s">
        <v>109</v>
      </c>
      <c r="B128" s="297" t="s">
        <v>50</v>
      </c>
      <c r="C128" s="553">
        <v>38.856789706804626</v>
      </c>
      <c r="D128" s="573">
        <v>42.526985214771926</v>
      </c>
      <c r="E128" s="573">
        <v>30.766488684874709</v>
      </c>
      <c r="F128" s="573">
        <v>55.946054540886401</v>
      </c>
      <c r="G128" s="593">
        <v>37.88452445691405</v>
      </c>
      <c r="H128" s="612">
        <v>38.2950581208407</v>
      </c>
      <c r="I128" s="573">
        <v>71.222410468592173</v>
      </c>
      <c r="J128" s="573">
        <v>62.603205195643511</v>
      </c>
      <c r="K128" s="573">
        <v>47.239464980558459</v>
      </c>
      <c r="L128" s="631">
        <v>22.311914952897812</v>
      </c>
      <c r="M128" s="645">
        <v>60.540606875396229</v>
      </c>
      <c r="N128" s="573">
        <v>32.654421940823994</v>
      </c>
      <c r="O128" s="573">
        <v>33.908427656105019</v>
      </c>
      <c r="P128" s="573">
        <v>21.476571584788541</v>
      </c>
      <c r="Q128" s="631">
        <v>26.028288158971641</v>
      </c>
      <c r="R128" s="645">
        <v>13.171912119262405</v>
      </c>
      <c r="S128" s="573">
        <v>41.493485353779263</v>
      </c>
      <c r="T128" s="573">
        <v>52.087824833307131</v>
      </c>
      <c r="U128" s="573">
        <v>21.913174897765849</v>
      </c>
      <c r="V128" s="573">
        <v>28.132710991969077</v>
      </c>
      <c r="W128" s="573">
        <v>26.120011845017384</v>
      </c>
      <c r="X128" s="573">
        <v>19.605577738333835</v>
      </c>
      <c r="Y128" s="662">
        <v>49.430494840107855</v>
      </c>
      <c r="Z128" s="662">
        <v>18.522162102921524</v>
      </c>
      <c r="AA128" s="2841"/>
      <c r="AB128" s="2841"/>
      <c r="AC128" s="2841"/>
      <c r="AD128" s="2841"/>
      <c r="AE128" s="2841"/>
      <c r="AF128" s="2841"/>
      <c r="AG128" s="2841"/>
      <c r="AH128" s="2841"/>
      <c r="AI128" s="2841"/>
      <c r="AJ128" s="2841"/>
      <c r="AK128" s="2841"/>
      <c r="AL128" s="2841"/>
      <c r="AM128" s="2841"/>
      <c r="AN128" s="2841"/>
      <c r="AO128" s="2841"/>
      <c r="AP128" s="2841"/>
      <c r="AQ128" s="2841"/>
      <c r="AR128" s="2841"/>
      <c r="AS128" s="2841"/>
      <c r="AT128" s="2841"/>
      <c r="AU128" s="2841"/>
      <c r="AV128" s="2841"/>
      <c r="AW128" s="2841"/>
      <c r="AX128" s="2841"/>
      <c r="AY128" s="2841"/>
      <c r="AZ128" s="239"/>
      <c r="BA128" s="3025" t="s">
        <v>109</v>
      </c>
      <c r="BB128" s="170" t="s">
        <v>50</v>
      </c>
      <c r="BC128" s="681">
        <v>134.41060521141915</v>
      </c>
      <c r="BD128" s="699">
        <v>166.64528064036577</v>
      </c>
      <c r="BE128" s="699">
        <v>256.60438033517028</v>
      </c>
      <c r="BF128" s="699">
        <v>1749.1887531387679</v>
      </c>
      <c r="BG128" s="718">
        <v>2949.6032295087616</v>
      </c>
      <c r="BH128" s="737">
        <v>256.79543784001726</v>
      </c>
      <c r="BI128" s="699">
        <v>1047.8994605800701</v>
      </c>
      <c r="BJ128" s="699">
        <v>1228.767219005543</v>
      </c>
      <c r="BK128" s="699">
        <v>1331.149043371767</v>
      </c>
      <c r="BL128" s="718">
        <v>727.26508872815509</v>
      </c>
      <c r="BM128" s="737">
        <v>100.60083385118649</v>
      </c>
      <c r="BN128" s="699">
        <v>67.426466141726962</v>
      </c>
      <c r="BO128" s="699">
        <v>57.995105796294737</v>
      </c>
      <c r="BP128" s="699">
        <v>90.22798731519822</v>
      </c>
      <c r="BQ128" s="718">
        <v>348.3256062045258</v>
      </c>
      <c r="BR128" s="737">
        <v>122.03565253736363</v>
      </c>
      <c r="BS128" s="699">
        <v>360.82404388903865</v>
      </c>
      <c r="BT128" s="699">
        <v>74.942731578459998</v>
      </c>
      <c r="BU128" s="699">
        <v>121.25237601169371</v>
      </c>
      <c r="BV128" s="699">
        <v>162.10465201759257</v>
      </c>
      <c r="BW128" s="699">
        <v>139.09485304354229</v>
      </c>
      <c r="BX128" s="699">
        <v>36.547084239049106</v>
      </c>
      <c r="BY128" s="757">
        <v>4204.4842970462278</v>
      </c>
      <c r="BZ128" s="757">
        <v>35.166558471517142</v>
      </c>
      <c r="CA128" s="2866"/>
      <c r="CB128" s="2866"/>
      <c r="CC128" s="2866"/>
      <c r="CD128" s="2866"/>
      <c r="CE128" s="2866"/>
      <c r="CF128" s="2866"/>
      <c r="CG128" s="2866"/>
      <c r="CH128" s="2866"/>
      <c r="CI128" s="2866"/>
      <c r="CJ128" s="2866"/>
      <c r="CK128" s="2866"/>
      <c r="CL128" s="2866"/>
      <c r="CM128" s="2866"/>
      <c r="CN128" s="2866"/>
      <c r="CO128" s="2866"/>
      <c r="CP128" s="2866"/>
      <c r="CQ128" s="2866"/>
      <c r="CR128" s="2866"/>
      <c r="CS128" s="2866"/>
      <c r="CT128" s="2866"/>
      <c r="CU128" s="2866"/>
      <c r="CV128" s="2866"/>
      <c r="CW128" s="2866"/>
      <c r="CX128" s="2866"/>
      <c r="CY128" s="2866"/>
      <c r="CZ128" s="2601"/>
    </row>
    <row r="129" s="130" customFormat="true" ht="15" customHeight="true" x14ac:dyDescent="0.2">
      <c r="A129" s="3424"/>
      <c r="B129" s="298" t="s">
        <v>49</v>
      </c>
      <c r="C129" s="554">
        <v>61.143210293195381</v>
      </c>
      <c r="D129" s="574">
        <v>57.47301478522806</v>
      </c>
      <c r="E129" s="574">
        <v>69.233511315125256</v>
      </c>
      <c r="F129" s="574">
        <v>44.053945459113535</v>
      </c>
      <c r="G129" s="594">
        <v>62.115475543085985</v>
      </c>
      <c r="H129" s="613">
        <v>61.704941879159314</v>
      </c>
      <c r="I129" s="574">
        <v>28.777589531407859</v>
      </c>
      <c r="J129" s="574">
        <v>37.39679480435651</v>
      </c>
      <c r="K129" s="574">
        <v>52.760535019441448</v>
      </c>
      <c r="L129" s="632">
        <v>77.688085047102163</v>
      </c>
      <c r="M129" s="646">
        <v>39.459393124603778</v>
      </c>
      <c r="N129" s="574">
        <v>67.34557805917602</v>
      </c>
      <c r="O129" s="574">
        <v>66.091572343894995</v>
      </c>
      <c r="P129" s="574">
        <v>78.52342841521147</v>
      </c>
      <c r="Q129" s="632">
        <v>73.971711841028338</v>
      </c>
      <c r="R129" s="646">
        <v>86.828087880737584</v>
      </c>
      <c r="S129" s="574">
        <v>58.506514646220822</v>
      </c>
      <c r="T129" s="574">
        <v>47.912175166692919</v>
      </c>
      <c r="U129" s="574">
        <v>78.086825102234144</v>
      </c>
      <c r="V129" s="574">
        <v>71.867289008030909</v>
      </c>
      <c r="W129" s="574">
        <v>73.879988154982641</v>
      </c>
      <c r="X129" s="574">
        <v>80.394422261666122</v>
      </c>
      <c r="Y129" s="663">
        <v>50.569505159892294</v>
      </c>
      <c r="Z129" s="663">
        <v>81.477837897078459</v>
      </c>
      <c r="AA129" s="2842"/>
      <c r="AB129" s="2842"/>
      <c r="AC129" s="2842"/>
      <c r="AD129" s="2842"/>
      <c r="AE129" s="2842"/>
      <c r="AF129" s="2842"/>
      <c r="AG129" s="2842"/>
      <c r="AH129" s="2842"/>
      <c r="AI129" s="2842"/>
      <c r="AJ129" s="2842"/>
      <c r="AK129" s="2842"/>
      <c r="AL129" s="2842"/>
      <c r="AM129" s="2842"/>
      <c r="AN129" s="2842"/>
      <c r="AO129" s="2842"/>
      <c r="AP129" s="2842"/>
      <c r="AQ129" s="2842"/>
      <c r="AR129" s="2842"/>
      <c r="AS129" s="2842"/>
      <c r="AT129" s="2842"/>
      <c r="AU129" s="2842"/>
      <c r="AV129" s="2842"/>
      <c r="AW129" s="2842"/>
      <c r="AX129" s="2842"/>
      <c r="AY129" s="2842"/>
      <c r="AZ129" s="239"/>
      <c r="BA129" s="3026"/>
      <c r="BB129" s="171" t="s">
        <v>49</v>
      </c>
      <c r="BC129" s="682">
        <v>211.50218435668324</v>
      </c>
      <c r="BD129" s="700">
        <v>225.21245345191784</v>
      </c>
      <c r="BE129" s="700">
        <v>577.43418338731567</v>
      </c>
      <c r="BF129" s="700">
        <v>1377.3744468817581</v>
      </c>
      <c r="BG129" s="719">
        <v>4836.1701747828438</v>
      </c>
      <c r="BH129" s="738">
        <v>413.77525833100032</v>
      </c>
      <c r="BI129" s="700">
        <v>423.40634567620043</v>
      </c>
      <c r="BJ129" s="700">
        <v>734.01921527602292</v>
      </c>
      <c r="BK129" s="700">
        <v>1486.7258921712244</v>
      </c>
      <c r="BL129" s="719">
        <v>2532.2717563318411</v>
      </c>
      <c r="BM129" s="738">
        <v>65.570004274439881</v>
      </c>
      <c r="BN129" s="700">
        <v>139.05848178941849</v>
      </c>
      <c r="BO129" s="700">
        <v>113.03938269274332</v>
      </c>
      <c r="BP129" s="700">
        <v>329.8948752142432</v>
      </c>
      <c r="BQ129" s="719">
        <v>989.93223110338795</v>
      </c>
      <c r="BR129" s="738">
        <v>804.44830387243144</v>
      </c>
      <c r="BS129" s="700">
        <v>508.76799161389067</v>
      </c>
      <c r="BT129" s="700">
        <v>68.934905505242</v>
      </c>
      <c r="BU129" s="700">
        <v>432.07856109526085</v>
      </c>
      <c r="BV129" s="700">
        <v>414.10946422548074</v>
      </c>
      <c r="BW129" s="700">
        <v>393.42731374895038</v>
      </c>
      <c r="BX129" s="700">
        <v>149.86458251632709</v>
      </c>
      <c r="BY129" s="758">
        <v>4301.3668190439948</v>
      </c>
      <c r="BZ129" s="758">
        <v>154.69550123894328</v>
      </c>
      <c r="CA129" s="2867"/>
      <c r="CB129" s="2867"/>
      <c r="CC129" s="2867"/>
      <c r="CD129" s="2867"/>
      <c r="CE129" s="2867"/>
      <c r="CF129" s="2867"/>
      <c r="CG129" s="2867"/>
      <c r="CH129" s="2867"/>
      <c r="CI129" s="2867"/>
      <c r="CJ129" s="2867"/>
      <c r="CK129" s="2867"/>
      <c r="CL129" s="2867"/>
      <c r="CM129" s="2867"/>
      <c r="CN129" s="2867"/>
      <c r="CO129" s="2867"/>
      <c r="CP129" s="2867"/>
      <c r="CQ129" s="2867"/>
      <c r="CR129" s="2867"/>
      <c r="CS129" s="2867"/>
      <c r="CT129" s="2867"/>
      <c r="CU129" s="2867"/>
      <c r="CV129" s="2867"/>
      <c r="CW129" s="2867"/>
      <c r="CX129" s="2867"/>
      <c r="CY129" s="2867"/>
      <c r="CZ129" s="2602"/>
    </row>
    <row r="130" s="131" customFormat="true" ht="15" hidden="true" customHeight="true" x14ac:dyDescent="0.2">
      <c r="A130" s="3405" t="s">
        <v>48</v>
      </c>
      <c r="B130" s="282" t="s">
        <v>43</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2823"/>
      <c r="AA130" s="2831"/>
      <c r="AB130" s="2831"/>
      <c r="AC130" s="2831"/>
      <c r="AD130" s="2831"/>
      <c r="AE130" s="2831"/>
      <c r="AF130" s="2831"/>
      <c r="AG130" s="2831"/>
      <c r="AH130" s="2831"/>
      <c r="AI130" s="2831"/>
      <c r="AJ130" s="2831"/>
      <c r="AK130" s="2831"/>
      <c r="AL130" s="2831"/>
      <c r="AM130" s="2831"/>
      <c r="AN130" s="2831"/>
      <c r="AO130" s="2831"/>
      <c r="AP130" s="2831"/>
      <c r="AQ130" s="2831"/>
      <c r="AR130" s="2831"/>
      <c r="AS130" s="2831"/>
      <c r="AT130" s="2831"/>
      <c r="AU130" s="2831"/>
      <c r="AV130" s="2831"/>
      <c r="AW130" s="2831"/>
      <c r="AX130" s="2831"/>
      <c r="AY130" s="2831"/>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406"/>
      <c r="B131" s="273" t="s">
        <v>47</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2824"/>
      <c r="AA131" s="2831"/>
      <c r="AB131" s="2831"/>
      <c r="AC131" s="2831"/>
      <c r="AD131" s="2831"/>
      <c r="AE131" s="2831"/>
      <c r="AF131" s="2831"/>
      <c r="AG131" s="2831"/>
      <c r="AH131" s="2831"/>
      <c r="AI131" s="2831"/>
      <c r="AJ131" s="2831"/>
      <c r="AK131" s="2831"/>
      <c r="AL131" s="2831"/>
      <c r="AM131" s="2831"/>
      <c r="AN131" s="2831"/>
      <c r="AO131" s="2831"/>
      <c r="AP131" s="2831"/>
      <c r="AQ131" s="2831"/>
      <c r="AR131" s="2831"/>
      <c r="AS131" s="2831"/>
      <c r="AT131" s="2831"/>
      <c r="AU131" s="2831"/>
      <c r="AV131" s="2831"/>
      <c r="AW131" s="2831"/>
      <c r="AX131" s="2831"/>
      <c r="AY131" s="2831"/>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407"/>
      <c r="B132" s="274" t="s">
        <v>47</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2825"/>
      <c r="AA132" s="2831"/>
      <c r="AB132" s="2831"/>
      <c r="AC132" s="2831"/>
      <c r="AD132" s="2831"/>
      <c r="AE132" s="2831"/>
      <c r="AF132" s="2831"/>
      <c r="AG132" s="2831"/>
      <c r="AH132" s="2831"/>
      <c r="AI132" s="2831"/>
      <c r="AJ132" s="2831"/>
      <c r="AK132" s="2831"/>
      <c r="AL132" s="2831"/>
      <c r="AM132" s="2831"/>
      <c r="AN132" s="2831"/>
      <c r="AO132" s="2831"/>
      <c r="AP132" s="2831"/>
      <c r="AQ132" s="2831"/>
      <c r="AR132" s="2831"/>
      <c r="AS132" s="2831"/>
      <c r="AT132" s="2831"/>
      <c r="AU132" s="2831"/>
      <c r="AV132" s="2831"/>
      <c r="AW132" s="2831"/>
      <c r="AX132" s="2831"/>
      <c r="AY132" s="2831"/>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3047" t="s">
        <v>115</v>
      </c>
      <c r="D133" s="3048"/>
      <c r="E133" s="3048"/>
      <c r="F133" s="3048"/>
      <c r="G133" s="3049"/>
      <c r="H133" s="3408" t="s">
        <v>39</v>
      </c>
      <c r="I133" s="3409"/>
      <c r="J133" s="3409"/>
      <c r="K133" s="3409"/>
      <c r="L133" s="3410"/>
      <c r="M133" s="3411" t="s">
        <v>38</v>
      </c>
      <c r="N133" s="3412"/>
      <c r="O133" s="3412"/>
      <c r="P133" s="3412"/>
      <c r="Q133" s="3413"/>
      <c r="R133" s="782" t="s">
        <v>143</v>
      </c>
      <c r="S133" s="465"/>
      <c r="T133" s="465"/>
      <c r="U133" s="465"/>
      <c r="V133" s="465"/>
      <c r="W133" s="465"/>
      <c r="X133" s="465"/>
      <c r="Y133" s="466"/>
      <c r="Z133" s="464"/>
      <c r="AA133" s="2826"/>
      <c r="AB133" s="2826"/>
      <c r="AC133" s="2826"/>
      <c r="AD133" s="2826"/>
      <c r="AE133" s="2826"/>
      <c r="AF133" s="2826"/>
      <c r="AG133" s="2826"/>
      <c r="AH133" s="2826"/>
      <c r="AI133" s="2826"/>
      <c r="AJ133" s="2826"/>
      <c r="AK133" s="2826"/>
      <c r="AL133" s="2826"/>
      <c r="AM133" s="2826"/>
      <c r="AN133" s="2826"/>
      <c r="AO133" s="2826"/>
      <c r="AP133" s="2826"/>
      <c r="AQ133" s="2826"/>
      <c r="AR133" s="2826"/>
      <c r="AS133" s="2826"/>
      <c r="AT133" s="2826"/>
      <c r="AU133" s="2826"/>
      <c r="AV133" s="2826"/>
      <c r="AW133" s="2826"/>
      <c r="AX133" s="2826"/>
      <c r="AY133" s="2826"/>
      <c r="AZ133" s="239"/>
      <c r="BA133" s="241" t="s">
        <v>131</v>
      </c>
      <c r="BB133" s="116" t="s">
        <v>99</v>
      </c>
      <c r="BC133" s="3027" t="s">
        <v>115</v>
      </c>
      <c r="BD133" s="2976"/>
      <c r="BE133" s="2976"/>
      <c r="BF133" s="2976"/>
      <c r="BG133" s="2977"/>
      <c r="BH133" s="2975" t="s">
        <v>39</v>
      </c>
      <c r="BI133" s="2976"/>
      <c r="BJ133" s="2976"/>
      <c r="BK133" s="2976"/>
      <c r="BL133" s="2977"/>
      <c r="BM133" s="2975" t="s">
        <v>38</v>
      </c>
      <c r="BN133" s="2976"/>
      <c r="BO133" s="2976"/>
      <c r="BP133" s="2976"/>
      <c r="BQ133" s="2977"/>
      <c r="BR133" s="788" t="s">
        <v>143</v>
      </c>
      <c r="BS133" s="528"/>
      <c r="BT133" s="528"/>
      <c r="BU133" s="528"/>
      <c r="BV133" s="528"/>
      <c r="BW133" s="528"/>
      <c r="BX133" s="528"/>
      <c r="BY133" s="529"/>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24"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158</v>
      </c>
      <c r="S134" s="325" t="s">
        <v>159</v>
      </c>
      <c r="T134" s="325" t="s">
        <v>160</v>
      </c>
      <c r="U134" s="325" t="s">
        <v>161</v>
      </c>
      <c r="V134" s="325" t="s">
        <v>162</v>
      </c>
      <c r="W134" s="325" t="s">
        <v>163</v>
      </c>
      <c r="X134" s="325" t="s">
        <v>252</v>
      </c>
      <c r="Y134" s="329" t="s">
        <v>165</v>
      </c>
      <c r="Z134" s="329" t="s">
        <v>166</v>
      </c>
      <c r="AA134" s="2843"/>
      <c r="AB134" s="2843"/>
      <c r="AC134" s="2843"/>
      <c r="AD134" s="2843"/>
      <c r="AE134" s="2843"/>
      <c r="AF134" s="2843"/>
      <c r="AG134" s="2843"/>
      <c r="AH134" s="2843"/>
      <c r="AI134" s="2843"/>
      <c r="AJ134" s="2843"/>
      <c r="AK134" s="2843"/>
      <c r="AL134" s="2843"/>
      <c r="AM134" s="2843"/>
      <c r="AN134" s="2843"/>
      <c r="AO134" s="2843"/>
      <c r="AP134" s="2843"/>
      <c r="AQ134" s="2843"/>
      <c r="AR134" s="2843"/>
      <c r="AS134" s="2843"/>
      <c r="AT134" s="2843"/>
      <c r="AU134" s="2843"/>
      <c r="AV134" s="2843"/>
      <c r="AW134" s="2843"/>
      <c r="AX134" s="2843"/>
      <c r="AY134" s="2843"/>
      <c r="AZ134" s="23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163</v>
      </c>
      <c r="BX134" s="188" t="s">
        <v>252</v>
      </c>
      <c r="BY134" s="189" t="s">
        <v>165</v>
      </c>
      <c r="BZ134" s="189" t="s">
        <v>166</v>
      </c>
      <c r="CA134" s="2603"/>
      <c r="CB134" s="2603"/>
      <c r="CC134" s="2603"/>
      <c r="CD134" s="2603"/>
      <c r="CE134" s="2603"/>
      <c r="CF134" s="2603"/>
      <c r="CG134" s="2603"/>
      <c r="CH134" s="2603"/>
      <c r="CI134" s="2603"/>
      <c r="CJ134" s="2603"/>
      <c r="CK134" s="2603"/>
      <c r="CL134" s="2603"/>
      <c r="CM134" s="2603"/>
      <c r="CN134" s="2603"/>
      <c r="CO134" s="2603"/>
      <c r="CP134" s="2603"/>
      <c r="CQ134" s="2603"/>
      <c r="CR134" s="2603"/>
      <c r="CS134" s="2603"/>
      <c r="CT134" s="2603"/>
      <c r="CU134" s="2603"/>
      <c r="CV134" s="2603"/>
      <c r="CW134" s="2603"/>
      <c r="CX134" s="2603"/>
      <c r="CY134" s="2603"/>
      <c r="CZ134" s="2603"/>
    </row>
    <row r="135" s="130" customFormat="true" ht="15" customHeight="true" x14ac:dyDescent="0.2">
      <c r="A135" s="3431" t="s">
        <v>46</v>
      </c>
      <c r="B135" s="299" t="s">
        <v>45</v>
      </c>
      <c r="C135" s="555">
        <v>0</v>
      </c>
      <c r="D135" s="575">
        <v>0</v>
      </c>
      <c r="E135" s="575">
        <v>0</v>
      </c>
      <c r="F135" s="575">
        <v>1.1627306620822497</v>
      </c>
      <c r="G135" s="595">
        <v>3.9857358561587795</v>
      </c>
      <c r="H135" s="614">
        <v>0</v>
      </c>
      <c r="I135" s="575">
        <v>0.56401252462022644</v>
      </c>
      <c r="J135" s="575">
        <v>4.1440800059349412</v>
      </c>
      <c r="K135" s="575">
        <v>1.7918944009024951</v>
      </c>
      <c r="L135" s="633">
        <v>7.6525172228507357</v>
      </c>
      <c r="M135" s="647">
        <v>0</v>
      </c>
      <c r="N135" s="575">
        <v>0</v>
      </c>
      <c r="O135" s="575">
        <v>0</v>
      </c>
      <c r="P135" s="575">
        <v>0</v>
      </c>
      <c r="Q135" s="633">
        <v>0.14731050890655048</v>
      </c>
      <c r="R135" s="647">
        <v>0</v>
      </c>
      <c r="S135" s="575">
        <v>0</v>
      </c>
      <c r="T135" s="575">
        <v>0</v>
      </c>
      <c r="U135" s="575">
        <v>5.0834232138882218E-2</v>
      </c>
      <c r="V135" s="575">
        <v>0</v>
      </c>
      <c r="W135" s="575">
        <v>0</v>
      </c>
      <c r="X135" s="575">
        <v>0.63189988268858666</v>
      </c>
      <c r="Y135" s="664">
        <v>4.5792031662573232</v>
      </c>
      <c r="Z135" s="664">
        <v>8.1834264353663699E-2</v>
      </c>
      <c r="AA135" s="2844"/>
      <c r="AB135" s="2844"/>
      <c r="AC135" s="2844"/>
      <c r="AD135" s="2844"/>
      <c r="AE135" s="2844"/>
      <c r="AF135" s="2844"/>
      <c r="AG135" s="2844"/>
      <c r="AH135" s="2844"/>
      <c r="AI135" s="2844"/>
      <c r="AJ135" s="2844"/>
      <c r="AK135" s="2844"/>
      <c r="AL135" s="2844"/>
      <c r="AM135" s="2844"/>
      <c r="AN135" s="2844"/>
      <c r="AO135" s="2844"/>
      <c r="AP135" s="2844"/>
      <c r="AQ135" s="2844"/>
      <c r="AR135" s="2844"/>
      <c r="AS135" s="2844"/>
      <c r="AT135" s="2844"/>
      <c r="AU135" s="2844"/>
      <c r="AV135" s="2844"/>
      <c r="AW135" s="2844"/>
      <c r="AX135" s="2844"/>
      <c r="AY135" s="2844"/>
      <c r="AZ135" s="239"/>
      <c r="BA135" s="2979" t="s">
        <v>46</v>
      </c>
      <c r="BB135" s="172" t="s">
        <v>45</v>
      </c>
      <c r="BC135" s="683">
        <v>0</v>
      </c>
      <c r="BD135" s="701">
        <v>0</v>
      </c>
      <c r="BE135" s="701">
        <v>0</v>
      </c>
      <c r="BF135" s="701">
        <v>116.61363786263823</v>
      </c>
      <c r="BG135" s="720">
        <v>400.86708994490976</v>
      </c>
      <c r="BH135" s="739">
        <v>0</v>
      </c>
      <c r="BI135" s="701">
        <v>20.222567919126568</v>
      </c>
      <c r="BJ135" s="701">
        <v>148.65795075238077</v>
      </c>
      <c r="BK135" s="701">
        <v>64.098051770592406</v>
      </c>
      <c r="BL135" s="720">
        <v>274.98401642083809</v>
      </c>
      <c r="BM135" s="739">
        <v>0</v>
      </c>
      <c r="BN135" s="701">
        <v>0</v>
      </c>
      <c r="BO135" s="701">
        <v>0</v>
      </c>
      <c r="BP135" s="701">
        <v>0</v>
      </c>
      <c r="BQ135" s="720">
        <v>9.5181409446102236</v>
      </c>
      <c r="BR135" s="739">
        <v>0</v>
      </c>
      <c r="BS135" s="701">
        <v>0</v>
      </c>
      <c r="BT135" s="701">
        <v>0</v>
      </c>
      <c r="BU135" s="701">
        <v>2.7756753536094276</v>
      </c>
      <c r="BV135" s="701">
        <v>0</v>
      </c>
      <c r="BW135" s="701">
        <v>0</v>
      </c>
      <c r="BX135" s="701">
        <v>15.551407859614415</v>
      </c>
      <c r="BY135" s="759">
        <v>497.20290340908917</v>
      </c>
      <c r="BZ135" s="759">
        <v>1.9507411852349599</v>
      </c>
      <c r="CA135" s="2868"/>
      <c r="CB135" s="2868"/>
      <c r="CC135" s="2868"/>
      <c r="CD135" s="2868"/>
      <c r="CE135" s="2868"/>
      <c r="CF135" s="2868"/>
      <c r="CG135" s="2868"/>
      <c r="CH135" s="2868"/>
      <c r="CI135" s="2868"/>
      <c r="CJ135" s="2868"/>
      <c r="CK135" s="2868"/>
      <c r="CL135" s="2868"/>
      <c r="CM135" s="2868"/>
      <c r="CN135" s="2868"/>
      <c r="CO135" s="2868"/>
      <c r="CP135" s="2868"/>
      <c r="CQ135" s="2868"/>
      <c r="CR135" s="2868"/>
      <c r="CS135" s="2868"/>
      <c r="CT135" s="2868"/>
      <c r="CU135" s="2868"/>
      <c r="CV135" s="2868"/>
      <c r="CW135" s="2868"/>
      <c r="CX135" s="2868"/>
      <c r="CY135" s="2868"/>
      <c r="CZ135" s="2604"/>
    </row>
    <row r="136" s="130" customFormat="true" ht="15" customHeight="true" x14ac:dyDescent="0.2">
      <c r="A136" s="2998"/>
      <c r="B136" s="300" t="s">
        <v>44</v>
      </c>
      <c r="C136" s="556">
        <v>0.91145992193903591</v>
      </c>
      <c r="D136" s="576">
        <v>0.71981274991940736</v>
      </c>
      <c r="E136" s="576">
        <v>2.0675508415143629</v>
      </c>
      <c r="F136" s="576">
        <v>12.872736127918236</v>
      </c>
      <c r="G136" s="596">
        <v>48.474794930639803</v>
      </c>
      <c r="H136" s="615">
        <v>5.3825690757712579</v>
      </c>
      <c r="I136" s="576">
        <v>19.099706961791156</v>
      </c>
      <c r="J136" s="576">
        <v>21.909557297724099</v>
      </c>
      <c r="K136" s="576">
        <v>47.073494740646396</v>
      </c>
      <c r="L136" s="634">
        <v>64.236761627010182</v>
      </c>
      <c r="M136" s="648">
        <v>0.48069098777034663</v>
      </c>
      <c r="N136" s="576">
        <v>0.58666700144797479</v>
      </c>
      <c r="O136" s="576">
        <v>0.45431115909627889</v>
      </c>
      <c r="P136" s="576">
        <v>1.6500431259156561</v>
      </c>
      <c r="Q136" s="634">
        <v>10.48774746504585</v>
      </c>
      <c r="R136" s="648">
        <v>4.8557770743507502</v>
      </c>
      <c r="S136" s="576">
        <v>12.46121840912787</v>
      </c>
      <c r="T136" s="576">
        <v>8.6959828633779566</v>
      </c>
      <c r="U136" s="576">
        <v>4.7922325103707237</v>
      </c>
      <c r="V136" s="576">
        <v>1.8689773108103345</v>
      </c>
      <c r="W136" s="576">
        <v>0.50358851451638686</v>
      </c>
      <c r="X136" s="576">
        <v>2.2844498122744135</v>
      </c>
      <c r="Y136" s="665">
        <v>45.472565447092357</v>
      </c>
      <c r="Z136" s="665">
        <v>3.3396394734911237</v>
      </c>
      <c r="AA136" s="2663"/>
      <c r="AB136" s="2663"/>
      <c r="AC136" s="2663"/>
      <c r="AD136" s="2663"/>
      <c r="AE136" s="2663"/>
      <c r="AF136" s="2663"/>
      <c r="AG136" s="2663"/>
      <c r="AH136" s="2663"/>
      <c r="AI136" s="2663"/>
      <c r="AJ136" s="2663"/>
      <c r="AK136" s="2663"/>
      <c r="AL136" s="2663"/>
      <c r="AM136" s="2663"/>
      <c r="AN136" s="2663"/>
      <c r="AO136" s="2663"/>
      <c r="AP136" s="2663"/>
      <c r="AQ136" s="2663"/>
      <c r="AR136" s="2663"/>
      <c r="AS136" s="2663"/>
      <c r="AT136" s="2663"/>
      <c r="AU136" s="2663"/>
      <c r="AV136" s="2663"/>
      <c r="AW136" s="2663"/>
      <c r="AX136" s="2663"/>
      <c r="AY136" s="2663"/>
      <c r="AZ136" s="239"/>
      <c r="BA136" s="2980"/>
      <c r="BB136" s="173" t="s">
        <v>44</v>
      </c>
      <c r="BC136" s="684">
        <v>91.556213784882928</v>
      </c>
      <c r="BD136" s="702">
        <v>72.236808357628519</v>
      </c>
      <c r="BE136" s="702">
        <v>207.9126493283249</v>
      </c>
      <c r="BF136" s="702">
        <v>1291.0441240399396</v>
      </c>
      <c r="BG136" s="721">
        <v>4875.3732512141996</v>
      </c>
      <c r="BH136" s="740">
        <v>192.90718148769162</v>
      </c>
      <c r="BI136" s="702">
        <v>684.81656773546194</v>
      </c>
      <c r="BJ136" s="702">
        <v>785.94763737837604</v>
      </c>
      <c r="BK136" s="702">
        <v>1683.8711597005811</v>
      </c>
      <c r="BL136" s="721">
        <v>2308.2708865152954</v>
      </c>
      <c r="BM136" s="740">
        <v>31.221146922579589</v>
      </c>
      <c r="BN136" s="702">
        <v>37.646052774528776</v>
      </c>
      <c r="BO136" s="702">
        <v>29.420538302215405</v>
      </c>
      <c r="BP136" s="702">
        <v>106.37939605563518</v>
      </c>
      <c r="BQ136" s="721">
        <v>677.64247985261068</v>
      </c>
      <c r="BR136" s="740">
        <v>447.40391011898845</v>
      </c>
      <c r="BS136" s="702">
        <v>493.5425958201763</v>
      </c>
      <c r="BT136" s="702">
        <v>77.6081206924691</v>
      </c>
      <c r="BU136" s="702">
        <v>261.6677995934088</v>
      </c>
      <c r="BV136" s="702">
        <v>149.50630372449862</v>
      </c>
      <c r="BW136" s="702">
        <v>35.221510149344148</v>
      </c>
      <c r="BX136" s="702">
        <v>56.221581517537871</v>
      </c>
      <c r="BY136" s="760">
        <v>4937.3418791184631</v>
      </c>
      <c r="BZ136" s="760">
        <v>79.60934599009282</v>
      </c>
      <c r="CA136" s="2869"/>
      <c r="CB136" s="2869"/>
      <c r="CC136" s="2869"/>
      <c r="CD136" s="2869"/>
      <c r="CE136" s="2869"/>
      <c r="CF136" s="2869"/>
      <c r="CG136" s="2869"/>
      <c r="CH136" s="2869"/>
      <c r="CI136" s="2869"/>
      <c r="CJ136" s="2869"/>
      <c r="CK136" s="2869"/>
      <c r="CL136" s="2869"/>
      <c r="CM136" s="2869"/>
      <c r="CN136" s="2869"/>
      <c r="CO136" s="2869"/>
      <c r="CP136" s="2869"/>
      <c r="CQ136" s="2869"/>
      <c r="CR136" s="2869"/>
      <c r="CS136" s="2869"/>
      <c r="CT136" s="2869"/>
      <c r="CU136" s="2869"/>
      <c r="CV136" s="2869"/>
      <c r="CW136" s="2869"/>
      <c r="CX136" s="2869"/>
      <c r="CY136" s="2869"/>
      <c r="CZ136" s="2605"/>
    </row>
    <row r="137" s="130" customFormat="true" ht="15" customHeight="true" x14ac:dyDescent="0.2">
      <c r="A137" s="2998"/>
      <c r="B137" s="300" t="s">
        <v>43</v>
      </c>
      <c r="C137" s="556">
        <v>2.5321692010196757</v>
      </c>
      <c r="D137" s="576">
        <v>3.1849028592990525</v>
      </c>
      <c r="E137" s="576">
        <v>6.2263992372840953</v>
      </c>
      <c r="F137" s="576">
        <v>17.138853523066349</v>
      </c>
      <c r="G137" s="596">
        <v>24.951751248319685</v>
      </c>
      <c r="H137" s="615">
        <v>13.32794789147197</v>
      </c>
      <c r="I137" s="576">
        <v>21.371370893487235</v>
      </c>
      <c r="J137" s="576">
        <v>28.662198459308453</v>
      </c>
      <c r="K137" s="576">
        <v>29.909771412699843</v>
      </c>
      <c r="L137" s="634">
        <v>18.820218269288556</v>
      </c>
      <c r="M137" s="648">
        <v>2.0777295761925245</v>
      </c>
      <c r="N137" s="576">
        <v>2.6311445968205138</v>
      </c>
      <c r="O137" s="576">
        <v>2.1867987999639511</v>
      </c>
      <c r="P137" s="576">
        <v>4.8664522393538236</v>
      </c>
      <c r="Q137" s="634">
        <v>10.076911328586799</v>
      </c>
      <c r="R137" s="648">
        <v>5.1995654328079208</v>
      </c>
      <c r="S137" s="576">
        <v>9.4946905093969072</v>
      </c>
      <c r="T137" s="576">
        <v>7.4254932829268512</v>
      </c>
      <c r="U137" s="576">
        <v>5.2907384483398694</v>
      </c>
      <c r="V137" s="576">
        <v>5.3342715328734576</v>
      </c>
      <c r="W137" s="576">
        <v>7.1102828324244989</v>
      </c>
      <c r="X137" s="576">
        <v>4.6581098920950357</v>
      </c>
      <c r="Y137" s="665">
        <v>28.286511584637026</v>
      </c>
      <c r="Z137" s="665">
        <v>4.5433050358219464</v>
      </c>
      <c r="AA137" s="2663"/>
      <c r="AB137" s="2663"/>
      <c r="AC137" s="2663"/>
      <c r="AD137" s="2663"/>
      <c r="AE137" s="2663"/>
      <c r="AF137" s="2663"/>
      <c r="AG137" s="2663"/>
      <c r="AH137" s="2663"/>
      <c r="AI137" s="2663"/>
      <c r="AJ137" s="2663"/>
      <c r="AK137" s="2663"/>
      <c r="AL137" s="2663"/>
      <c r="AM137" s="2663"/>
      <c r="AN137" s="2663"/>
      <c r="AO137" s="2663"/>
      <c r="AP137" s="2663"/>
      <c r="AQ137" s="2663"/>
      <c r="AR137" s="2663"/>
      <c r="AS137" s="2663"/>
      <c r="AT137" s="2663"/>
      <c r="AU137" s="2663"/>
      <c r="AV137" s="2663"/>
      <c r="AW137" s="2663"/>
      <c r="AX137" s="2663"/>
      <c r="AY137" s="2663"/>
      <c r="AZ137" s="239"/>
      <c r="BA137" s="2980"/>
      <c r="BB137" s="173" t="s">
        <v>43</v>
      </c>
      <c r="BC137" s="684">
        <v>254.3565757832194</v>
      </c>
      <c r="BD137" s="702">
        <v>319.62092573465509</v>
      </c>
      <c r="BE137" s="702">
        <v>626.1259143941611</v>
      </c>
      <c r="BF137" s="702">
        <v>1718.9054381179474</v>
      </c>
      <c r="BG137" s="721">
        <v>2509.5330631325005</v>
      </c>
      <c r="BH137" s="740">
        <v>477.6635146833259</v>
      </c>
      <c r="BI137" s="702">
        <v>766.26667060168234</v>
      </c>
      <c r="BJ137" s="702">
        <v>1028.1808461508094</v>
      </c>
      <c r="BK137" s="702">
        <v>1069.9057240718175</v>
      </c>
      <c r="BL137" s="721">
        <v>676.28194212386245</v>
      </c>
      <c r="BM137" s="740">
        <v>134.94969120304683</v>
      </c>
      <c r="BN137" s="702">
        <v>168.83889515661667</v>
      </c>
      <c r="BO137" s="702">
        <v>141.61395018682268</v>
      </c>
      <c r="BP137" s="702">
        <v>313.74346647380628</v>
      </c>
      <c r="BQ137" s="721">
        <v>651.09721651069265</v>
      </c>
      <c r="BR137" s="740">
        <v>479.08004629080654</v>
      </c>
      <c r="BS137" s="702">
        <v>376.04943968275302</v>
      </c>
      <c r="BT137" s="702">
        <v>66.269516391232884</v>
      </c>
      <c r="BU137" s="702">
        <v>288.88746215993643</v>
      </c>
      <c r="BV137" s="702">
        <v>426.7078125185746</v>
      </c>
      <c r="BW137" s="702">
        <v>497.3006566431485</v>
      </c>
      <c r="BX137" s="702">
        <v>114.63867737822387</v>
      </c>
      <c r="BY137" s="760">
        <v>3071.3063335626734</v>
      </c>
      <c r="BZ137" s="760">
        <v>108.30197253513259</v>
      </c>
      <c r="CA137" s="2869"/>
      <c r="CB137" s="2869"/>
      <c r="CC137" s="2869"/>
      <c r="CD137" s="2869"/>
      <c r="CE137" s="2869"/>
      <c r="CF137" s="2869"/>
      <c r="CG137" s="2869"/>
      <c r="CH137" s="2869"/>
      <c r="CI137" s="2869"/>
      <c r="CJ137" s="2869"/>
      <c r="CK137" s="2869"/>
      <c r="CL137" s="2869"/>
      <c r="CM137" s="2869"/>
      <c r="CN137" s="2869"/>
      <c r="CO137" s="2869"/>
      <c r="CP137" s="2869"/>
      <c r="CQ137" s="2869"/>
      <c r="CR137" s="2869"/>
      <c r="CS137" s="2869"/>
      <c r="CT137" s="2869"/>
      <c r="CU137" s="2869"/>
      <c r="CV137" s="2869"/>
      <c r="CW137" s="2869"/>
      <c r="CX137" s="2869"/>
      <c r="CY137" s="2869"/>
      <c r="CZ137" s="2605"/>
    </row>
    <row r="138" s="130" customFormat="true" ht="15" customHeight="true" x14ac:dyDescent="0.2">
      <c r="A138" s="2998"/>
      <c r="B138" s="300" t="s">
        <v>42</v>
      </c>
      <c r="C138" s="556">
        <v>68.547817599203668</v>
      </c>
      <c r="D138" s="576">
        <v>82.054515589993244</v>
      </c>
      <c r="E138" s="576">
        <v>83.672101576554468</v>
      </c>
      <c r="F138" s="576">
        <v>66.064801952515268</v>
      </c>
      <c r="G138" s="596">
        <v>22.56138922514916</v>
      </c>
      <c r="H138" s="615">
        <v>79.043038982215364</v>
      </c>
      <c r="I138" s="576">
        <v>58.892810178885959</v>
      </c>
      <c r="J138" s="576">
        <v>45.210346292048484</v>
      </c>
      <c r="K138" s="576">
        <v>21.224839445751236</v>
      </c>
      <c r="L138" s="634">
        <v>9.2905028808504806</v>
      </c>
      <c r="M138" s="648">
        <v>64.408360405898108</v>
      </c>
      <c r="N138" s="576">
        <v>75.267013770321597</v>
      </c>
      <c r="O138" s="576">
        <v>86.006943824257277</v>
      </c>
      <c r="P138" s="576">
        <v>84.356731914953471</v>
      </c>
      <c r="Q138" s="634">
        <v>73.491503606007328</v>
      </c>
      <c r="R138" s="648">
        <v>85.49520937371237</v>
      </c>
      <c r="S138" s="576">
        <v>57.99202832929987</v>
      </c>
      <c r="T138" s="576">
        <v>52.213361049310194</v>
      </c>
      <c r="U138" s="576">
        <v>80.080431406929051</v>
      </c>
      <c r="V138" s="576">
        <v>86.997757126779689</v>
      </c>
      <c r="W138" s="576">
        <v>62.112788325240309</v>
      </c>
      <c r="X138" s="576">
        <v>81.81448522038059</v>
      </c>
      <c r="Y138" s="665">
        <v>21.661719802013462</v>
      </c>
      <c r="Z138" s="665">
        <v>73.30418000828152</v>
      </c>
      <c r="AA138" s="2663"/>
      <c r="AB138" s="2663"/>
      <c r="AC138" s="2663"/>
      <c r="AD138" s="2663"/>
      <c r="AE138" s="2663"/>
      <c r="AF138" s="2663"/>
      <c r="AG138" s="2663"/>
      <c r="AH138" s="2663"/>
      <c r="AI138" s="2663"/>
      <c r="AJ138" s="2663"/>
      <c r="AK138" s="2663"/>
      <c r="AL138" s="2663"/>
      <c r="AM138" s="2663"/>
      <c r="AN138" s="2663"/>
      <c r="AO138" s="2663"/>
      <c r="AP138" s="2663"/>
      <c r="AQ138" s="2663"/>
      <c r="AR138" s="2663"/>
      <c r="AS138" s="2663"/>
      <c r="AT138" s="2663"/>
      <c r="AU138" s="2663"/>
      <c r="AV138" s="2663"/>
      <c r="AW138" s="2663"/>
      <c r="AX138" s="2663"/>
      <c r="AY138" s="2663"/>
      <c r="AZ138" s="239"/>
      <c r="BA138" s="2980"/>
      <c r="BB138" s="173" t="s">
        <v>42</v>
      </c>
      <c r="BC138" s="684">
        <v>6885.6331381508926</v>
      </c>
      <c r="BD138" s="702">
        <v>8234.5808937338643</v>
      </c>
      <c r="BE138" s="702">
        <v>8414.0558792296561</v>
      </c>
      <c r="BF138" s="702">
        <v>6625.8310214000012</v>
      </c>
      <c r="BG138" s="721">
        <v>2269.1213793871884</v>
      </c>
      <c r="BH138" s="740">
        <v>2832.8423939633421</v>
      </c>
      <c r="BI138" s="702">
        <v>2111.5911470098581</v>
      </c>
      <c r="BJ138" s="702">
        <v>1621.8020460406469</v>
      </c>
      <c r="BK138" s="702">
        <v>759.23606710923809</v>
      </c>
      <c r="BL138" s="721">
        <v>333.84306396816368</v>
      </c>
      <c r="BM138" s="740">
        <v>4183.3588197740983</v>
      </c>
      <c r="BN138" s="702">
        <v>4829.8369698401793</v>
      </c>
      <c r="BO138" s="702">
        <v>5569.6861817603003</v>
      </c>
      <c r="BP138" s="702">
        <v>5438.5355469785363</v>
      </c>
      <c r="BQ138" s="721">
        <v>4748.4900754572254</v>
      </c>
      <c r="BR138" s="740">
        <v>7877.3984852578733</v>
      </c>
      <c r="BS138" s="702">
        <v>2296.8489323286817</v>
      </c>
      <c r="BT138" s="702">
        <v>465.9830739938073</v>
      </c>
      <c r="BU138" s="702">
        <v>4372.5904849973585</v>
      </c>
      <c r="BV138" s="702">
        <v>6959.2675230001341</v>
      </c>
      <c r="BW138" s="702">
        <v>4344.2337172888947</v>
      </c>
      <c r="BX138" s="702">
        <v>2013.5000232522038</v>
      </c>
      <c r="BY138" s="760">
        <v>2351.9965346281015</v>
      </c>
      <c r="BZ138" s="760">
        <v>1747.4035371545438</v>
      </c>
      <c r="CA138" s="2869"/>
      <c r="CB138" s="2869"/>
      <c r="CC138" s="2869"/>
      <c r="CD138" s="2869"/>
      <c r="CE138" s="2869"/>
      <c r="CF138" s="2869"/>
      <c r="CG138" s="2869"/>
      <c r="CH138" s="2869"/>
      <c r="CI138" s="2869"/>
      <c r="CJ138" s="2869"/>
      <c r="CK138" s="2869"/>
      <c r="CL138" s="2869"/>
      <c r="CM138" s="2869"/>
      <c r="CN138" s="2869"/>
      <c r="CO138" s="2869"/>
      <c r="CP138" s="2869"/>
      <c r="CQ138" s="2869"/>
      <c r="CR138" s="2869"/>
      <c r="CS138" s="2869"/>
      <c r="CT138" s="2869"/>
      <c r="CU138" s="2869"/>
      <c r="CV138" s="2869"/>
      <c r="CW138" s="2869"/>
      <c r="CX138" s="2869"/>
      <c r="CY138" s="2869"/>
      <c r="CZ138" s="2605"/>
    </row>
    <row r="139" s="130" customFormat="true" ht="15" customHeight="true" x14ac:dyDescent="0.2">
      <c r="A139" s="2998"/>
      <c r="B139" s="300" t="s">
        <v>19</v>
      </c>
      <c r="C139" s="556">
        <v>28.008553277837457</v>
      </c>
      <c r="D139" s="576">
        <v>14.040768800788433</v>
      </c>
      <c r="E139" s="576">
        <v>8.0339483446472109</v>
      </c>
      <c r="F139" s="576">
        <v>2.7608777344177842</v>
      </c>
      <c r="G139" s="596">
        <v>2.6328739732687682E-2</v>
      </c>
      <c r="H139" s="615">
        <v>2.2464440505415215</v>
      </c>
      <c r="I139" s="576">
        <v>7.2099441215339607E-2</v>
      </c>
      <c r="J139" s="576">
        <v>7.3817944984081466E-2</v>
      </c>
      <c r="K139" s="576">
        <v>0</v>
      </c>
      <c r="L139" s="634">
        <v>0</v>
      </c>
      <c r="M139" s="648">
        <v>33.03321903013898</v>
      </c>
      <c r="N139" s="576">
        <v>21.515174631409916</v>
      </c>
      <c r="O139" s="576">
        <v>11.351946216682487</v>
      </c>
      <c r="P139" s="576">
        <v>9.1267727197771453</v>
      </c>
      <c r="Q139" s="634">
        <v>5.7965270914535054</v>
      </c>
      <c r="R139" s="648">
        <v>4.4494481191290305</v>
      </c>
      <c r="S139" s="576">
        <v>20.052062752175363</v>
      </c>
      <c r="T139" s="576">
        <v>31.665162804384757</v>
      </c>
      <c r="U139" s="576">
        <v>9.7857634022216278</v>
      </c>
      <c r="V139" s="576">
        <v>5.7989940295366349</v>
      </c>
      <c r="W139" s="576">
        <v>30.273340327818737</v>
      </c>
      <c r="X139" s="576">
        <v>10.611055192561434</v>
      </c>
      <c r="Y139" s="665">
        <v>0</v>
      </c>
      <c r="Z139" s="665">
        <v>18.731041218051644</v>
      </c>
      <c r="AA139" s="2663"/>
      <c r="AB139" s="2663"/>
      <c r="AC139" s="2663"/>
      <c r="AD139" s="2663"/>
      <c r="AE139" s="2663"/>
      <c r="AF139" s="2663"/>
      <c r="AG139" s="2663"/>
      <c r="AH139" s="2663"/>
      <c r="AI139" s="2663"/>
      <c r="AJ139" s="2663"/>
      <c r="AK139" s="2663"/>
      <c r="AL139" s="2663"/>
      <c r="AM139" s="2663"/>
      <c r="AN139" s="2663"/>
      <c r="AO139" s="2663"/>
      <c r="AP139" s="2663"/>
      <c r="AQ139" s="2663"/>
      <c r="AR139" s="2663"/>
      <c r="AS139" s="2663"/>
      <c r="AT139" s="2663"/>
      <c r="AU139" s="2663"/>
      <c r="AV139" s="2663"/>
      <c r="AW139" s="2663"/>
      <c r="AX139" s="2663"/>
      <c r="AY139" s="2663"/>
      <c r="AZ139" s="239"/>
      <c r="BA139" s="2980"/>
      <c r="BB139" s="173" t="s">
        <v>19</v>
      </c>
      <c r="BC139" s="684">
        <v>2813.4611626757737</v>
      </c>
      <c r="BD139" s="702">
        <v>1409.0613498717321</v>
      </c>
      <c r="BE139" s="702">
        <v>807.89282244642106</v>
      </c>
      <c r="BF139" s="702">
        <v>276.89645315437804</v>
      </c>
      <c r="BG139" s="721">
        <v>2.6480242694083289</v>
      </c>
      <c r="BH139" s="740">
        <v>80.510846040125145</v>
      </c>
      <c r="BI139" s="702">
        <v>2.5851125343183399</v>
      </c>
      <c r="BJ139" s="702">
        <v>2.6480242694083289</v>
      </c>
      <c r="BK139" s="702">
        <v>0</v>
      </c>
      <c r="BL139" s="721">
        <v>0</v>
      </c>
      <c r="BM139" s="740">
        <v>2145.5259426632902</v>
      </c>
      <c r="BN139" s="702">
        <v>1380.615234243897</v>
      </c>
      <c r="BO139" s="702">
        <v>735.13573634632712</v>
      </c>
      <c r="BP139" s="702">
        <v>588.40920859456878</v>
      </c>
      <c r="BQ139" s="721">
        <v>374.52970772577828</v>
      </c>
      <c r="BR139" s="740">
        <v>409.96537853543805</v>
      </c>
      <c r="BS139" s="702">
        <v>794.18775735512781</v>
      </c>
      <c r="BT139" s="702">
        <v>282.59873728807804</v>
      </c>
      <c r="BU139" s="702">
        <v>534.32699086692583</v>
      </c>
      <c r="BV139" s="702">
        <v>463.88265799789622</v>
      </c>
      <c r="BW139" s="702">
        <v>2117.3492501805663</v>
      </c>
      <c r="BX139" s="702">
        <v>261.14397492573352</v>
      </c>
      <c r="BY139" s="760">
        <v>0</v>
      </c>
      <c r="BZ139" s="760">
        <v>446.50506526794595</v>
      </c>
      <c r="CA139" s="2869"/>
      <c r="CB139" s="2869"/>
      <c r="CC139" s="2869"/>
      <c r="CD139" s="2869"/>
      <c r="CE139" s="2869"/>
      <c r="CF139" s="2869"/>
      <c r="CG139" s="2869"/>
      <c r="CH139" s="2869"/>
      <c r="CI139" s="2869"/>
      <c r="CJ139" s="2869"/>
      <c r="CK139" s="2869"/>
      <c r="CL139" s="2869"/>
      <c r="CM139" s="2869"/>
      <c r="CN139" s="2869"/>
      <c r="CO139" s="2869"/>
      <c r="CP139" s="2869"/>
      <c r="CQ139" s="2869"/>
      <c r="CR139" s="2869"/>
      <c r="CS139" s="2869"/>
      <c r="CT139" s="2869"/>
      <c r="CU139" s="2869"/>
      <c r="CV139" s="2869"/>
      <c r="CW139" s="2869"/>
      <c r="CX139" s="2869"/>
      <c r="CY139" s="2869"/>
      <c r="CZ139" s="2605"/>
    </row>
    <row r="140" s="130" customFormat="true" ht="15" customHeight="true" x14ac:dyDescent="0.2">
      <c r="A140" s="2998" t="s">
        <v>107</v>
      </c>
      <c r="B140" s="300" t="s">
        <v>64</v>
      </c>
      <c r="C140" s="556">
        <v>98.450481816891084</v>
      </c>
      <c r="D140" s="576">
        <v>100</v>
      </c>
      <c r="E140" s="576">
        <v>96.219353768432882</v>
      </c>
      <c r="F140" s="576">
        <v>79.063528981736994</v>
      </c>
      <c r="G140" s="596">
        <v>71.975568796151961</v>
      </c>
      <c r="H140" s="615">
        <v>86.924386080225773</v>
      </c>
      <c r="I140" s="576">
        <v>83.269552051018735</v>
      </c>
      <c r="J140" s="576">
        <v>68.50418900018515</v>
      </c>
      <c r="K140" s="576">
        <v>71.047446261286268</v>
      </c>
      <c r="L140" s="634">
        <v>68.56790613215523</v>
      </c>
      <c r="M140" s="648">
        <v>100</v>
      </c>
      <c r="N140" s="576">
        <v>100</v>
      </c>
      <c r="O140" s="576">
        <v>100</v>
      </c>
      <c r="P140" s="576">
        <v>95.42216289044822</v>
      </c>
      <c r="Q140" s="634">
        <v>94.007885433525047</v>
      </c>
      <c r="R140" s="648">
        <v>100</v>
      </c>
      <c r="S140" s="576">
        <v>92.406775002480856</v>
      </c>
      <c r="T140" s="576">
        <v>87.181146787065472</v>
      </c>
      <c r="U140" s="576">
        <v>94.568987798410546</v>
      </c>
      <c r="V140" s="576">
        <v>100</v>
      </c>
      <c r="W140" s="576">
        <v>97.313322001372299</v>
      </c>
      <c r="X140" s="576">
        <v>96.834364681142361</v>
      </c>
      <c r="Y140" s="665">
        <v>68.180983598782348</v>
      </c>
      <c r="Z140" s="665">
        <v>86.812275230169064</v>
      </c>
      <c r="AA140" s="2663"/>
      <c r="AB140" s="2663"/>
      <c r="AC140" s="2663"/>
      <c r="AD140" s="2663"/>
      <c r="AE140" s="2663"/>
      <c r="AF140" s="2663"/>
      <c r="AG140" s="2663"/>
      <c r="AH140" s="2663"/>
      <c r="AI140" s="2663"/>
      <c r="AJ140" s="2663"/>
      <c r="AK140" s="2663"/>
      <c r="AL140" s="2663"/>
      <c r="AM140" s="2663"/>
      <c r="AN140" s="2663"/>
      <c r="AO140" s="2663"/>
      <c r="AP140" s="2663"/>
      <c r="AQ140" s="2663"/>
      <c r="AR140" s="2663"/>
      <c r="AS140" s="2663"/>
      <c r="AT140" s="2663"/>
      <c r="AU140" s="2663"/>
      <c r="AV140" s="2663"/>
      <c r="AW140" s="2663"/>
      <c r="AX140" s="2663"/>
      <c r="AY140" s="2663"/>
      <c r="AZ140" s="239"/>
      <c r="BA140" s="2980" t="s">
        <v>107</v>
      </c>
      <c r="BB140" s="173" t="s">
        <v>64</v>
      </c>
      <c r="BC140" s="684">
        <v>90.137533604520087</v>
      </c>
      <c r="BD140" s="702">
        <v>72.236808357628519</v>
      </c>
      <c r="BE140" s="702">
        <v>200.05220758654224</v>
      </c>
      <c r="BF140" s="702">
        <v>1020.7450451773301</v>
      </c>
      <c r="BG140" s="721">
        <v>3509.0776284968665</v>
      </c>
      <c r="BH140" s="740">
        <v>167.68338321284287</v>
      </c>
      <c r="BI140" s="702">
        <v>570.24368832448044</v>
      </c>
      <c r="BJ140" s="702">
        <v>538.40705495217264</v>
      </c>
      <c r="BK140" s="702">
        <v>1196.3474572975683</v>
      </c>
      <c r="BL140" s="721">
        <v>1582.7330147416751</v>
      </c>
      <c r="BM140" s="740">
        <v>31.221146922579589</v>
      </c>
      <c r="BN140" s="702">
        <v>37.646052774528776</v>
      </c>
      <c r="BO140" s="702">
        <v>29.420538302215405</v>
      </c>
      <c r="BP140" s="702">
        <v>101.50952058608326</v>
      </c>
      <c r="BQ140" s="721">
        <v>637.03736610874023</v>
      </c>
      <c r="BR140" s="740">
        <v>447.40391011898845</v>
      </c>
      <c r="BS140" s="702">
        <v>456.06679606095378</v>
      </c>
      <c r="BT140" s="702">
        <v>67.659649619584414</v>
      </c>
      <c r="BU140" s="702">
        <v>247.45658946986015</v>
      </c>
      <c r="BV140" s="702">
        <v>149.50630372449862</v>
      </c>
      <c r="BW140" s="702">
        <v>34.275221585377295</v>
      </c>
      <c r="BX140" s="702">
        <v>54.441811276198351</v>
      </c>
      <c r="BY140" s="760">
        <v>3366.3282568175709</v>
      </c>
      <c r="BZ140" s="760">
        <v>69.110684549856941</v>
      </c>
      <c r="CA140" s="2869"/>
      <c r="CB140" s="2869"/>
      <c r="CC140" s="2869"/>
      <c r="CD140" s="2869"/>
      <c r="CE140" s="2869"/>
      <c r="CF140" s="2869"/>
      <c r="CG140" s="2869"/>
      <c r="CH140" s="2869"/>
      <c r="CI140" s="2869"/>
      <c r="CJ140" s="2869"/>
      <c r="CK140" s="2869"/>
      <c r="CL140" s="2869"/>
      <c r="CM140" s="2869"/>
      <c r="CN140" s="2869"/>
      <c r="CO140" s="2869"/>
      <c r="CP140" s="2869"/>
      <c r="CQ140" s="2869"/>
      <c r="CR140" s="2869"/>
      <c r="CS140" s="2869"/>
      <c r="CT140" s="2869"/>
      <c r="CU140" s="2869"/>
      <c r="CV140" s="2869"/>
      <c r="CW140" s="2869"/>
      <c r="CX140" s="2869"/>
      <c r="CY140" s="2869"/>
      <c r="CZ140" s="2605"/>
    </row>
    <row r="141" s="130" customFormat="true" ht="15" customHeight="true" x14ac:dyDescent="0.2">
      <c r="A141" s="2998"/>
      <c r="B141" s="300" t="s">
        <v>65</v>
      </c>
      <c r="C141" s="556">
        <v>0</v>
      </c>
      <c r="D141" s="576">
        <v>0</v>
      </c>
      <c r="E141" s="576">
        <v>3.7806462315671032</v>
      </c>
      <c r="F141" s="576">
        <v>15.586588792839157</v>
      </c>
      <c r="G141" s="596">
        <v>15.111046185632135</v>
      </c>
      <c r="H141" s="615">
        <v>12.340192786448851</v>
      </c>
      <c r="I141" s="576">
        <v>10.22530488069113</v>
      </c>
      <c r="J141" s="576">
        <v>26.334357975074052</v>
      </c>
      <c r="K141" s="576">
        <v>18.431015091735688</v>
      </c>
      <c r="L141" s="634">
        <v>13.093603362624421</v>
      </c>
      <c r="M141" s="648">
        <v>0</v>
      </c>
      <c r="N141" s="576">
        <v>0</v>
      </c>
      <c r="O141" s="576">
        <v>0</v>
      </c>
      <c r="P141" s="576">
        <v>4.5778371095517834</v>
      </c>
      <c r="Q141" s="634">
        <v>4.0649550794906304</v>
      </c>
      <c r="R141" s="648">
        <v>0</v>
      </c>
      <c r="S141" s="576">
        <v>4.947201847964398</v>
      </c>
      <c r="T141" s="576">
        <v>12.818853212934538</v>
      </c>
      <c r="U141" s="576">
        <v>4.3702491432680493</v>
      </c>
      <c r="V141" s="576">
        <v>0</v>
      </c>
      <c r="W141" s="576">
        <v>2.6866779986276934</v>
      </c>
      <c r="X141" s="576">
        <v>3.1656353188576354</v>
      </c>
      <c r="Y141" s="665">
        <v>18.003874386817113</v>
      </c>
      <c r="Z141" s="665">
        <v>10.514646321467444</v>
      </c>
      <c r="AA141" s="2663"/>
      <c r="AB141" s="2663"/>
      <c r="AC141" s="2663"/>
      <c r="AD141" s="2663"/>
      <c r="AE141" s="2663"/>
      <c r="AF141" s="2663"/>
      <c r="AG141" s="2663"/>
      <c r="AH141" s="2663"/>
      <c r="AI141" s="2663"/>
      <c r="AJ141" s="2663"/>
      <c r="AK141" s="2663"/>
      <c r="AL141" s="2663"/>
      <c r="AM141" s="2663"/>
      <c r="AN141" s="2663"/>
      <c r="AO141" s="2663"/>
      <c r="AP141" s="2663"/>
      <c r="AQ141" s="2663"/>
      <c r="AR141" s="2663"/>
      <c r="AS141" s="2663"/>
      <c r="AT141" s="2663"/>
      <c r="AU141" s="2663"/>
      <c r="AV141" s="2663"/>
      <c r="AW141" s="2663"/>
      <c r="AX141" s="2663"/>
      <c r="AY141" s="2663"/>
      <c r="AZ141" s="239"/>
      <c r="BA141" s="2980"/>
      <c r="BB141" s="173" t="s">
        <v>65</v>
      </c>
      <c r="BC141" s="684">
        <v>0</v>
      </c>
      <c r="BD141" s="702">
        <v>0</v>
      </c>
      <c r="BE141" s="702">
        <v>7.8604417417826404</v>
      </c>
      <c r="BF141" s="702">
        <v>201.22973874821767</v>
      </c>
      <c r="BG141" s="721">
        <v>736.71990371293271</v>
      </c>
      <c r="BH141" s="740">
        <v>23.805118094485916</v>
      </c>
      <c r="BI141" s="702">
        <v>70.024581924435665</v>
      </c>
      <c r="BJ141" s="702">
        <v>206.97426432385848</v>
      </c>
      <c r="BK141" s="702">
        <v>310.3545475697988</v>
      </c>
      <c r="BL141" s="721">
        <v>302.23583441524721</v>
      </c>
      <c r="BM141" s="740">
        <v>0</v>
      </c>
      <c r="BN141" s="702">
        <v>0</v>
      </c>
      <c r="BO141" s="702">
        <v>0</v>
      </c>
      <c r="BP141" s="702">
        <v>4.8698754695519337</v>
      </c>
      <c r="BQ141" s="721">
        <v>27.545862405554971</v>
      </c>
      <c r="BR141" s="740">
        <v>0</v>
      </c>
      <c r="BS141" s="702">
        <v>24.416548420907223</v>
      </c>
      <c r="BT141" s="702">
        <v>9.9484710728846899</v>
      </c>
      <c r="BU141" s="702">
        <v>11.435534769939304</v>
      </c>
      <c r="BV141" s="702">
        <v>0</v>
      </c>
      <c r="BW141" s="702">
        <v>0.94628856396684924</v>
      </c>
      <c r="BX141" s="702">
        <v>1.7797702413395153</v>
      </c>
      <c r="BY141" s="760">
        <v>888.91282996420387</v>
      </c>
      <c r="BZ141" s="760">
        <v>8.3706411696915843</v>
      </c>
      <c r="CA141" s="2869"/>
      <c r="CB141" s="2869"/>
      <c r="CC141" s="2869"/>
      <c r="CD141" s="2869"/>
      <c r="CE141" s="2869"/>
      <c r="CF141" s="2869"/>
      <c r="CG141" s="2869"/>
      <c r="CH141" s="2869"/>
      <c r="CI141" s="2869"/>
      <c r="CJ141" s="2869"/>
      <c r="CK141" s="2869"/>
      <c r="CL141" s="2869"/>
      <c r="CM141" s="2869"/>
      <c r="CN141" s="2869"/>
      <c r="CO141" s="2869"/>
      <c r="CP141" s="2869"/>
      <c r="CQ141" s="2869"/>
      <c r="CR141" s="2869"/>
      <c r="CS141" s="2869"/>
      <c r="CT141" s="2869"/>
      <c r="CU141" s="2869"/>
      <c r="CV141" s="2869"/>
      <c r="CW141" s="2869"/>
      <c r="CX141" s="2869"/>
      <c r="CY141" s="2869"/>
      <c r="CZ141" s="2605"/>
    </row>
    <row r="142" s="130" customFormat="true" ht="15" customHeight="true" x14ac:dyDescent="0.2">
      <c r="A142" s="2998"/>
      <c r="B142" s="300" t="s">
        <v>66</v>
      </c>
      <c r="C142" s="556">
        <v>0</v>
      </c>
      <c r="D142" s="576">
        <v>0</v>
      </c>
      <c r="E142" s="576">
        <v>0</v>
      </c>
      <c r="F142" s="576">
        <v>2.5636485101201072</v>
      </c>
      <c r="G142" s="596">
        <v>2.8472723199925976</v>
      </c>
      <c r="H142" s="615">
        <v>0</v>
      </c>
      <c r="I142" s="576">
        <v>4.8330947308109629</v>
      </c>
      <c r="J142" s="576">
        <v>1.9512668090041658</v>
      </c>
      <c r="K142" s="576">
        <v>1.7687929292511193</v>
      </c>
      <c r="L142" s="634">
        <v>3.4933409599409297</v>
      </c>
      <c r="M142" s="648">
        <v>0</v>
      </c>
      <c r="N142" s="576">
        <v>0</v>
      </c>
      <c r="O142" s="576">
        <v>0</v>
      </c>
      <c r="P142" s="576">
        <v>0</v>
      </c>
      <c r="Q142" s="634">
        <v>1.9271594869843005</v>
      </c>
      <c r="R142" s="648">
        <v>0</v>
      </c>
      <c r="S142" s="576">
        <v>2.6460231495547428</v>
      </c>
      <c r="T142" s="576">
        <v>0</v>
      </c>
      <c r="U142" s="576">
        <v>1.0607630583214278</v>
      </c>
      <c r="V142" s="576">
        <v>0</v>
      </c>
      <c r="W142" s="576">
        <v>0</v>
      </c>
      <c r="X142" s="576">
        <v>0</v>
      </c>
      <c r="Y142" s="665">
        <v>3.1611758646340777</v>
      </c>
      <c r="Z142" s="665">
        <v>0</v>
      </c>
      <c r="AA142" s="2663"/>
      <c r="AB142" s="2663"/>
      <c r="AC142" s="2663"/>
      <c r="AD142" s="2663"/>
      <c r="AE142" s="2663"/>
      <c r="AF142" s="2663"/>
      <c r="AG142" s="2663"/>
      <c r="AH142" s="2663"/>
      <c r="AI142" s="2663"/>
      <c r="AJ142" s="2663"/>
      <c r="AK142" s="2663"/>
      <c r="AL142" s="2663"/>
      <c r="AM142" s="2663"/>
      <c r="AN142" s="2663"/>
      <c r="AO142" s="2663"/>
      <c r="AP142" s="2663"/>
      <c r="AQ142" s="2663"/>
      <c r="AR142" s="2663"/>
      <c r="AS142" s="2663"/>
      <c r="AT142" s="2663"/>
      <c r="AU142" s="2663"/>
      <c r="AV142" s="2663"/>
      <c r="AW142" s="2663"/>
      <c r="AX142" s="2663"/>
      <c r="AY142" s="2663"/>
      <c r="AZ142" s="239"/>
      <c r="BA142" s="2980"/>
      <c r="BB142" s="173" t="s">
        <v>66</v>
      </c>
      <c r="BC142" s="684">
        <v>0</v>
      </c>
      <c r="BD142" s="702">
        <v>0</v>
      </c>
      <c r="BE142" s="702">
        <v>0</v>
      </c>
      <c r="BF142" s="702">
        <v>33.097833450943099</v>
      </c>
      <c r="BG142" s="721">
        <v>138.81515307814507</v>
      </c>
      <c r="BH142" s="740">
        <v>0</v>
      </c>
      <c r="BI142" s="702">
        <v>33.097833450943099</v>
      </c>
      <c r="BJ142" s="702">
        <v>15.33593538431667</v>
      </c>
      <c r="BK142" s="702">
        <v>29.784194010482704</v>
      </c>
      <c r="BL142" s="721">
        <v>80.635772345030432</v>
      </c>
      <c r="BM142" s="740">
        <v>0</v>
      </c>
      <c r="BN142" s="702">
        <v>0</v>
      </c>
      <c r="BO142" s="702">
        <v>0</v>
      </c>
      <c r="BP142" s="702">
        <v>0</v>
      </c>
      <c r="BQ142" s="721">
        <v>13.059251338315264</v>
      </c>
      <c r="BR142" s="740">
        <v>0</v>
      </c>
      <c r="BS142" s="702">
        <v>13.059251338315264</v>
      </c>
      <c r="BT142" s="702">
        <v>0</v>
      </c>
      <c r="BU142" s="702">
        <v>2.7756753536094276</v>
      </c>
      <c r="BV142" s="702">
        <v>0</v>
      </c>
      <c r="BW142" s="702">
        <v>0</v>
      </c>
      <c r="BX142" s="702">
        <v>0</v>
      </c>
      <c r="BY142" s="760">
        <v>156.07805983716349</v>
      </c>
      <c r="BZ142" s="760">
        <v>0</v>
      </c>
      <c r="CA142" s="2869"/>
      <c r="CB142" s="2869"/>
      <c r="CC142" s="2869"/>
      <c r="CD142" s="2869"/>
      <c r="CE142" s="2869"/>
      <c r="CF142" s="2869"/>
      <c r="CG142" s="2869"/>
      <c r="CH142" s="2869"/>
      <c r="CI142" s="2869"/>
      <c r="CJ142" s="2869"/>
      <c r="CK142" s="2869"/>
      <c r="CL142" s="2869"/>
      <c r="CM142" s="2869"/>
      <c r="CN142" s="2869"/>
      <c r="CO142" s="2869"/>
      <c r="CP142" s="2869"/>
      <c r="CQ142" s="2869"/>
      <c r="CR142" s="2869"/>
      <c r="CS142" s="2869"/>
      <c r="CT142" s="2869"/>
      <c r="CU142" s="2869"/>
      <c r="CV142" s="2869"/>
      <c r="CW142" s="2869"/>
      <c r="CX142" s="2869"/>
      <c r="CY142" s="2869"/>
      <c r="CZ142" s="2605"/>
    </row>
    <row r="143" s="130" customFormat="true" ht="15" customHeight="true" x14ac:dyDescent="0.2">
      <c r="A143" s="2998"/>
      <c r="B143" s="300" t="s">
        <v>67</v>
      </c>
      <c r="C143" s="556">
        <v>1.5495181831089384</v>
      </c>
      <c r="D143" s="576">
        <v>0</v>
      </c>
      <c r="E143" s="576">
        <v>0</v>
      </c>
      <c r="F143" s="576">
        <v>2.786233715303795</v>
      </c>
      <c r="G143" s="596">
        <v>10.066112698223305</v>
      </c>
      <c r="H143" s="615">
        <v>0.73542113332539238</v>
      </c>
      <c r="I143" s="576">
        <v>1.6720483374791713</v>
      </c>
      <c r="J143" s="576">
        <v>3.210186215736595</v>
      </c>
      <c r="K143" s="576">
        <v>8.7527457177269561</v>
      </c>
      <c r="L143" s="634">
        <v>14.845149545279382</v>
      </c>
      <c r="M143" s="648">
        <v>0</v>
      </c>
      <c r="N143" s="576">
        <v>0</v>
      </c>
      <c r="O143" s="576">
        <v>0</v>
      </c>
      <c r="P143" s="576">
        <v>0</v>
      </c>
      <c r="Q143" s="634">
        <v>0</v>
      </c>
      <c r="R143" s="648">
        <v>0</v>
      </c>
      <c r="S143" s="576">
        <v>0</v>
      </c>
      <c r="T143" s="576">
        <v>0</v>
      </c>
      <c r="U143" s="576">
        <v>0</v>
      </c>
      <c r="V143" s="576">
        <v>0</v>
      </c>
      <c r="W143" s="576">
        <v>0</v>
      </c>
      <c r="X143" s="576">
        <v>0</v>
      </c>
      <c r="Y143" s="665">
        <v>10.653966149766429</v>
      </c>
      <c r="Z143" s="665">
        <v>2.6730784483634702</v>
      </c>
      <c r="AA143" s="2663"/>
      <c r="AB143" s="2663"/>
      <c r="AC143" s="2663"/>
      <c r="AD143" s="2663"/>
      <c r="AE143" s="2663"/>
      <c r="AF143" s="2663"/>
      <c r="AG143" s="2663"/>
      <c r="AH143" s="2663"/>
      <c r="AI143" s="2663"/>
      <c r="AJ143" s="2663"/>
      <c r="AK143" s="2663"/>
      <c r="AL143" s="2663"/>
      <c r="AM143" s="2663"/>
      <c r="AN143" s="2663"/>
      <c r="AO143" s="2663"/>
      <c r="AP143" s="2663"/>
      <c r="AQ143" s="2663"/>
      <c r="AR143" s="2663"/>
      <c r="AS143" s="2663"/>
      <c r="AT143" s="2663"/>
      <c r="AU143" s="2663"/>
      <c r="AV143" s="2663"/>
      <c r="AW143" s="2663"/>
      <c r="AX143" s="2663"/>
      <c r="AY143" s="2663"/>
      <c r="AZ143" s="239"/>
      <c r="BA143" s="2980"/>
      <c r="BB143" s="173" t="s">
        <v>67</v>
      </c>
      <c r="BC143" s="684">
        <v>1.4186801803628533</v>
      </c>
      <c r="BD143" s="702">
        <v>0</v>
      </c>
      <c r="BE143" s="702">
        <v>0</v>
      </c>
      <c r="BF143" s="702">
        <v>35.971506663449347</v>
      </c>
      <c r="BG143" s="721">
        <v>490.76056592625491</v>
      </c>
      <c r="BH143" s="740">
        <v>1.4186801803628533</v>
      </c>
      <c r="BI143" s="702">
        <v>11.450464035602714</v>
      </c>
      <c r="BJ143" s="702">
        <v>25.230382718028064</v>
      </c>
      <c r="BK143" s="702">
        <v>147.38496082273184</v>
      </c>
      <c r="BL143" s="721">
        <v>342.66626501334173</v>
      </c>
      <c r="BM143" s="740">
        <v>0</v>
      </c>
      <c r="BN143" s="702">
        <v>0</v>
      </c>
      <c r="BO143" s="702">
        <v>0</v>
      </c>
      <c r="BP143" s="702">
        <v>0</v>
      </c>
      <c r="BQ143" s="721">
        <v>0</v>
      </c>
      <c r="BR143" s="740">
        <v>0</v>
      </c>
      <c r="BS143" s="702">
        <v>0</v>
      </c>
      <c r="BT143" s="702">
        <v>0</v>
      </c>
      <c r="BU143" s="702">
        <v>0</v>
      </c>
      <c r="BV143" s="702">
        <v>0</v>
      </c>
      <c r="BW143" s="702">
        <v>0</v>
      </c>
      <c r="BX143" s="702">
        <v>0</v>
      </c>
      <c r="BY143" s="760">
        <v>526.02273249952282</v>
      </c>
      <c r="BZ143" s="760">
        <v>2.1280202705442797</v>
      </c>
      <c r="CA143" s="2869"/>
      <c r="CB143" s="2869"/>
      <c r="CC143" s="2869"/>
      <c r="CD143" s="2869"/>
      <c r="CE143" s="2869"/>
      <c r="CF143" s="2869"/>
      <c r="CG143" s="2869"/>
      <c r="CH143" s="2869"/>
      <c r="CI143" s="2869"/>
      <c r="CJ143" s="2869"/>
      <c r="CK143" s="2869"/>
      <c r="CL143" s="2869"/>
      <c r="CM143" s="2869"/>
      <c r="CN143" s="2869"/>
      <c r="CO143" s="2869"/>
      <c r="CP143" s="2869"/>
      <c r="CQ143" s="2869"/>
      <c r="CR143" s="2869"/>
      <c r="CS143" s="2869"/>
      <c r="CT143" s="2869"/>
      <c r="CU143" s="2869"/>
      <c r="CV143" s="2869"/>
      <c r="CW143" s="2869"/>
      <c r="CX143" s="2869"/>
      <c r="CY143" s="2869"/>
      <c r="CZ143" s="2605"/>
    </row>
    <row r="144" s="130" customFormat="true" ht="15" customHeight="true" x14ac:dyDescent="0.2">
      <c r="A144" s="2998" t="s">
        <v>108</v>
      </c>
      <c r="B144" s="300" t="s">
        <v>64</v>
      </c>
      <c r="C144" s="556">
        <v>93.884899181337985</v>
      </c>
      <c r="D144" s="576">
        <v>93.111952698320593</v>
      </c>
      <c r="E144" s="576">
        <v>97.911916094109145</v>
      </c>
      <c r="F144" s="576">
        <v>89.390310924625183</v>
      </c>
      <c r="G144" s="596">
        <v>75.509040960273339</v>
      </c>
      <c r="H144" s="615">
        <v>95.196549942420319</v>
      </c>
      <c r="I144" s="576">
        <v>86.250795988206235</v>
      </c>
      <c r="J144" s="576">
        <v>88.683231607058261</v>
      </c>
      <c r="K144" s="576">
        <v>69.248508873490934</v>
      </c>
      <c r="L144" s="634">
        <v>66.952396458320834</v>
      </c>
      <c r="M144" s="648">
        <v>93.721965249062379</v>
      </c>
      <c r="N144" s="576">
        <v>100</v>
      </c>
      <c r="O144" s="576">
        <v>87.552114628144963</v>
      </c>
      <c r="P144" s="576">
        <v>99.464764183883318</v>
      </c>
      <c r="Q144" s="634">
        <v>96.290888937063002</v>
      </c>
      <c r="R144" s="648">
        <v>100</v>
      </c>
      <c r="S144" s="576">
        <v>90.976776787673415</v>
      </c>
      <c r="T144" s="576">
        <v>97.492926163839272</v>
      </c>
      <c r="U144" s="576">
        <v>92.580127942346593</v>
      </c>
      <c r="V144" s="576">
        <v>91.948916647902152</v>
      </c>
      <c r="W144" s="576">
        <v>98.591738539299016</v>
      </c>
      <c r="X144" s="576">
        <v>98.944932750277886</v>
      </c>
      <c r="Y144" s="665">
        <v>76.402007871772327</v>
      </c>
      <c r="Z144" s="665">
        <v>74.454532788338952</v>
      </c>
      <c r="AA144" s="2663"/>
      <c r="AB144" s="2663"/>
      <c r="AC144" s="2663"/>
      <c r="AD144" s="2663"/>
      <c r="AE144" s="2663"/>
      <c r="AF144" s="2663"/>
      <c r="AG144" s="2663"/>
      <c r="AH144" s="2663"/>
      <c r="AI144" s="2663"/>
      <c r="AJ144" s="2663"/>
      <c r="AK144" s="2663"/>
      <c r="AL144" s="2663"/>
      <c r="AM144" s="2663"/>
      <c r="AN144" s="2663"/>
      <c r="AO144" s="2663"/>
      <c r="AP144" s="2663"/>
      <c r="AQ144" s="2663"/>
      <c r="AR144" s="2663"/>
      <c r="AS144" s="2663"/>
      <c r="AT144" s="2663"/>
      <c r="AU144" s="2663"/>
      <c r="AV144" s="2663"/>
      <c r="AW144" s="2663"/>
      <c r="AX144" s="2663"/>
      <c r="AY144" s="2663"/>
      <c r="AZ144" s="239"/>
      <c r="BA144" s="2980" t="s">
        <v>108</v>
      </c>
      <c r="BB144" s="173" t="s">
        <v>64</v>
      </c>
      <c r="BC144" s="684">
        <v>238.8024147351791</v>
      </c>
      <c r="BD144" s="702">
        <v>297.60528518398644</v>
      </c>
      <c r="BE144" s="702">
        <v>610.17115436638505</v>
      </c>
      <c r="BF144" s="702">
        <v>1505.7308689510514</v>
      </c>
      <c r="BG144" s="721">
        <v>1871.7263768296923</v>
      </c>
      <c r="BH144" s="740">
        <v>451.91835115995644</v>
      </c>
      <c r="BI144" s="702">
        <v>640.02520161474558</v>
      </c>
      <c r="BJ144" s="702">
        <v>895.64650115284394</v>
      </c>
      <c r="BK144" s="702">
        <v>730.83251390744101</v>
      </c>
      <c r="BL144" s="721">
        <v>447.29962969150978</v>
      </c>
      <c r="BM144" s="740">
        <v>126.47750269303654</v>
      </c>
      <c r="BN144" s="702">
        <v>168.83889515661667</v>
      </c>
      <c r="BO144" s="702">
        <v>123.9860079970111</v>
      </c>
      <c r="BP144" s="702">
        <v>312.06419907051247</v>
      </c>
      <c r="BQ144" s="721">
        <v>626.94729762261966</v>
      </c>
      <c r="BR144" s="740">
        <v>479.08004629080654</v>
      </c>
      <c r="BS144" s="702">
        <v>339.44097669205263</v>
      </c>
      <c r="BT144" s="702">
        <v>64.608090684438039</v>
      </c>
      <c r="BU144" s="702">
        <v>267.45238207706723</v>
      </c>
      <c r="BV144" s="702">
        <v>392.35321086279077</v>
      </c>
      <c r="BW144" s="702">
        <v>490.2973631518301</v>
      </c>
      <c r="BX144" s="702">
        <v>113.42916223769164</v>
      </c>
      <c r="BY144" s="760">
        <v>2296.7391404180275</v>
      </c>
      <c r="BZ144" s="760">
        <v>80.635727651588141</v>
      </c>
      <c r="CA144" s="2869"/>
      <c r="CB144" s="2869"/>
      <c r="CC144" s="2869"/>
      <c r="CD144" s="2869"/>
      <c r="CE144" s="2869"/>
      <c r="CF144" s="2869"/>
      <c r="CG144" s="2869"/>
      <c r="CH144" s="2869"/>
      <c r="CI144" s="2869"/>
      <c r="CJ144" s="2869"/>
      <c r="CK144" s="2869"/>
      <c r="CL144" s="2869"/>
      <c r="CM144" s="2869"/>
      <c r="CN144" s="2869"/>
      <c r="CO144" s="2869"/>
      <c r="CP144" s="2869"/>
      <c r="CQ144" s="2869"/>
      <c r="CR144" s="2869"/>
      <c r="CS144" s="2869"/>
      <c r="CT144" s="2869"/>
      <c r="CU144" s="2869"/>
      <c r="CV144" s="2869"/>
      <c r="CW144" s="2869"/>
      <c r="CX144" s="2869"/>
      <c r="CY144" s="2869"/>
      <c r="CZ144" s="2605"/>
    </row>
    <row r="145" s="130" customFormat="true" ht="15" customHeight="true" x14ac:dyDescent="0.2">
      <c r="A145" s="2998"/>
      <c r="B145" s="300" t="s">
        <v>65</v>
      </c>
      <c r="C145" s="556">
        <v>6.1151008186620164</v>
      </c>
      <c r="D145" s="576">
        <v>5.0491702325329486</v>
      </c>
      <c r="E145" s="576">
        <v>1.8186180553433919</v>
      </c>
      <c r="F145" s="576">
        <v>6.6902456288911294</v>
      </c>
      <c r="G145" s="596">
        <v>13.219398829696061</v>
      </c>
      <c r="H145" s="615">
        <v>4.8034500575796937</v>
      </c>
      <c r="I145" s="576">
        <v>6.7438501631362211</v>
      </c>
      <c r="J145" s="576">
        <v>7.4579188366491733</v>
      </c>
      <c r="K145" s="576">
        <v>15.99988722578461</v>
      </c>
      <c r="L145" s="634">
        <v>19.743429523487936</v>
      </c>
      <c r="M145" s="648">
        <v>6.2780347509376107</v>
      </c>
      <c r="N145" s="576">
        <v>0</v>
      </c>
      <c r="O145" s="576">
        <v>8.2975626785225849</v>
      </c>
      <c r="P145" s="576">
        <v>0</v>
      </c>
      <c r="Q145" s="634">
        <v>2.1889230018192896</v>
      </c>
      <c r="R145" s="648">
        <v>0</v>
      </c>
      <c r="S145" s="576">
        <v>4.3990027812210926</v>
      </c>
      <c r="T145" s="576">
        <v>2.5070738361607168</v>
      </c>
      <c r="U145" s="576">
        <v>4.8040772224180728</v>
      </c>
      <c r="V145" s="576">
        <v>8.051083352097848</v>
      </c>
      <c r="W145" s="576">
        <v>1.4082614607009885</v>
      </c>
      <c r="X145" s="576">
        <v>1.0550672497221165</v>
      </c>
      <c r="Y145" s="665">
        <v>12.681335351925119</v>
      </c>
      <c r="Z145" s="665">
        <v>25.545467211661059</v>
      </c>
      <c r="AA145" s="2663"/>
      <c r="AB145" s="2663"/>
      <c r="AC145" s="2663"/>
      <c r="AD145" s="2663"/>
      <c r="AE145" s="2663"/>
      <c r="AF145" s="2663"/>
      <c r="AG145" s="2663"/>
      <c r="AH145" s="2663"/>
      <c r="AI145" s="2663"/>
      <c r="AJ145" s="2663"/>
      <c r="AK145" s="2663"/>
      <c r="AL145" s="2663"/>
      <c r="AM145" s="2663"/>
      <c r="AN145" s="2663"/>
      <c r="AO145" s="2663"/>
      <c r="AP145" s="2663"/>
      <c r="AQ145" s="2663"/>
      <c r="AR145" s="2663"/>
      <c r="AS145" s="2663"/>
      <c r="AT145" s="2663"/>
      <c r="AU145" s="2663"/>
      <c r="AV145" s="2663"/>
      <c r="AW145" s="2663"/>
      <c r="AX145" s="2663"/>
      <c r="AY145" s="2663"/>
      <c r="AZ145" s="239"/>
      <c r="BA145" s="2980"/>
      <c r="BB145" s="173" t="s">
        <v>65</v>
      </c>
      <c r="BC145" s="684">
        <v>15.554161048040321</v>
      </c>
      <c r="BD145" s="702">
        <v>16.138204639140447</v>
      </c>
      <c r="BE145" s="702">
        <v>11.333332268912578</v>
      </c>
      <c r="BF145" s="702">
        <v>112.69352640221229</v>
      </c>
      <c r="BG145" s="721">
        <v>327.68390593639606</v>
      </c>
      <c r="BH145" s="740">
        <v>22.803003167799702</v>
      </c>
      <c r="BI145" s="702">
        <v>50.042831615270991</v>
      </c>
      <c r="BJ145" s="702">
        <v>75.320427445892591</v>
      </c>
      <c r="BK145" s="702">
        <v>168.85905550425525</v>
      </c>
      <c r="BL145" s="721">
        <v>131.90310103678195</v>
      </c>
      <c r="BM145" s="740">
        <v>8.4721885100102767</v>
      </c>
      <c r="BN145" s="702">
        <v>0</v>
      </c>
      <c r="BO145" s="702">
        <v>11.750506278283364</v>
      </c>
      <c r="BP145" s="702">
        <v>0</v>
      </c>
      <c r="BQ145" s="721">
        <v>14.252016736407693</v>
      </c>
      <c r="BR145" s="740">
        <v>0</v>
      </c>
      <c r="BS145" s="702">
        <v>16.412999594541141</v>
      </c>
      <c r="BT145" s="702">
        <v>1.6614257067948373</v>
      </c>
      <c r="BU145" s="702">
        <v>13.878376768047136</v>
      </c>
      <c r="BV145" s="702">
        <v>34.354601655783853</v>
      </c>
      <c r="BW145" s="702">
        <v>7.0032934913184102</v>
      </c>
      <c r="BX145" s="702">
        <v>1.2095151405322366</v>
      </c>
      <c r="BY145" s="760">
        <v>381.21667305413973</v>
      </c>
      <c r="BZ145" s="760">
        <v>27.666244883544461</v>
      </c>
      <c r="CA145" s="2869"/>
      <c r="CB145" s="2869"/>
      <c r="CC145" s="2869"/>
      <c r="CD145" s="2869"/>
      <c r="CE145" s="2869"/>
      <c r="CF145" s="2869"/>
      <c r="CG145" s="2869"/>
      <c r="CH145" s="2869"/>
      <c r="CI145" s="2869"/>
      <c r="CJ145" s="2869"/>
      <c r="CK145" s="2869"/>
      <c r="CL145" s="2869"/>
      <c r="CM145" s="2869"/>
      <c r="CN145" s="2869"/>
      <c r="CO145" s="2869"/>
      <c r="CP145" s="2869"/>
      <c r="CQ145" s="2869"/>
      <c r="CR145" s="2869"/>
      <c r="CS145" s="2869"/>
      <c r="CT145" s="2869"/>
      <c r="CU145" s="2869"/>
      <c r="CV145" s="2869"/>
      <c r="CW145" s="2869"/>
      <c r="CX145" s="2869"/>
      <c r="CY145" s="2869"/>
      <c r="CZ145" s="2605"/>
    </row>
    <row r="146" s="130" customFormat="true" ht="15" customHeight="true" x14ac:dyDescent="0.2">
      <c r="A146" s="2998"/>
      <c r="B146" s="300" t="s">
        <v>66</v>
      </c>
      <c r="C146" s="556">
        <v>0</v>
      </c>
      <c r="D146" s="576">
        <v>1.8388770691464562</v>
      </c>
      <c r="E146" s="576">
        <v>0.26946585054747429</v>
      </c>
      <c r="F146" s="576">
        <v>2.2515732206706311</v>
      </c>
      <c r="G146" s="596">
        <v>4.6488837890361552</v>
      </c>
      <c r="H146" s="615">
        <v>0</v>
      </c>
      <c r="I146" s="576">
        <v>3.7771801559012412</v>
      </c>
      <c r="J146" s="576">
        <v>3.0053067115613645</v>
      </c>
      <c r="K146" s="576">
        <v>6.3981454258806014</v>
      </c>
      <c r="L146" s="634">
        <v>2.5985801473961052</v>
      </c>
      <c r="M146" s="648">
        <v>0</v>
      </c>
      <c r="N146" s="576">
        <v>0</v>
      </c>
      <c r="O146" s="576">
        <v>4.1503226933324386</v>
      </c>
      <c r="P146" s="576">
        <v>0.53523581611665805</v>
      </c>
      <c r="Q146" s="634">
        <v>1.5201880611176757</v>
      </c>
      <c r="R146" s="648">
        <v>0</v>
      </c>
      <c r="S146" s="576">
        <v>4.6242204311055159</v>
      </c>
      <c r="T146" s="576">
        <v>0</v>
      </c>
      <c r="U146" s="576">
        <v>2.6157948352353069</v>
      </c>
      <c r="V146" s="576">
        <v>0</v>
      </c>
      <c r="W146" s="576">
        <v>0</v>
      </c>
      <c r="X146" s="576">
        <v>0</v>
      </c>
      <c r="Y146" s="665">
        <v>4.5211126855584398</v>
      </c>
      <c r="Z146" s="665">
        <v>0</v>
      </c>
      <c r="AA146" s="2663"/>
      <c r="AB146" s="2663"/>
      <c r="AC146" s="2663"/>
      <c r="AD146" s="2663"/>
      <c r="AE146" s="2663"/>
      <c r="AF146" s="2663"/>
      <c r="AG146" s="2663"/>
      <c r="AH146" s="2663"/>
      <c r="AI146" s="2663"/>
      <c r="AJ146" s="2663"/>
      <c r="AK146" s="2663"/>
      <c r="AL146" s="2663"/>
      <c r="AM146" s="2663"/>
      <c r="AN146" s="2663"/>
      <c r="AO146" s="2663"/>
      <c r="AP146" s="2663"/>
      <c r="AQ146" s="2663"/>
      <c r="AR146" s="2663"/>
      <c r="AS146" s="2663"/>
      <c r="AT146" s="2663"/>
      <c r="AU146" s="2663"/>
      <c r="AV146" s="2663"/>
      <c r="AW146" s="2663"/>
      <c r="AX146" s="2663"/>
      <c r="AY146" s="2663"/>
      <c r="AZ146" s="239"/>
      <c r="BA146" s="2980"/>
      <c r="BB146" s="173" t="s">
        <v>66</v>
      </c>
      <c r="BC146" s="684">
        <v>0</v>
      </c>
      <c r="BD146" s="702">
        <v>5.8774359115281971</v>
      </c>
      <c r="BE146" s="702">
        <v>1.6792674032937707</v>
      </c>
      <c r="BF146" s="702">
        <v>37.926518735638041</v>
      </c>
      <c r="BG146" s="721">
        <v>115.23704049337508</v>
      </c>
      <c r="BH146" s="740">
        <v>0</v>
      </c>
      <c r="BI146" s="702">
        <v>28.02861658397299</v>
      </c>
      <c r="BJ146" s="702">
        <v>30.351763149854193</v>
      </c>
      <c r="BK146" s="702">
        <v>67.524525538653535</v>
      </c>
      <c r="BL146" s="721">
        <v>17.360751804867331</v>
      </c>
      <c r="BM146" s="740">
        <v>0</v>
      </c>
      <c r="BN146" s="702">
        <v>0</v>
      </c>
      <c r="BO146" s="702">
        <v>5.8774359115281971</v>
      </c>
      <c r="BP146" s="702">
        <v>1.6792674032937707</v>
      </c>
      <c r="BQ146" s="721">
        <v>9.897902151665054</v>
      </c>
      <c r="BR146" s="740">
        <v>0</v>
      </c>
      <c r="BS146" s="702">
        <v>17.253303040589532</v>
      </c>
      <c r="BT146" s="702">
        <v>0</v>
      </c>
      <c r="BU146" s="702">
        <v>7.5567033148219682</v>
      </c>
      <c r="BV146" s="702">
        <v>0</v>
      </c>
      <c r="BW146" s="702">
        <v>0</v>
      </c>
      <c r="BX146" s="702">
        <v>0</v>
      </c>
      <c r="BY146" s="760">
        <v>135.91025618842357</v>
      </c>
      <c r="BZ146" s="760">
        <v>0</v>
      </c>
      <c r="CA146" s="2869"/>
      <c r="CB146" s="2869"/>
      <c r="CC146" s="2869"/>
      <c r="CD146" s="2869"/>
      <c r="CE146" s="2869"/>
      <c r="CF146" s="2869"/>
      <c r="CG146" s="2869"/>
      <c r="CH146" s="2869"/>
      <c r="CI146" s="2869"/>
      <c r="CJ146" s="2869"/>
      <c r="CK146" s="2869"/>
      <c r="CL146" s="2869"/>
      <c r="CM146" s="2869"/>
      <c r="CN146" s="2869"/>
      <c r="CO146" s="2869"/>
      <c r="CP146" s="2869"/>
      <c r="CQ146" s="2869"/>
      <c r="CR146" s="2869"/>
      <c r="CS146" s="2869"/>
      <c r="CT146" s="2869"/>
      <c r="CU146" s="2869"/>
      <c r="CV146" s="2869"/>
      <c r="CW146" s="2869"/>
      <c r="CX146" s="2869"/>
      <c r="CY146" s="2869"/>
      <c r="CZ146" s="2605"/>
    </row>
    <row r="147" s="130" customFormat="true" ht="15" customHeight="true" x14ac:dyDescent="0.2">
      <c r="A147" s="2998"/>
      <c r="B147" s="300" t="s">
        <v>67</v>
      </c>
      <c r="C147" s="556">
        <v>0</v>
      </c>
      <c r="D147" s="576">
        <v>0</v>
      </c>
      <c r="E147" s="576">
        <v>0</v>
      </c>
      <c r="F147" s="576">
        <v>1.6678702258130462</v>
      </c>
      <c r="G147" s="596">
        <v>6.6226764209944511</v>
      </c>
      <c r="H147" s="615">
        <v>0</v>
      </c>
      <c r="I147" s="576">
        <v>3.2281736927562985</v>
      </c>
      <c r="J147" s="576">
        <v>0.85354284473121345</v>
      </c>
      <c r="K147" s="576">
        <v>8.3534584748438192</v>
      </c>
      <c r="L147" s="634">
        <v>10.705593870795136</v>
      </c>
      <c r="M147" s="648">
        <v>0</v>
      </c>
      <c r="N147" s="576">
        <v>0</v>
      </c>
      <c r="O147" s="576">
        <v>0</v>
      </c>
      <c r="P147" s="576">
        <v>0</v>
      </c>
      <c r="Q147" s="634">
        <v>0</v>
      </c>
      <c r="R147" s="648">
        <v>0</v>
      </c>
      <c r="S147" s="576">
        <v>0</v>
      </c>
      <c r="T147" s="576">
        <v>0</v>
      </c>
      <c r="U147" s="576">
        <v>0</v>
      </c>
      <c r="V147" s="576">
        <v>0</v>
      </c>
      <c r="W147" s="576">
        <v>0</v>
      </c>
      <c r="X147" s="576">
        <v>0</v>
      </c>
      <c r="Y147" s="665">
        <v>6.395544090744087</v>
      </c>
      <c r="Z147" s="665">
        <v>0</v>
      </c>
      <c r="AA147" s="2663"/>
      <c r="AB147" s="2663"/>
      <c r="AC147" s="2663"/>
      <c r="AD147" s="2663"/>
      <c r="AE147" s="2663"/>
      <c r="AF147" s="2663"/>
      <c r="AG147" s="2663"/>
      <c r="AH147" s="2663"/>
      <c r="AI147" s="2663"/>
      <c r="AJ147" s="2663"/>
      <c r="AK147" s="2663"/>
      <c r="AL147" s="2663"/>
      <c r="AM147" s="2663"/>
      <c r="AN147" s="2663"/>
      <c r="AO147" s="2663"/>
      <c r="AP147" s="2663"/>
      <c r="AQ147" s="2663"/>
      <c r="AR147" s="2663"/>
      <c r="AS147" s="2663"/>
      <c r="AT147" s="2663"/>
      <c r="AU147" s="2663"/>
      <c r="AV147" s="2663"/>
      <c r="AW147" s="2663"/>
      <c r="AX147" s="2663"/>
      <c r="AY147" s="2663"/>
      <c r="AZ147" s="239"/>
      <c r="BA147" s="2980"/>
      <c r="BB147" s="173" t="s">
        <v>67</v>
      </c>
      <c r="BC147" s="684">
        <v>0</v>
      </c>
      <c r="BD147" s="702">
        <v>0</v>
      </c>
      <c r="BE147" s="702">
        <v>0</v>
      </c>
      <c r="BF147" s="702">
        <v>28.094361216940744</v>
      </c>
      <c r="BG147" s="721">
        <v>164.16362841775535</v>
      </c>
      <c r="BH147" s="740">
        <v>0</v>
      </c>
      <c r="BI147" s="702">
        <v>23.954706676982827</v>
      </c>
      <c r="BJ147" s="702">
        <v>8.6202616730840074</v>
      </c>
      <c r="BK147" s="702">
        <v>88.160440655041711</v>
      </c>
      <c r="BL147" s="721">
        <v>71.522580629587509</v>
      </c>
      <c r="BM147" s="740">
        <v>0</v>
      </c>
      <c r="BN147" s="702">
        <v>0</v>
      </c>
      <c r="BO147" s="702">
        <v>0</v>
      </c>
      <c r="BP147" s="702">
        <v>0</v>
      </c>
      <c r="BQ147" s="721">
        <v>0</v>
      </c>
      <c r="BR147" s="740">
        <v>0</v>
      </c>
      <c r="BS147" s="702">
        <v>0</v>
      </c>
      <c r="BT147" s="702">
        <v>0</v>
      </c>
      <c r="BU147" s="702">
        <v>0</v>
      </c>
      <c r="BV147" s="702">
        <v>0</v>
      </c>
      <c r="BW147" s="702">
        <v>0</v>
      </c>
      <c r="BX147" s="702">
        <v>0</v>
      </c>
      <c r="BY147" s="760">
        <v>192.25798963469606</v>
      </c>
      <c r="BZ147" s="760">
        <v>0</v>
      </c>
      <c r="CA147" s="2869"/>
      <c r="CB147" s="2869"/>
      <c r="CC147" s="2869"/>
      <c r="CD147" s="2869"/>
      <c r="CE147" s="2869"/>
      <c r="CF147" s="2869"/>
      <c r="CG147" s="2869"/>
      <c r="CH147" s="2869"/>
      <c r="CI147" s="2869"/>
      <c r="CJ147" s="2869"/>
      <c r="CK147" s="2869"/>
      <c r="CL147" s="2869"/>
      <c r="CM147" s="2869"/>
      <c r="CN147" s="2869"/>
      <c r="CO147" s="2869"/>
      <c r="CP147" s="2869"/>
      <c r="CQ147" s="2869"/>
      <c r="CR147" s="2869"/>
      <c r="CS147" s="2869"/>
      <c r="CT147" s="2869"/>
      <c r="CU147" s="2869"/>
      <c r="CV147" s="2869"/>
      <c r="CW147" s="2869"/>
      <c r="CX147" s="2869"/>
      <c r="CY147" s="2869"/>
      <c r="CZ147" s="2605"/>
    </row>
    <row r="148" s="130" customFormat="true" ht="15" customHeight="true" x14ac:dyDescent="0.2">
      <c r="A148" s="2998" t="s">
        <v>109</v>
      </c>
      <c r="B148" s="300" t="s">
        <v>50</v>
      </c>
      <c r="C148" s="556">
        <v>1.3380837265903471</v>
      </c>
      <c r="D148" s="576">
        <v>1.6605578298112262</v>
      </c>
      <c r="E148" s="576">
        <v>2.5517572125226859</v>
      </c>
      <c r="F148" s="576">
        <v>17.440802245099015</v>
      </c>
      <c r="G148" s="596">
        <v>29.327274920249629</v>
      </c>
      <c r="H148" s="615">
        <v>7.165203347315555</v>
      </c>
      <c r="I148" s="576">
        <v>29.226180506529154</v>
      </c>
      <c r="J148" s="576">
        <v>34.253866937201821</v>
      </c>
      <c r="K148" s="576">
        <v>37.212964383403076</v>
      </c>
      <c r="L148" s="634">
        <v>20.239025851425932</v>
      </c>
      <c r="M148" s="648">
        <v>1.5488833358480565</v>
      </c>
      <c r="N148" s="576">
        <v>1.0507577765593645</v>
      </c>
      <c r="O148" s="576">
        <v>0.89555885978612282</v>
      </c>
      <c r="P148" s="576">
        <v>1.399519791941527</v>
      </c>
      <c r="Q148" s="634">
        <v>5.3909710534626543</v>
      </c>
      <c r="R148" s="648">
        <v>1.3244808783337776</v>
      </c>
      <c r="S148" s="576">
        <v>9.1102718513971865</v>
      </c>
      <c r="T148" s="576">
        <v>8.3973262556306363</v>
      </c>
      <c r="U148" s="576">
        <v>2.2206384552697198</v>
      </c>
      <c r="V148" s="576">
        <v>2.026469179225916</v>
      </c>
      <c r="W148" s="576">
        <v>1.9887440976853439</v>
      </c>
      <c r="X148" s="576">
        <v>1.4850165625993443</v>
      </c>
      <c r="Y148" s="665">
        <v>38.722999551094979</v>
      </c>
      <c r="Z148" s="665">
        <v>1.4752492355976383</v>
      </c>
      <c r="AA148" s="2663"/>
      <c r="AB148" s="2663"/>
      <c r="AC148" s="2663"/>
      <c r="AD148" s="2663"/>
      <c r="AE148" s="2663"/>
      <c r="AF148" s="2663"/>
      <c r="AG148" s="2663"/>
      <c r="AH148" s="2663"/>
      <c r="AI148" s="2663"/>
      <c r="AJ148" s="2663"/>
      <c r="AK148" s="2663"/>
      <c r="AL148" s="2663"/>
      <c r="AM148" s="2663"/>
      <c r="AN148" s="2663"/>
      <c r="AO148" s="2663"/>
      <c r="AP148" s="2663"/>
      <c r="AQ148" s="2663"/>
      <c r="AR148" s="2663"/>
      <c r="AS148" s="2663"/>
      <c r="AT148" s="2663"/>
      <c r="AU148" s="2663"/>
      <c r="AV148" s="2663"/>
      <c r="AW148" s="2663"/>
      <c r="AX148" s="2663"/>
      <c r="AY148" s="2663"/>
      <c r="AZ148" s="239"/>
      <c r="BA148" s="2980" t="s">
        <v>109</v>
      </c>
      <c r="BB148" s="173" t="s">
        <v>50</v>
      </c>
      <c r="BC148" s="684">
        <v>134.41060521141915</v>
      </c>
      <c r="BD148" s="702">
        <v>166.64528064036577</v>
      </c>
      <c r="BE148" s="702">
        <v>256.60438033517028</v>
      </c>
      <c r="BF148" s="702">
        <v>1749.1887531387679</v>
      </c>
      <c r="BG148" s="721">
        <v>2949.6032295087616</v>
      </c>
      <c r="BH148" s="740">
        <v>256.79543784001726</v>
      </c>
      <c r="BI148" s="702">
        <v>1047.8994605800701</v>
      </c>
      <c r="BJ148" s="702">
        <v>1228.767219005543</v>
      </c>
      <c r="BK148" s="702">
        <v>1331.149043371767</v>
      </c>
      <c r="BL148" s="721">
        <v>727.26508872815509</v>
      </c>
      <c r="BM148" s="740">
        <v>100.60083385118649</v>
      </c>
      <c r="BN148" s="702">
        <v>67.426466141726962</v>
      </c>
      <c r="BO148" s="702">
        <v>57.995105796294737</v>
      </c>
      <c r="BP148" s="702">
        <v>90.22798731519822</v>
      </c>
      <c r="BQ148" s="721">
        <v>348.3256062045258</v>
      </c>
      <c r="BR148" s="740">
        <v>122.03565253736363</v>
      </c>
      <c r="BS148" s="702">
        <v>360.82404388903865</v>
      </c>
      <c r="BT148" s="702">
        <v>74.942731578459998</v>
      </c>
      <c r="BU148" s="702">
        <v>121.25237601169371</v>
      </c>
      <c r="BV148" s="702">
        <v>162.10465201759257</v>
      </c>
      <c r="BW148" s="702">
        <v>139.09485304354229</v>
      </c>
      <c r="BX148" s="702">
        <v>36.547084239049106</v>
      </c>
      <c r="BY148" s="760">
        <v>4204.4842970462278</v>
      </c>
      <c r="BZ148" s="760">
        <v>35.166558471517142</v>
      </c>
      <c r="CA148" s="2869"/>
      <c r="CB148" s="2869"/>
      <c r="CC148" s="2869"/>
      <c r="CD148" s="2869"/>
      <c r="CE148" s="2869"/>
      <c r="CF148" s="2869"/>
      <c r="CG148" s="2869"/>
      <c r="CH148" s="2869"/>
      <c r="CI148" s="2869"/>
      <c r="CJ148" s="2869"/>
      <c r="CK148" s="2869"/>
      <c r="CL148" s="2869"/>
      <c r="CM148" s="2869"/>
      <c r="CN148" s="2869"/>
      <c r="CO148" s="2869"/>
      <c r="CP148" s="2869"/>
      <c r="CQ148" s="2869"/>
      <c r="CR148" s="2869"/>
      <c r="CS148" s="2869"/>
      <c r="CT148" s="2869"/>
      <c r="CU148" s="2869"/>
      <c r="CV148" s="2869"/>
      <c r="CW148" s="2869"/>
      <c r="CX148" s="2869"/>
      <c r="CY148" s="2869"/>
      <c r="CZ148" s="2605"/>
    </row>
    <row r="149" s="130" customFormat="true" ht="15" customHeight="true" x14ac:dyDescent="0.2">
      <c r="A149" s="2998"/>
      <c r="B149" s="300" t="s">
        <v>49</v>
      </c>
      <c r="C149" s="556">
        <v>2.105545396368365</v>
      </c>
      <c r="D149" s="576">
        <v>2.2441577794072338</v>
      </c>
      <c r="E149" s="576">
        <v>5.7421928662757731</v>
      </c>
      <c r="F149" s="576">
        <v>13.733518067967825</v>
      </c>
      <c r="G149" s="596">
        <v>48.085007114868588</v>
      </c>
      <c r="H149" s="615">
        <v>11.545313619927674</v>
      </c>
      <c r="I149" s="576">
        <v>11.808909873369453</v>
      </c>
      <c r="J149" s="576">
        <v>20.461968825765663</v>
      </c>
      <c r="K149" s="576">
        <v>41.562196170845674</v>
      </c>
      <c r="L149" s="634">
        <v>70.470471267723553</v>
      </c>
      <c r="M149" s="648">
        <v>1.0095372281148141</v>
      </c>
      <c r="N149" s="576">
        <v>2.167053821709124</v>
      </c>
      <c r="O149" s="576">
        <v>1.7455510992741068</v>
      </c>
      <c r="P149" s="576">
        <v>5.1169755733279523</v>
      </c>
      <c r="Q149" s="634">
        <v>15.320998249076547</v>
      </c>
      <c r="R149" s="648">
        <v>8.7308616288248952</v>
      </c>
      <c r="S149" s="576">
        <v>12.845637067127591</v>
      </c>
      <c r="T149" s="576">
        <v>7.7241498906741715</v>
      </c>
      <c r="U149" s="576">
        <v>7.9131667355797548</v>
      </c>
      <c r="V149" s="576">
        <v>5.176779664457877</v>
      </c>
      <c r="W149" s="576">
        <v>5.6251272492555424</v>
      </c>
      <c r="X149" s="576">
        <v>6.089443024458693</v>
      </c>
      <c r="Y149" s="665">
        <v>39.615280646891691</v>
      </c>
      <c r="Z149" s="665">
        <v>6.4895295380690987</v>
      </c>
      <c r="AA149" s="2663"/>
      <c r="AB149" s="2663"/>
      <c r="AC149" s="2663"/>
      <c r="AD149" s="2663"/>
      <c r="AE149" s="2663"/>
      <c r="AF149" s="2663"/>
      <c r="AG149" s="2663"/>
      <c r="AH149" s="2663"/>
      <c r="AI149" s="2663"/>
      <c r="AJ149" s="2663"/>
      <c r="AK149" s="2663"/>
      <c r="AL149" s="2663"/>
      <c r="AM149" s="2663"/>
      <c r="AN149" s="2663"/>
      <c r="AO149" s="2663"/>
      <c r="AP149" s="2663"/>
      <c r="AQ149" s="2663"/>
      <c r="AR149" s="2663"/>
      <c r="AS149" s="2663"/>
      <c r="AT149" s="2663"/>
      <c r="AU149" s="2663"/>
      <c r="AV149" s="2663"/>
      <c r="AW149" s="2663"/>
      <c r="AX149" s="2663"/>
      <c r="AY149" s="2663"/>
      <c r="AZ149" s="239"/>
      <c r="BA149" s="2980"/>
      <c r="BB149" s="173" t="s">
        <v>49</v>
      </c>
      <c r="BC149" s="684">
        <v>211.50218435668324</v>
      </c>
      <c r="BD149" s="702">
        <v>225.21245345191784</v>
      </c>
      <c r="BE149" s="702">
        <v>577.43418338731567</v>
      </c>
      <c r="BF149" s="702">
        <v>1377.3744468817581</v>
      </c>
      <c r="BG149" s="721">
        <v>4836.1701747828438</v>
      </c>
      <c r="BH149" s="740">
        <v>413.77525833100032</v>
      </c>
      <c r="BI149" s="702">
        <v>423.40634567620043</v>
      </c>
      <c r="BJ149" s="702">
        <v>734.01921527602292</v>
      </c>
      <c r="BK149" s="702">
        <v>1486.7258921712244</v>
      </c>
      <c r="BL149" s="721">
        <v>2532.2717563318411</v>
      </c>
      <c r="BM149" s="740">
        <v>65.570004274439881</v>
      </c>
      <c r="BN149" s="702">
        <v>139.05848178941849</v>
      </c>
      <c r="BO149" s="702">
        <v>113.03938269274332</v>
      </c>
      <c r="BP149" s="702">
        <v>329.8948752142432</v>
      </c>
      <c r="BQ149" s="721">
        <v>989.93223110338795</v>
      </c>
      <c r="BR149" s="740">
        <v>804.44830387243144</v>
      </c>
      <c r="BS149" s="702">
        <v>508.76799161389067</v>
      </c>
      <c r="BT149" s="702">
        <v>68.934905505242</v>
      </c>
      <c r="BU149" s="702">
        <v>432.07856109526085</v>
      </c>
      <c r="BV149" s="702">
        <v>414.10946422548074</v>
      </c>
      <c r="BW149" s="702">
        <v>393.42731374895038</v>
      </c>
      <c r="BX149" s="702">
        <v>149.86458251632709</v>
      </c>
      <c r="BY149" s="760">
        <v>4301.3668190439948</v>
      </c>
      <c r="BZ149" s="760">
        <v>154.69550123894328</v>
      </c>
      <c r="CA149" s="2869"/>
      <c r="CB149" s="2869"/>
      <c r="CC149" s="2869"/>
      <c r="CD149" s="2869"/>
      <c r="CE149" s="2869"/>
      <c r="CF149" s="2869"/>
      <c r="CG149" s="2869"/>
      <c r="CH149" s="2869"/>
      <c r="CI149" s="2869"/>
      <c r="CJ149" s="2869"/>
      <c r="CK149" s="2869"/>
      <c r="CL149" s="2869"/>
      <c r="CM149" s="2869"/>
      <c r="CN149" s="2869"/>
      <c r="CO149" s="2869"/>
      <c r="CP149" s="2869"/>
      <c r="CQ149" s="2869"/>
      <c r="CR149" s="2869"/>
      <c r="CS149" s="2869"/>
      <c r="CT149" s="2869"/>
      <c r="CU149" s="2869"/>
      <c r="CV149" s="2869"/>
      <c r="CW149" s="2869"/>
      <c r="CX149" s="2869"/>
      <c r="CY149" s="2869"/>
      <c r="CZ149" s="2605"/>
    </row>
    <row r="150" s="130" customFormat="true" ht="15" customHeight="true" x14ac:dyDescent="0.2">
      <c r="A150" s="2998"/>
      <c r="B150" s="300" t="s">
        <v>111</v>
      </c>
      <c r="C150" s="556">
        <v>96.556370877041189</v>
      </c>
      <c r="D150" s="576">
        <v>96.095284390781515</v>
      </c>
      <c r="E150" s="576">
        <v>91.706049921201654</v>
      </c>
      <c r="F150" s="576">
        <v>68.825679686933057</v>
      </c>
      <c r="G150" s="596">
        <v>22.587717964881847</v>
      </c>
      <c r="H150" s="615">
        <v>81.289483032756849</v>
      </c>
      <c r="I150" s="576">
        <v>58.964909620101288</v>
      </c>
      <c r="J150" s="576">
        <v>45.284164237032563</v>
      </c>
      <c r="K150" s="576">
        <v>21.224839445751236</v>
      </c>
      <c r="L150" s="634">
        <v>9.2905028808504806</v>
      </c>
      <c r="M150" s="648">
        <v>97.441579436037088</v>
      </c>
      <c r="N150" s="576">
        <v>96.782188401731489</v>
      </c>
      <c r="O150" s="576">
        <v>97.358890040939798</v>
      </c>
      <c r="P150" s="576">
        <v>93.483504634730622</v>
      </c>
      <c r="Q150" s="634">
        <v>79.288030697460854</v>
      </c>
      <c r="R150" s="648">
        <v>89.944657492841401</v>
      </c>
      <c r="S150" s="576">
        <v>78.044091081475244</v>
      </c>
      <c r="T150" s="576">
        <v>83.878523853695214</v>
      </c>
      <c r="U150" s="576">
        <v>89.866194809150613</v>
      </c>
      <c r="V150" s="576">
        <v>92.796751156316276</v>
      </c>
      <c r="W150" s="576">
        <v>92.386128653059131</v>
      </c>
      <c r="X150" s="576">
        <v>92.425540412941913</v>
      </c>
      <c r="Y150" s="665">
        <v>21.661719802013462</v>
      </c>
      <c r="Z150" s="665">
        <v>92.035221226333235</v>
      </c>
      <c r="AA150" s="2663"/>
      <c r="AB150" s="2663"/>
      <c r="AC150" s="2663"/>
      <c r="AD150" s="2663"/>
      <c r="AE150" s="2663"/>
      <c r="AF150" s="2663"/>
      <c r="AG150" s="2663"/>
      <c r="AH150" s="2663"/>
      <c r="AI150" s="2663"/>
      <c r="AJ150" s="2663"/>
      <c r="AK150" s="2663"/>
      <c r="AL150" s="2663"/>
      <c r="AM150" s="2663"/>
      <c r="AN150" s="2663"/>
      <c r="AO150" s="2663"/>
      <c r="AP150" s="2663"/>
      <c r="AQ150" s="2663"/>
      <c r="AR150" s="2663"/>
      <c r="AS150" s="2663"/>
      <c r="AT150" s="2663"/>
      <c r="AU150" s="2663"/>
      <c r="AV150" s="2663"/>
      <c r="AW150" s="2663"/>
      <c r="AX150" s="2663"/>
      <c r="AY150" s="2663"/>
      <c r="AZ150" s="239"/>
      <c r="BA150" s="2980"/>
      <c r="BB150" s="173" t="s">
        <v>111</v>
      </c>
      <c r="BC150" s="684">
        <v>9699.0943008266731</v>
      </c>
      <c r="BD150" s="702">
        <v>9643.64224360558</v>
      </c>
      <c r="BE150" s="702">
        <v>9221.9487016760741</v>
      </c>
      <c r="BF150" s="702">
        <v>6902.7274745543791</v>
      </c>
      <c r="BG150" s="721">
        <v>2271.7694036565968</v>
      </c>
      <c r="BH150" s="740">
        <v>2913.353240003466</v>
      </c>
      <c r="BI150" s="702">
        <v>2114.1762595441764</v>
      </c>
      <c r="BJ150" s="702">
        <v>1624.4500703100553</v>
      </c>
      <c r="BK150" s="702">
        <v>759.23606710923809</v>
      </c>
      <c r="BL150" s="721">
        <v>333.84306396816368</v>
      </c>
      <c r="BM150" s="740">
        <v>6328.8847624373884</v>
      </c>
      <c r="BN150" s="702">
        <v>6210.4522040840748</v>
      </c>
      <c r="BO150" s="702">
        <v>6304.8219181066297</v>
      </c>
      <c r="BP150" s="702">
        <v>6026.9447555731049</v>
      </c>
      <c r="BQ150" s="721">
        <v>5123.0197831830046</v>
      </c>
      <c r="BR150" s="740">
        <v>8287.3638637933127</v>
      </c>
      <c r="BS150" s="702">
        <v>3091.03668968381</v>
      </c>
      <c r="BT150" s="702">
        <v>748.58181128188767</v>
      </c>
      <c r="BU150" s="702">
        <v>4906.9174758642803</v>
      </c>
      <c r="BV150" s="702">
        <v>7423.1501809980264</v>
      </c>
      <c r="BW150" s="702">
        <v>6461.5829674694669</v>
      </c>
      <c r="BX150" s="702">
        <v>2274.6439981779349</v>
      </c>
      <c r="BY150" s="760">
        <v>2351.9965346281015</v>
      </c>
      <c r="BZ150" s="760">
        <v>2193.9086024224916</v>
      </c>
      <c r="CA150" s="2869"/>
      <c r="CB150" s="2869"/>
      <c r="CC150" s="2869"/>
      <c r="CD150" s="2869"/>
      <c r="CE150" s="2869"/>
      <c r="CF150" s="2869"/>
      <c r="CG150" s="2869"/>
      <c r="CH150" s="2869"/>
      <c r="CI150" s="2869"/>
      <c r="CJ150" s="2869"/>
      <c r="CK150" s="2869"/>
      <c r="CL150" s="2869"/>
      <c r="CM150" s="2869"/>
      <c r="CN150" s="2869"/>
      <c r="CO150" s="2869"/>
      <c r="CP150" s="2869"/>
      <c r="CQ150" s="2869"/>
      <c r="CR150" s="2869"/>
      <c r="CS150" s="2869"/>
      <c r="CT150" s="2869"/>
      <c r="CU150" s="2869"/>
      <c r="CV150" s="2869"/>
      <c r="CW150" s="2869"/>
      <c r="CX150" s="2869"/>
      <c r="CY150" s="2869"/>
      <c r="CZ150" s="2605"/>
    </row>
    <row r="151" s="130" customFormat="true" ht="15" customHeight="true" x14ac:dyDescent="0.2">
      <c r="A151" s="2998" t="s">
        <v>110</v>
      </c>
      <c r="B151" s="300" t="s">
        <v>50</v>
      </c>
      <c r="C151" s="556">
        <v>38.686388047736529</v>
      </c>
      <c r="D151" s="576">
        <v>31.224823737006929</v>
      </c>
      <c r="E151" s="576">
        <v>25.070440901735029</v>
      </c>
      <c r="F151" s="576">
        <v>48.849931915588847</v>
      </c>
      <c r="G151" s="596">
        <v>43.904264121057842</v>
      </c>
      <c r="H151" s="615">
        <v>39.457924022352714</v>
      </c>
      <c r="I151" s="576">
        <v>63.378481610940362</v>
      </c>
      <c r="J151" s="576">
        <v>63.373746076223668</v>
      </c>
      <c r="K151" s="576">
        <v>52.469343669336723</v>
      </c>
      <c r="L151" s="634">
        <v>26.31643624738096</v>
      </c>
      <c r="M151" s="648">
        <v>44.119561003490205</v>
      </c>
      <c r="N151" s="576">
        <v>32.832237459420732</v>
      </c>
      <c r="O151" s="576">
        <v>28.082505536219891</v>
      </c>
      <c r="P151" s="576">
        <v>22.200302096681973</v>
      </c>
      <c r="Q151" s="634">
        <v>28.843401493588019</v>
      </c>
      <c r="R151" s="648">
        <v>19.362009279594186</v>
      </c>
      <c r="S151" s="576">
        <v>65.137094375217671</v>
      </c>
      <c r="T151" s="576">
        <v>68.499365060915181</v>
      </c>
      <c r="U151" s="576">
        <v>32.092096328932683</v>
      </c>
      <c r="V151" s="576">
        <v>30.922671343846631</v>
      </c>
      <c r="W151" s="576">
        <v>30.260356095378128</v>
      </c>
      <c r="X151" s="576">
        <v>30.409320653429173</v>
      </c>
      <c r="Y151" s="665">
        <v>56.798610136148532</v>
      </c>
      <c r="Z151" s="665">
        <v>29.971043468866558</v>
      </c>
      <c r="AA151" s="2663"/>
      <c r="AB151" s="2663"/>
      <c r="AC151" s="2663"/>
      <c r="AD151" s="2663"/>
      <c r="AE151" s="2663"/>
      <c r="AF151" s="2663"/>
      <c r="AG151" s="2663"/>
      <c r="AH151" s="2663"/>
      <c r="AI151" s="2663"/>
      <c r="AJ151" s="2663"/>
      <c r="AK151" s="2663"/>
      <c r="AL151" s="2663"/>
      <c r="AM151" s="2663"/>
      <c r="AN151" s="2663"/>
      <c r="AO151" s="2663"/>
      <c r="AP151" s="2663"/>
      <c r="AQ151" s="2663"/>
      <c r="AR151" s="2663"/>
      <c r="AS151" s="2663"/>
      <c r="AT151" s="2663"/>
      <c r="AU151" s="2663"/>
      <c r="AV151" s="2663"/>
      <c r="AW151" s="2663"/>
      <c r="AX151" s="2663"/>
      <c r="AY151" s="2663"/>
      <c r="AZ151" s="239"/>
      <c r="BA151" s="2980" t="s">
        <v>110</v>
      </c>
      <c r="BB151" s="173" t="s">
        <v>50</v>
      </c>
      <c r="BC151" s="684">
        <v>2797.6239194476589</v>
      </c>
      <c r="BD151" s="702">
        <v>2693.5902563197924</v>
      </c>
      <c r="BE151" s="702">
        <v>2318.5380518569564</v>
      </c>
      <c r="BF151" s="702">
        <v>4764.0379373037513</v>
      </c>
      <c r="BG151" s="721">
        <v>4414.5275629208018</v>
      </c>
      <c r="BH151" s="740">
        <v>1382.3740752943738</v>
      </c>
      <c r="BI151" s="702">
        <v>2270.7856866647185</v>
      </c>
      <c r="BJ151" s="702">
        <v>2271.688001396963</v>
      </c>
      <c r="BK151" s="702">
        <v>1876.8866654152553</v>
      </c>
      <c r="BL151" s="721">
        <v>945.64953288559195</v>
      </c>
      <c r="BM151" s="740">
        <v>1918.9933907819679</v>
      </c>
      <c r="BN151" s="702">
        <v>1653.5371712635335</v>
      </c>
      <c r="BO151" s="702">
        <v>1612.1382000416888</v>
      </c>
      <c r="BP151" s="702">
        <v>1300.6398657234336</v>
      </c>
      <c r="BQ151" s="721">
        <v>1755.6251383814365</v>
      </c>
      <c r="BR151" s="740">
        <v>1704.6085353202566</v>
      </c>
      <c r="BS151" s="702">
        <v>2062.527641552032</v>
      </c>
      <c r="BT151" s="702">
        <v>417.75071484407721</v>
      </c>
      <c r="BU151" s="702">
        <v>1580.8314478692457</v>
      </c>
      <c r="BV151" s="702">
        <v>2330.1722214790821</v>
      </c>
      <c r="BW151" s="702">
        <v>1475.7236964253336</v>
      </c>
      <c r="BX151" s="702">
        <v>668.97819990667767</v>
      </c>
      <c r="BY151" s="760">
        <v>6167.1065563084549</v>
      </c>
      <c r="BZ151" s="760">
        <v>580.61871414380778</v>
      </c>
      <c r="CA151" s="2869"/>
      <c r="CB151" s="2869"/>
      <c r="CC151" s="2869"/>
      <c r="CD151" s="2869"/>
      <c r="CE151" s="2869"/>
      <c r="CF151" s="2869"/>
      <c r="CG151" s="2869"/>
      <c r="CH151" s="2869"/>
      <c r="CI151" s="2869"/>
      <c r="CJ151" s="2869"/>
      <c r="CK151" s="2869"/>
      <c r="CL151" s="2869"/>
      <c r="CM151" s="2869"/>
      <c r="CN151" s="2869"/>
      <c r="CO151" s="2869"/>
      <c r="CP151" s="2869"/>
      <c r="CQ151" s="2869"/>
      <c r="CR151" s="2869"/>
      <c r="CS151" s="2869"/>
      <c r="CT151" s="2869"/>
      <c r="CU151" s="2869"/>
      <c r="CV151" s="2869"/>
      <c r="CW151" s="2869"/>
      <c r="CX151" s="2869"/>
      <c r="CY151" s="2869"/>
      <c r="CZ151" s="2605"/>
    </row>
    <row r="152" s="130" customFormat="true" ht="15" customHeight="true" x14ac:dyDescent="0.2">
      <c r="A152" s="2999"/>
      <c r="B152" s="301" t="s">
        <v>49</v>
      </c>
      <c r="C152" s="557">
        <v>61.313611952263535</v>
      </c>
      <c r="D152" s="577">
        <v>68.775176262993156</v>
      </c>
      <c r="E152" s="577">
        <v>74.929559098265003</v>
      </c>
      <c r="F152" s="577">
        <v>51.150068084411046</v>
      </c>
      <c r="G152" s="597">
        <v>56.095735878942286</v>
      </c>
      <c r="H152" s="616">
        <v>60.5420759776474</v>
      </c>
      <c r="I152" s="577">
        <v>36.621518389059474</v>
      </c>
      <c r="J152" s="577">
        <v>36.626253923776353</v>
      </c>
      <c r="K152" s="577">
        <v>47.530656330663248</v>
      </c>
      <c r="L152" s="635">
        <v>73.68356375261898</v>
      </c>
      <c r="M152" s="649">
        <v>55.88043899650993</v>
      </c>
      <c r="N152" s="577">
        <v>67.167762540579247</v>
      </c>
      <c r="O152" s="577">
        <v>71.917494463780287</v>
      </c>
      <c r="P152" s="577">
        <v>77.799697903318048</v>
      </c>
      <c r="Q152" s="635">
        <v>71.15659850641201</v>
      </c>
      <c r="R152" s="649">
        <v>80.63799072040581</v>
      </c>
      <c r="S152" s="577">
        <v>34.862905624782279</v>
      </c>
      <c r="T152" s="577">
        <v>31.500634939084541</v>
      </c>
      <c r="U152" s="577">
        <v>67.90790367106743</v>
      </c>
      <c r="V152" s="577">
        <v>69.077328656153369</v>
      </c>
      <c r="W152" s="577">
        <v>69.7396439046219</v>
      </c>
      <c r="X152" s="577">
        <v>69.590679346570866</v>
      </c>
      <c r="Y152" s="666">
        <v>43.201389863851631</v>
      </c>
      <c r="Z152" s="666">
        <v>70.02895653113346</v>
      </c>
      <c r="AA152" s="2664"/>
      <c r="AB152" s="2664"/>
      <c r="AC152" s="2664"/>
      <c r="AD152" s="2664"/>
      <c r="AE152" s="2664"/>
      <c r="AF152" s="2664"/>
      <c r="AG152" s="2664"/>
      <c r="AH152" s="2664"/>
      <c r="AI152" s="2664"/>
      <c r="AJ152" s="2664"/>
      <c r="AK152" s="2664"/>
      <c r="AL152" s="2664"/>
      <c r="AM152" s="2664"/>
      <c r="AN152" s="2664"/>
      <c r="AO152" s="2664"/>
      <c r="AP152" s="2664"/>
      <c r="AQ152" s="2664"/>
      <c r="AR152" s="2664"/>
      <c r="AS152" s="2664"/>
      <c r="AT152" s="2664"/>
      <c r="AU152" s="2664"/>
      <c r="AV152" s="2664"/>
      <c r="AW152" s="2664"/>
      <c r="AX152" s="2664"/>
      <c r="AY152" s="2664"/>
      <c r="AZ152" s="239"/>
      <c r="BA152" s="3000"/>
      <c r="BB152" s="265" t="s">
        <v>49</v>
      </c>
      <c r="BC152" s="685">
        <v>4433.9220082713409</v>
      </c>
      <c r="BD152" s="703">
        <v>5932.8483715063576</v>
      </c>
      <c r="BE152" s="703">
        <v>6929.5563910951823</v>
      </c>
      <c r="BF152" s="703">
        <v>4988.3562841167713</v>
      </c>
      <c r="BG152" s="722">
        <v>5640.3672207579975</v>
      </c>
      <c r="BH152" s="741">
        <v>2121.039014839987</v>
      </c>
      <c r="BI152" s="703">
        <v>1312.1112666014085</v>
      </c>
      <c r="BJ152" s="703">
        <v>1312.900478925249</v>
      </c>
      <c r="BK152" s="703">
        <v>1700.2243372369737</v>
      </c>
      <c r="BL152" s="722">
        <v>2647.7303761425669</v>
      </c>
      <c r="BM152" s="741">
        <v>2430.5362671177627</v>
      </c>
      <c r="BN152" s="703">
        <v>3382.7847465077898</v>
      </c>
      <c r="BO152" s="703">
        <v>4128.5824702076552</v>
      </c>
      <c r="BP152" s="703">
        <v>4558.0185437845421</v>
      </c>
      <c r="BQ152" s="722">
        <v>4331.1227743837007</v>
      </c>
      <c r="BR152" s="741">
        <v>7099.2739063474091</v>
      </c>
      <c r="BS152" s="703">
        <v>1103.9133262795769</v>
      </c>
      <c r="BT152" s="703">
        <v>192.10999623343173</v>
      </c>
      <c r="BU152" s="703">
        <v>3345.0899742350689</v>
      </c>
      <c r="BV152" s="703">
        <v>5205.3094177641206</v>
      </c>
      <c r="BW152" s="703">
        <v>3401.0321876560552</v>
      </c>
      <c r="BX152" s="703">
        <v>1530.9334901009026</v>
      </c>
      <c r="BY152" s="761">
        <v>4690.7410944098719</v>
      </c>
      <c r="BZ152" s="761">
        <v>1356.6468827211975</v>
      </c>
      <c r="CA152" s="2870"/>
      <c r="CB152" s="2870"/>
      <c r="CC152" s="2870"/>
      <c r="CD152" s="2870"/>
      <c r="CE152" s="2870"/>
      <c r="CF152" s="2870"/>
      <c r="CG152" s="2870"/>
      <c r="CH152" s="2870"/>
      <c r="CI152" s="2870"/>
      <c r="CJ152" s="2870"/>
      <c r="CK152" s="2870"/>
      <c r="CL152" s="2870"/>
      <c r="CM152" s="2870"/>
      <c r="CN152" s="2870"/>
      <c r="CO152" s="2870"/>
      <c r="CP152" s="2870"/>
      <c r="CQ152" s="2870"/>
      <c r="CR152" s="2870"/>
      <c r="CS152" s="2870"/>
      <c r="CT152" s="2870"/>
      <c r="CU152" s="2870"/>
      <c r="CV152" s="2870"/>
      <c r="CW152" s="2870"/>
      <c r="CX152" s="2870"/>
      <c r="CY152" s="2870"/>
      <c r="CZ152" s="2606"/>
    </row>
    <row r="153" s="130" customFormat="true" ht="15" customHeight="true" x14ac:dyDescent="0.2">
      <c r="A153" s="3441" t="s">
        <v>517</v>
      </c>
      <c r="B153" s="300" t="s">
        <v>518</v>
      </c>
      <c r="C153" s="771">
        <v>0</v>
      </c>
      <c r="D153" s="772">
        <v>0</v>
      </c>
      <c r="E153" s="772">
        <v>0</v>
      </c>
      <c r="F153" s="772">
        <v>1.1627306620822497</v>
      </c>
      <c r="G153" s="773">
        <v>3.9857358561587795</v>
      </c>
      <c r="H153" s="774">
        <v>0</v>
      </c>
      <c r="I153" s="772">
        <v>0.56401252462022644</v>
      </c>
      <c r="J153" s="772">
        <v>4.1440800059349412</v>
      </c>
      <c r="K153" s="772">
        <v>1.7918944009024951</v>
      </c>
      <c r="L153" s="775">
        <v>7.6525172228507357</v>
      </c>
      <c r="M153" s="776">
        <v>0</v>
      </c>
      <c r="N153" s="772">
        <v>0</v>
      </c>
      <c r="O153" s="772">
        <v>0</v>
      </c>
      <c r="P153" s="772">
        <v>0</v>
      </c>
      <c r="Q153" s="775">
        <v>0.14731050890655048</v>
      </c>
      <c r="R153" s="776">
        <v>0</v>
      </c>
      <c r="S153" s="772">
        <v>0</v>
      </c>
      <c r="T153" s="772">
        <v>0</v>
      </c>
      <c r="U153" s="772">
        <v>5.0834232138882218E-2</v>
      </c>
      <c r="V153" s="772">
        <v>0</v>
      </c>
      <c r="W153" s="772">
        <v>0</v>
      </c>
      <c r="X153" s="772">
        <v>0.63189988268858666</v>
      </c>
      <c r="Y153" s="777">
        <v>4.5792031662573232</v>
      </c>
      <c r="Z153" s="777">
        <v>8.1834264353663699E-2</v>
      </c>
      <c r="AA153" s="2663"/>
      <c r="AB153" s="2663"/>
      <c r="AC153" s="2663"/>
      <c r="AD153" s="2663"/>
      <c r="AE153" s="2663"/>
      <c r="AF153" s="2663"/>
      <c r="AG153" s="2663"/>
      <c r="AH153" s="2663"/>
      <c r="AI153" s="2663"/>
      <c r="AJ153" s="2663"/>
      <c r="AK153" s="2663"/>
      <c r="AL153" s="2663"/>
      <c r="AM153" s="2663"/>
      <c r="AN153" s="2663"/>
      <c r="AO153" s="2663"/>
      <c r="AP153" s="2663"/>
      <c r="AQ153" s="2663"/>
      <c r="AR153" s="2663"/>
      <c r="AS153" s="2663"/>
      <c r="AT153" s="2663"/>
      <c r="AU153" s="2663"/>
      <c r="AV153" s="2663"/>
      <c r="AW153" s="2663"/>
      <c r="AX153" s="2663"/>
      <c r="AY153" s="2663"/>
      <c r="AZ153" s="239"/>
      <c r="BA153" s="3448" t="s">
        <v>517</v>
      </c>
      <c r="BB153" s="264" t="s">
        <v>518</v>
      </c>
      <c r="BC153" s="511">
        <v>0</v>
      </c>
      <c r="BD153" s="443">
        <v>0</v>
      </c>
      <c r="BE153" s="443">
        <v>0</v>
      </c>
      <c r="BF153" s="443">
        <v>116.61363786263823</v>
      </c>
      <c r="BG153" s="512">
        <v>400.86708994490976</v>
      </c>
      <c r="BH153" s="523">
        <v>0</v>
      </c>
      <c r="BI153" s="443">
        <v>20.222567919126568</v>
      </c>
      <c r="BJ153" s="443">
        <v>148.65795075238077</v>
      </c>
      <c r="BK153" s="443">
        <v>64.098051770592406</v>
      </c>
      <c r="BL153" s="512">
        <v>274.98401642083809</v>
      </c>
      <c r="BM153" s="523">
        <v>0</v>
      </c>
      <c r="BN153" s="443">
        <v>0</v>
      </c>
      <c r="BO153" s="443">
        <v>0</v>
      </c>
      <c r="BP153" s="443">
        <v>0</v>
      </c>
      <c r="BQ153" s="512">
        <v>9.5181409446102236</v>
      </c>
      <c r="BR153" s="523">
        <v>0</v>
      </c>
      <c r="BS153" s="443">
        <v>0</v>
      </c>
      <c r="BT153" s="443">
        <v>0</v>
      </c>
      <c r="BU153" s="443">
        <v>2.7756753536094276</v>
      </c>
      <c r="BV153" s="443">
        <v>0</v>
      </c>
      <c r="BW153" s="443">
        <v>0</v>
      </c>
      <c r="BX153" s="443">
        <v>15.551407859614415</v>
      </c>
      <c r="BY153" s="444">
        <v>497.20290340908917</v>
      </c>
      <c r="BZ153" s="444">
        <v>1.9507411852349599</v>
      </c>
      <c r="CA153" s="2607"/>
      <c r="CB153" s="2607"/>
      <c r="CC153" s="2607"/>
      <c r="CD153" s="2607"/>
      <c r="CE153" s="2607"/>
      <c r="CF153" s="2607"/>
      <c r="CG153" s="2607"/>
      <c r="CH153" s="2607"/>
      <c r="CI153" s="2607"/>
      <c r="CJ153" s="2607"/>
      <c r="CK153" s="2607"/>
      <c r="CL153" s="2607"/>
      <c r="CM153" s="2607"/>
      <c r="CN153" s="2607"/>
      <c r="CO153" s="2607"/>
      <c r="CP153" s="2607"/>
      <c r="CQ153" s="2607"/>
      <c r="CR153" s="2607"/>
      <c r="CS153" s="2607"/>
      <c r="CT153" s="2607"/>
      <c r="CU153" s="2607"/>
      <c r="CV153" s="2607"/>
      <c r="CW153" s="2607"/>
      <c r="CX153" s="2607"/>
      <c r="CY153" s="2607"/>
      <c r="CZ153" s="2607"/>
    </row>
    <row r="154" s="130" customFormat="true" ht="15" customHeight="true" x14ac:dyDescent="0.2">
      <c r="A154" s="3441"/>
      <c r="B154" s="300" t="s">
        <v>519</v>
      </c>
      <c r="C154" s="371">
        <v>0.91145992193903591</v>
      </c>
      <c r="D154" s="372">
        <v>0.71981274991940736</v>
      </c>
      <c r="E154" s="372">
        <v>2.0675508415143629</v>
      </c>
      <c r="F154" s="372">
        <v>12.872736127918236</v>
      </c>
      <c r="G154" s="373">
        <v>48.474794930639803</v>
      </c>
      <c r="H154" s="374">
        <v>5.3825690757712579</v>
      </c>
      <c r="I154" s="372">
        <v>19.099706961791156</v>
      </c>
      <c r="J154" s="372">
        <v>21.909557297724099</v>
      </c>
      <c r="K154" s="372">
        <v>47.073494740646396</v>
      </c>
      <c r="L154" s="375">
        <v>64.236761627010182</v>
      </c>
      <c r="M154" s="376">
        <v>0.48069098777034663</v>
      </c>
      <c r="N154" s="372">
        <v>0.58666700144797479</v>
      </c>
      <c r="O154" s="372">
        <v>0.45431115909627889</v>
      </c>
      <c r="P154" s="372">
        <v>1.6500431259156561</v>
      </c>
      <c r="Q154" s="375">
        <v>10.48774746504585</v>
      </c>
      <c r="R154" s="376">
        <v>4.8557770743507502</v>
      </c>
      <c r="S154" s="372">
        <v>12.46121840912787</v>
      </c>
      <c r="T154" s="372">
        <v>8.6959828633779566</v>
      </c>
      <c r="U154" s="372">
        <v>4.7922325103707237</v>
      </c>
      <c r="V154" s="372">
        <v>1.8689773108103345</v>
      </c>
      <c r="W154" s="372">
        <v>0.50358851451638686</v>
      </c>
      <c r="X154" s="372">
        <v>2.2844498122744135</v>
      </c>
      <c r="Y154" s="377">
        <v>45.472565447092357</v>
      </c>
      <c r="Z154" s="377">
        <v>3.3396394734911237</v>
      </c>
      <c r="AA154" s="2845"/>
      <c r="AB154" s="2845"/>
      <c r="AC154" s="2845"/>
      <c r="AD154" s="2845"/>
      <c r="AE154" s="2845"/>
      <c r="AF154" s="2845"/>
      <c r="AG154" s="2845"/>
      <c r="AH154" s="2845"/>
      <c r="AI154" s="2845"/>
      <c r="AJ154" s="2845"/>
      <c r="AK154" s="2845"/>
      <c r="AL154" s="2845"/>
      <c r="AM154" s="2845"/>
      <c r="AN154" s="2845"/>
      <c r="AO154" s="2845"/>
      <c r="AP154" s="2845"/>
      <c r="AQ154" s="2845"/>
      <c r="AR154" s="2845"/>
      <c r="AS154" s="2845"/>
      <c r="AT154" s="2845"/>
      <c r="AU154" s="2845"/>
      <c r="AV154" s="2845"/>
      <c r="AW154" s="2845"/>
      <c r="AX154" s="2845"/>
      <c r="AY154" s="2845"/>
      <c r="AZ154" s="239"/>
      <c r="BA154" s="3448"/>
      <c r="BB154" s="173" t="s">
        <v>519</v>
      </c>
      <c r="BC154" s="513">
        <v>91.556213784882928</v>
      </c>
      <c r="BD154" s="445">
        <v>72.236808357628519</v>
      </c>
      <c r="BE154" s="445">
        <v>207.9126493283249</v>
      </c>
      <c r="BF154" s="445">
        <v>1291.0441240399396</v>
      </c>
      <c r="BG154" s="514">
        <v>4875.3732512141996</v>
      </c>
      <c r="BH154" s="524">
        <v>192.90718148769162</v>
      </c>
      <c r="BI154" s="445">
        <v>684.81656773546194</v>
      </c>
      <c r="BJ154" s="445">
        <v>785.94763737837604</v>
      </c>
      <c r="BK154" s="445">
        <v>1683.8711597005811</v>
      </c>
      <c r="BL154" s="514">
        <v>2308.2708865152954</v>
      </c>
      <c r="BM154" s="524">
        <v>31.221146922579589</v>
      </c>
      <c r="BN154" s="445">
        <v>37.646052774528776</v>
      </c>
      <c r="BO154" s="445">
        <v>29.420538302215405</v>
      </c>
      <c r="BP154" s="445">
        <v>106.37939605563518</v>
      </c>
      <c r="BQ154" s="514">
        <v>677.64247985261068</v>
      </c>
      <c r="BR154" s="524">
        <v>447.40391011898845</v>
      </c>
      <c r="BS154" s="445">
        <v>493.5425958201763</v>
      </c>
      <c r="BT154" s="445">
        <v>77.6081206924691</v>
      </c>
      <c r="BU154" s="445">
        <v>261.6677995934088</v>
      </c>
      <c r="BV154" s="445">
        <v>149.50630372449862</v>
      </c>
      <c r="BW154" s="445">
        <v>35.221510149344148</v>
      </c>
      <c r="BX154" s="445">
        <v>56.221581517537871</v>
      </c>
      <c r="BY154" s="446">
        <v>4937.3418791184631</v>
      </c>
      <c r="BZ154" s="446">
        <v>79.60934599009282</v>
      </c>
      <c r="CA154" s="2607"/>
      <c r="CB154" s="2607"/>
      <c r="CC154" s="2607"/>
      <c r="CD154" s="2607"/>
      <c r="CE154" s="2607"/>
      <c r="CF154" s="2607"/>
      <c r="CG154" s="2607"/>
      <c r="CH154" s="2607"/>
      <c r="CI154" s="2607"/>
      <c r="CJ154" s="2607"/>
      <c r="CK154" s="2607"/>
      <c r="CL154" s="2607"/>
      <c r="CM154" s="2607"/>
      <c r="CN154" s="2607"/>
      <c r="CO154" s="2607"/>
      <c r="CP154" s="2607"/>
      <c r="CQ154" s="2607"/>
      <c r="CR154" s="2607"/>
      <c r="CS154" s="2607"/>
      <c r="CT154" s="2607"/>
      <c r="CU154" s="2607"/>
      <c r="CV154" s="2607"/>
      <c r="CW154" s="2607"/>
      <c r="CX154" s="2607"/>
      <c r="CY154" s="2607"/>
      <c r="CZ154" s="2607"/>
    </row>
    <row r="155" s="130" customFormat="true" ht="15" customHeight="true" x14ac:dyDescent="0.2">
      <c r="A155" s="3441"/>
      <c r="B155" s="300" t="s">
        <v>520</v>
      </c>
      <c r="C155" s="371">
        <v>0.36720693847501251</v>
      </c>
      <c r="D155" s="372">
        <v>1.0508229808665832</v>
      </c>
      <c r="E155" s="372">
        <v>0.74546571612795398</v>
      </c>
      <c r="F155" s="372">
        <v>4.2935694085935037</v>
      </c>
      <c r="G155" s="373">
        <v>12.533968367705581</v>
      </c>
      <c r="H155" s="374">
        <v>2.3930535156086443</v>
      </c>
      <c r="I155" s="372">
        <v>7.2783569962719463</v>
      </c>
      <c r="J155" s="372">
        <v>10.573129495714051</v>
      </c>
      <c r="K155" s="372">
        <v>18.410157256413719</v>
      </c>
      <c r="L155" s="375">
        <v>9.8304290784393658</v>
      </c>
      <c r="M155" s="376">
        <v>0.27825976473813835</v>
      </c>
      <c r="N155" s="372">
        <v>0.71317044621922432</v>
      </c>
      <c r="O155" s="372">
        <v>0.40035420475724326</v>
      </c>
      <c r="P155" s="372">
        <v>0.49367961652853298</v>
      </c>
      <c r="Q155" s="375">
        <v>0.76036038304471365</v>
      </c>
      <c r="R155" s="376">
        <v>6.4733565443487295E-2</v>
      </c>
      <c r="S155" s="372">
        <v>0.39344306892514314</v>
      </c>
      <c r="T155" s="372">
        <v>0.92171246628513726</v>
      </c>
      <c r="U155" s="372">
        <v>1.3109330571316857</v>
      </c>
      <c r="V155" s="372">
        <v>2.0003149033601293E-2</v>
      </c>
      <c r="W155" s="372">
        <v>0.53406728071816401</v>
      </c>
      <c r="X155" s="372">
        <v>0.44552312464216692</v>
      </c>
      <c r="Y155" s="377">
        <v>15.431009997514659</v>
      </c>
      <c r="Z155" s="377">
        <v>3.4307900883985609</v>
      </c>
      <c r="AA155" s="2845"/>
      <c r="AB155" s="2845"/>
      <c r="AC155" s="2845"/>
      <c r="AD155" s="2845"/>
      <c r="AE155" s="2845"/>
      <c r="AF155" s="2845"/>
      <c r="AG155" s="2845"/>
      <c r="AH155" s="2845"/>
      <c r="AI155" s="2845"/>
      <c r="AJ155" s="2845"/>
      <c r="AK155" s="2845"/>
      <c r="AL155" s="2845"/>
      <c r="AM155" s="2845"/>
      <c r="AN155" s="2845"/>
      <c r="AO155" s="2845"/>
      <c r="AP155" s="2845"/>
      <c r="AQ155" s="2845"/>
      <c r="AR155" s="2845"/>
      <c r="AS155" s="2845"/>
      <c r="AT155" s="2845"/>
      <c r="AU155" s="2845"/>
      <c r="AV155" s="2845"/>
      <c r="AW155" s="2845"/>
      <c r="AX155" s="2845"/>
      <c r="AY155" s="2845"/>
      <c r="AZ155" s="239"/>
      <c r="BA155" s="3448"/>
      <c r="BB155" s="173" t="s">
        <v>520</v>
      </c>
      <c r="BC155" s="513">
        <v>36.885963006236622</v>
      </c>
      <c r="BD155" s="445">
        <v>105.45534001051</v>
      </c>
      <c r="BE155" s="445">
        <v>74.963937481739151</v>
      </c>
      <c r="BF155" s="445">
        <v>430.61455630246962</v>
      </c>
      <c r="BG155" s="514">
        <v>1260.6092341166745</v>
      </c>
      <c r="BH155" s="524">
        <v>85.765217751363124</v>
      </c>
      <c r="BI155" s="445">
        <v>260.96418478626299</v>
      </c>
      <c r="BJ155" s="445">
        <v>379.28316094799823</v>
      </c>
      <c r="BK155" s="445">
        <v>658.55176082475305</v>
      </c>
      <c r="BL155" s="514">
        <v>353.24466347590231</v>
      </c>
      <c r="BM155" s="524">
        <v>18.073126433737929</v>
      </c>
      <c r="BN155" s="445">
        <v>45.763699320634139</v>
      </c>
      <c r="BO155" s="445">
        <v>25.926363417847071</v>
      </c>
      <c r="BP155" s="445">
        <v>31.827858694383846</v>
      </c>
      <c r="BQ155" s="514">
        <v>49.128995264747076</v>
      </c>
      <c r="BR155" s="524">
        <v>5.9644522085545013</v>
      </c>
      <c r="BS155" s="445">
        <v>15.582819205105476</v>
      </c>
      <c r="BT155" s="445">
        <v>8.2259099921252066</v>
      </c>
      <c r="BU155" s="445">
        <v>71.580201447148099</v>
      </c>
      <c r="BV155" s="445">
        <v>1.6001247621178289</v>
      </c>
      <c r="BW155" s="445">
        <v>37.353227101122329</v>
      </c>
      <c r="BX155" s="445">
        <v>10.964572097593949</v>
      </c>
      <c r="BY155" s="446">
        <v>1675.4755564972527</v>
      </c>
      <c r="BZ155" s="446">
        <v>81.782167606610088</v>
      </c>
      <c r="CA155" s="2607"/>
      <c r="CB155" s="2607"/>
      <c r="CC155" s="2607"/>
      <c r="CD155" s="2607"/>
      <c r="CE155" s="2607"/>
      <c r="CF155" s="2607"/>
      <c r="CG155" s="2607"/>
      <c r="CH155" s="2607"/>
      <c r="CI155" s="2607"/>
      <c r="CJ155" s="2607"/>
      <c r="CK155" s="2607"/>
      <c r="CL155" s="2607"/>
      <c r="CM155" s="2607"/>
      <c r="CN155" s="2607"/>
      <c r="CO155" s="2607"/>
      <c r="CP155" s="2607"/>
      <c r="CQ155" s="2607"/>
      <c r="CR155" s="2607"/>
      <c r="CS155" s="2607"/>
      <c r="CT155" s="2607"/>
      <c r="CU155" s="2607"/>
      <c r="CV155" s="2607"/>
      <c r="CW155" s="2607"/>
      <c r="CX155" s="2607"/>
      <c r="CY155" s="2607"/>
      <c r="CZ155" s="2607"/>
    </row>
    <row r="156" s="130" customFormat="true" ht="15" customHeight="true" x14ac:dyDescent="0.2">
      <c r="A156" s="3441"/>
      <c r="B156" s="300" t="s">
        <v>521</v>
      </c>
      <c r="C156" s="371">
        <v>1.2970949336665676</v>
      </c>
      <c r="D156" s="372">
        <v>0.48313598377264771</v>
      </c>
      <c r="E156" s="372">
        <v>0.20943402074187281</v>
      </c>
      <c r="F156" s="372">
        <v>0.31136156863884368</v>
      </c>
      <c r="G156" s="373">
        <v>0.53480844582572484</v>
      </c>
      <c r="H156" s="374">
        <v>5.9873254016553953E-2</v>
      </c>
      <c r="I156" s="372">
        <v>9.5755576190250588E-2</v>
      </c>
      <c r="J156" s="372">
        <v>0.91446257607571846</v>
      </c>
      <c r="K156" s="372">
        <v>0</v>
      </c>
      <c r="L156" s="375">
        <v>0.58398091938191377</v>
      </c>
      <c r="M156" s="376">
        <v>1.1468353839477416</v>
      </c>
      <c r="N156" s="372">
        <v>1.163139444395338</v>
      </c>
      <c r="O156" s="372">
        <v>0.42476319762351178</v>
      </c>
      <c r="P156" s="372">
        <v>0.32667035158867036</v>
      </c>
      <c r="Q156" s="375">
        <v>0.4301634968950408</v>
      </c>
      <c r="R156" s="376">
        <v>0.24261147858395701</v>
      </c>
      <c r="S156" s="372">
        <v>1.5652677162329753</v>
      </c>
      <c r="T156" s="372">
        <v>2.9081552299884898E-2</v>
      </c>
      <c r="U156" s="372">
        <v>0</v>
      </c>
      <c r="V156" s="372">
        <v>5.9612481610822242E-2</v>
      </c>
      <c r="W156" s="372">
        <v>1.8314650098072673</v>
      </c>
      <c r="X156" s="372">
        <v>0.43504758179927089</v>
      </c>
      <c r="Y156" s="377">
        <v>0.49538905047987375</v>
      </c>
      <c r="Z156" s="377">
        <v>0.12117766067754047</v>
      </c>
      <c r="AA156" s="2845"/>
      <c r="AB156" s="2845"/>
      <c r="AC156" s="2845"/>
      <c r="AD156" s="2845"/>
      <c r="AE156" s="2845"/>
      <c r="AF156" s="2845"/>
      <c r="AG156" s="2845"/>
      <c r="AH156" s="2845"/>
      <c r="AI156" s="2845"/>
      <c r="AJ156" s="2845"/>
      <c r="AK156" s="2845"/>
      <c r="AL156" s="2845"/>
      <c r="AM156" s="2845"/>
      <c r="AN156" s="2845"/>
      <c r="AO156" s="2845"/>
      <c r="AP156" s="2845"/>
      <c r="AQ156" s="2845"/>
      <c r="AR156" s="2845"/>
      <c r="AS156" s="2845"/>
      <c r="AT156" s="2845"/>
      <c r="AU156" s="2845"/>
      <c r="AV156" s="2845"/>
      <c r="AW156" s="2845"/>
      <c r="AX156" s="2845"/>
      <c r="AY156" s="2845"/>
      <c r="AZ156" s="239"/>
      <c r="BA156" s="3448"/>
      <c r="BB156" s="173" t="s">
        <v>521</v>
      </c>
      <c r="BC156" s="513">
        <v>130.29327805595827</v>
      </c>
      <c r="BD156" s="445">
        <v>48.485111543754428</v>
      </c>
      <c r="BE156" s="445">
        <v>21.060658455214885</v>
      </c>
      <c r="BF156" s="445">
        <v>31.227356767705722</v>
      </c>
      <c r="BG156" s="514">
        <v>53.788588379444711</v>
      </c>
      <c r="BH156" s="524">
        <v>2.1458118820658258</v>
      </c>
      <c r="BI156" s="445">
        <v>3.433299011305321</v>
      </c>
      <c r="BJ156" s="445">
        <v>32.803935349817081</v>
      </c>
      <c r="BK156" s="445">
        <v>0</v>
      </c>
      <c r="BL156" s="514">
        <v>20.98465302962763</v>
      </c>
      <c r="BM156" s="524">
        <v>74.48759583433619</v>
      </c>
      <c r="BN156" s="445">
        <v>74.637927137147884</v>
      </c>
      <c r="BO156" s="445">
        <v>27.507054746162801</v>
      </c>
      <c r="BP156" s="445">
        <v>21.060658455214885</v>
      </c>
      <c r="BQ156" s="514">
        <v>27.794057756400402</v>
      </c>
      <c r="BR156" s="524">
        <v>22.353852431070436</v>
      </c>
      <c r="BS156" s="445">
        <v>61.994442795197671</v>
      </c>
      <c r="BT156" s="445">
        <v>0.25954106123170317</v>
      </c>
      <c r="BU156" s="445">
        <v>0</v>
      </c>
      <c r="BV156" s="445">
        <v>4.7686195706755274</v>
      </c>
      <c r="BW156" s="445">
        <v>128.09458828314138</v>
      </c>
      <c r="BX156" s="445">
        <v>10.706763157026341</v>
      </c>
      <c r="BY156" s="446">
        <v>53.788588379444711</v>
      </c>
      <c r="BZ156" s="446">
        <v>2.8885975242902293</v>
      </c>
      <c r="CA156" s="2607"/>
      <c r="CB156" s="2607"/>
      <c r="CC156" s="2607"/>
      <c r="CD156" s="2607"/>
      <c r="CE156" s="2607"/>
      <c r="CF156" s="2607"/>
      <c r="CG156" s="2607"/>
      <c r="CH156" s="2607"/>
      <c r="CI156" s="2607"/>
      <c r="CJ156" s="2607"/>
      <c r="CK156" s="2607"/>
      <c r="CL156" s="2607"/>
      <c r="CM156" s="2607"/>
      <c r="CN156" s="2607"/>
      <c r="CO156" s="2607"/>
      <c r="CP156" s="2607"/>
      <c r="CQ156" s="2607"/>
      <c r="CR156" s="2607"/>
      <c r="CS156" s="2607"/>
      <c r="CT156" s="2607"/>
      <c r="CU156" s="2607"/>
      <c r="CV156" s="2607"/>
      <c r="CW156" s="2607"/>
      <c r="CX156" s="2607"/>
      <c r="CY156" s="2607"/>
      <c r="CZ156" s="2607"/>
    </row>
    <row r="157" s="130" customFormat="true" ht="15" customHeight="true" x14ac:dyDescent="0.2">
      <c r="A157" s="3441"/>
      <c r="B157" s="300" t="s">
        <v>522</v>
      </c>
      <c r="C157" s="371">
        <v>0</v>
      </c>
      <c r="D157" s="372">
        <v>0</v>
      </c>
      <c r="E157" s="372">
        <v>2.9257797150294858E-2</v>
      </c>
      <c r="F157" s="372">
        <v>0.34359521455953113</v>
      </c>
      <c r="G157" s="373">
        <v>0.30546339242029175</v>
      </c>
      <c r="H157" s="374">
        <v>8.2093270057240236E-2</v>
      </c>
      <c r="I157" s="372">
        <v>0.67537122390552884</v>
      </c>
      <c r="J157" s="372">
        <v>0.50852216478577261</v>
      </c>
      <c r="K157" s="372">
        <v>0.4061710261619853</v>
      </c>
      <c r="L157" s="375">
        <v>0.22808272903525484</v>
      </c>
      <c r="M157" s="376">
        <v>0</v>
      </c>
      <c r="N157" s="372">
        <v>0</v>
      </c>
      <c r="O157" s="372">
        <v>0</v>
      </c>
      <c r="P157" s="372">
        <v>0</v>
      </c>
      <c r="Q157" s="375">
        <v>0</v>
      </c>
      <c r="R157" s="376">
        <v>0</v>
      </c>
      <c r="S157" s="372">
        <v>7.4285184492547243E-2</v>
      </c>
      <c r="T157" s="372">
        <v>0</v>
      </c>
      <c r="U157" s="372">
        <v>0</v>
      </c>
      <c r="V157" s="372">
        <v>0</v>
      </c>
      <c r="W157" s="372">
        <v>0</v>
      </c>
      <c r="X157" s="372">
        <v>0</v>
      </c>
      <c r="Y157" s="377">
        <v>0.60032408230625867</v>
      </c>
      <c r="Z157" s="377">
        <v>0</v>
      </c>
      <c r="AA157" s="2845"/>
      <c r="AB157" s="2845"/>
      <c r="AC157" s="2845"/>
      <c r="AD157" s="2845"/>
      <c r="AE157" s="2845"/>
      <c r="AF157" s="2845"/>
      <c r="AG157" s="2845"/>
      <c r="AH157" s="2845"/>
      <c r="AI157" s="2845"/>
      <c r="AJ157" s="2845"/>
      <c r="AK157" s="2845"/>
      <c r="AL157" s="2845"/>
      <c r="AM157" s="2845"/>
      <c r="AN157" s="2845"/>
      <c r="AO157" s="2845"/>
      <c r="AP157" s="2845"/>
      <c r="AQ157" s="2845"/>
      <c r="AR157" s="2845"/>
      <c r="AS157" s="2845"/>
      <c r="AT157" s="2845"/>
      <c r="AU157" s="2845"/>
      <c r="AV157" s="2845"/>
      <c r="AW157" s="2845"/>
      <c r="AX157" s="2845"/>
      <c r="AY157" s="2845"/>
      <c r="AZ157" s="239"/>
      <c r="BA157" s="3448"/>
      <c r="BB157" s="173" t="s">
        <v>522</v>
      </c>
      <c r="BC157" s="513">
        <v>0</v>
      </c>
      <c r="BD157" s="445">
        <v>0</v>
      </c>
      <c r="BE157" s="445">
        <v>2.9421603555697908</v>
      </c>
      <c r="BF157" s="445">
        <v>34.460162812104727</v>
      </c>
      <c r="BG157" s="514">
        <v>30.722111455281627</v>
      </c>
      <c r="BH157" s="524">
        <v>2.9421603555697908</v>
      </c>
      <c r="BI157" s="445">
        <v>24.215314110709741</v>
      </c>
      <c r="BJ157" s="445">
        <v>18.241892729134783</v>
      </c>
      <c r="BK157" s="445">
        <v>14.529188466425843</v>
      </c>
      <c r="BL157" s="514">
        <v>8.1958789611159872</v>
      </c>
      <c r="BM157" s="524">
        <v>0</v>
      </c>
      <c r="BN157" s="445">
        <v>0</v>
      </c>
      <c r="BO157" s="445">
        <v>0</v>
      </c>
      <c r="BP157" s="445">
        <v>0</v>
      </c>
      <c r="BQ157" s="514">
        <v>0</v>
      </c>
      <c r="BR157" s="524">
        <v>0</v>
      </c>
      <c r="BS157" s="445">
        <v>2.9421603555697908</v>
      </c>
      <c r="BT157" s="445">
        <v>0</v>
      </c>
      <c r="BU157" s="445">
        <v>0</v>
      </c>
      <c r="BV157" s="445">
        <v>0</v>
      </c>
      <c r="BW157" s="445">
        <v>0</v>
      </c>
      <c r="BX157" s="445">
        <v>0</v>
      </c>
      <c r="BY157" s="446">
        <v>65.182274267386362</v>
      </c>
      <c r="BZ157" s="446">
        <v>0</v>
      </c>
      <c r="CA157" s="2607"/>
      <c r="CB157" s="2607"/>
      <c r="CC157" s="2607"/>
      <c r="CD157" s="2607"/>
      <c r="CE157" s="2607"/>
      <c r="CF157" s="2607"/>
      <c r="CG157" s="2607"/>
      <c r="CH157" s="2607"/>
      <c r="CI157" s="2607"/>
      <c r="CJ157" s="2607"/>
      <c r="CK157" s="2607"/>
      <c r="CL157" s="2607"/>
      <c r="CM157" s="2607"/>
      <c r="CN157" s="2607"/>
      <c r="CO157" s="2607"/>
      <c r="CP157" s="2607"/>
      <c r="CQ157" s="2607"/>
      <c r="CR157" s="2607"/>
      <c r="CS157" s="2607"/>
      <c r="CT157" s="2607"/>
      <c r="CU157" s="2607"/>
      <c r="CV157" s="2607"/>
      <c r="CW157" s="2607"/>
      <c r="CX157" s="2607"/>
      <c r="CY157" s="2607"/>
      <c r="CZ157" s="2607"/>
    </row>
    <row r="158" s="130" customFormat="true" ht="15" customHeight="true" x14ac:dyDescent="0.2">
      <c r="A158" s="3441"/>
      <c r="B158" s="300" t="s">
        <v>523</v>
      </c>
      <c r="C158" s="371">
        <v>0.47923999696381947</v>
      </c>
      <c r="D158" s="372">
        <v>0.45963423239908047</v>
      </c>
      <c r="E158" s="372">
        <v>1.0365945835588342</v>
      </c>
      <c r="F158" s="372">
        <v>3.4185383928925042</v>
      </c>
      <c r="G158" s="373">
        <v>5.3629896145903277</v>
      </c>
      <c r="H158" s="374">
        <v>4.1562971354390355</v>
      </c>
      <c r="I158" s="372">
        <v>4.2908988396165517</v>
      </c>
      <c r="J158" s="372">
        <v>7.5785652002332977</v>
      </c>
      <c r="K158" s="372">
        <v>5.2508735081320594</v>
      </c>
      <c r="L158" s="375">
        <v>5.0451489042053588</v>
      </c>
      <c r="M158" s="376">
        <v>0.70877238748305971</v>
      </c>
      <c r="N158" s="372">
        <v>0.15671271686320098</v>
      </c>
      <c r="O158" s="372">
        <v>0.13461616708472834</v>
      </c>
      <c r="P158" s="372">
        <v>0.60051513290671432</v>
      </c>
      <c r="Q158" s="375">
        <v>0.5174180165449066</v>
      </c>
      <c r="R158" s="376">
        <v>0.15963776296689025</v>
      </c>
      <c r="S158" s="372">
        <v>2.1902361506638663</v>
      </c>
      <c r="T158" s="372">
        <v>2.7094741210226321</v>
      </c>
      <c r="U158" s="372">
        <v>0.856565945402604</v>
      </c>
      <c r="V158" s="372">
        <v>3.1136268176287722</v>
      </c>
      <c r="W158" s="372">
        <v>8.900566477855365E-2</v>
      </c>
      <c r="X158" s="372">
        <v>0.12895050903838298</v>
      </c>
      <c r="Y158" s="377">
        <v>5.9852534242402164</v>
      </c>
      <c r="Z158" s="377">
        <v>0</v>
      </c>
      <c r="AA158" s="2845"/>
      <c r="AB158" s="2845"/>
      <c r="AC158" s="2845"/>
      <c r="AD158" s="2845"/>
      <c r="AE158" s="2845"/>
      <c r="AF158" s="2845"/>
      <c r="AG158" s="2845"/>
      <c r="AH158" s="2845"/>
      <c r="AI158" s="2845"/>
      <c r="AJ158" s="2845"/>
      <c r="AK158" s="2845"/>
      <c r="AL158" s="2845"/>
      <c r="AM158" s="2845"/>
      <c r="AN158" s="2845"/>
      <c r="AO158" s="2845"/>
      <c r="AP158" s="2845"/>
      <c r="AQ158" s="2845"/>
      <c r="AR158" s="2845"/>
      <c r="AS158" s="2845"/>
      <c r="AT158" s="2845"/>
      <c r="AU158" s="2845"/>
      <c r="AV158" s="2845"/>
      <c r="AW158" s="2845"/>
      <c r="AX158" s="2845"/>
      <c r="AY158" s="2845"/>
      <c r="AZ158" s="239"/>
      <c r="BA158" s="3448"/>
      <c r="BB158" s="173" t="s">
        <v>523</v>
      </c>
      <c r="BC158" s="513">
        <v>48.139691675023414</v>
      </c>
      <c r="BD158" s="445">
        <v>46.126593289901471</v>
      </c>
      <c r="BE158" s="445">
        <v>104.23981931648748</v>
      </c>
      <c r="BF158" s="445">
        <v>342.85515224513108</v>
      </c>
      <c r="BG158" s="514">
        <v>539.38497627323818</v>
      </c>
      <c r="BH158" s="524">
        <v>148.95852789553388</v>
      </c>
      <c r="BI158" s="445">
        <v>153.84940835609112</v>
      </c>
      <c r="BJ158" s="445">
        <v>271.86105738704583</v>
      </c>
      <c r="BK158" s="445">
        <v>187.82957399474301</v>
      </c>
      <c r="BL158" s="514">
        <v>181.29136710426977</v>
      </c>
      <c r="BM158" s="524">
        <v>46.035160648462686</v>
      </c>
      <c r="BN158" s="445">
        <v>10.056156550327167</v>
      </c>
      <c r="BO158" s="445">
        <v>8.717549680469908</v>
      </c>
      <c r="BP158" s="445">
        <v>38.715616675434205</v>
      </c>
      <c r="BQ158" s="514">
        <v>33.431814507404034</v>
      </c>
      <c r="BR158" s="524">
        <v>14.708780543345808</v>
      </c>
      <c r="BS158" s="445">
        <v>86.747122132617378</v>
      </c>
      <c r="BT158" s="445">
        <v>24.180957794086989</v>
      </c>
      <c r="BU158" s="445">
        <v>46.770628439897699</v>
      </c>
      <c r="BV158" s="445">
        <v>249.0703519987201</v>
      </c>
      <c r="BW158" s="445">
        <v>6.2251497700608089</v>
      </c>
      <c r="BX158" s="445">
        <v>3.1735438076494669</v>
      </c>
      <c r="BY158" s="446">
        <v>649.86969831340355</v>
      </c>
      <c r="BZ158" s="446">
        <v>0</v>
      </c>
      <c r="CA158" s="2607"/>
      <c r="CB158" s="2607"/>
      <c r="CC158" s="2607"/>
      <c r="CD158" s="2607"/>
      <c r="CE158" s="2607"/>
      <c r="CF158" s="2607"/>
      <c r="CG158" s="2607"/>
      <c r="CH158" s="2607"/>
      <c r="CI158" s="2607"/>
      <c r="CJ158" s="2607"/>
      <c r="CK158" s="2607"/>
      <c r="CL158" s="2607"/>
      <c r="CM158" s="2607"/>
      <c r="CN158" s="2607"/>
      <c r="CO158" s="2607"/>
      <c r="CP158" s="2607"/>
      <c r="CQ158" s="2607"/>
      <c r="CR158" s="2607"/>
      <c r="CS158" s="2607"/>
      <c r="CT158" s="2607"/>
      <c r="CU158" s="2607"/>
      <c r="CV158" s="2607"/>
      <c r="CW158" s="2607"/>
      <c r="CX158" s="2607"/>
      <c r="CY158" s="2607"/>
      <c r="CZ158" s="2607"/>
    </row>
    <row r="159" s="130" customFormat="true" ht="15" customHeight="true" x14ac:dyDescent="0.2">
      <c r="A159" s="3441"/>
      <c r="B159" s="300" t="s">
        <v>524</v>
      </c>
      <c r="C159" s="371">
        <v>1.5088827212094076</v>
      </c>
      <c r="D159" s="372">
        <v>1.6344680283289035</v>
      </c>
      <c r="E159" s="372">
        <v>4.3453824189228847</v>
      </c>
      <c r="F159" s="372">
        <v>8.8094884940966232</v>
      </c>
      <c r="G159" s="373">
        <v>6.7493298736034806</v>
      </c>
      <c r="H159" s="374">
        <v>6.3718792234334822</v>
      </c>
      <c r="I159" s="372">
        <v>8.8544491793678315</v>
      </c>
      <c r="J159" s="372">
        <v>9.7215168859774437</v>
      </c>
      <c r="K159" s="372">
        <v>5.8425696219920784</v>
      </c>
      <c r="L159" s="375">
        <v>3.7165575576085845</v>
      </c>
      <c r="M159" s="376">
        <v>0.89436301623692405</v>
      </c>
      <c r="N159" s="372">
        <v>1.6831631805274689</v>
      </c>
      <c r="O159" s="372">
        <v>1.6518284281219788</v>
      </c>
      <c r="P159" s="372">
        <v>3.6635430328073806</v>
      </c>
      <c r="Q159" s="375">
        <v>8.7991329289971816</v>
      </c>
      <c r="R159" s="376">
        <v>4.8367934145421678</v>
      </c>
      <c r="S159" s="372">
        <v>6.8367261053153552</v>
      </c>
      <c r="T159" s="372">
        <v>3.7943066956190812</v>
      </c>
      <c r="U159" s="372">
        <v>3.1232394458055781</v>
      </c>
      <c r="V159" s="372">
        <v>2.1053546170355224</v>
      </c>
      <c r="W159" s="372">
        <v>6.4872098869277819</v>
      </c>
      <c r="X159" s="372">
        <v>3.9206186610077074</v>
      </c>
      <c r="Y159" s="377">
        <v>6.0873463802112528</v>
      </c>
      <c r="Z159" s="377">
        <v>0.60825459314906372</v>
      </c>
      <c r="AA159" s="2845"/>
      <c r="AB159" s="2845"/>
      <c r="AC159" s="2845"/>
      <c r="AD159" s="2845"/>
      <c r="AE159" s="2845"/>
      <c r="AF159" s="2845"/>
      <c r="AG159" s="2845"/>
      <c r="AH159" s="2845"/>
      <c r="AI159" s="2845"/>
      <c r="AJ159" s="2845"/>
      <c r="AK159" s="2845"/>
      <c r="AL159" s="2845"/>
      <c r="AM159" s="2845"/>
      <c r="AN159" s="2845"/>
      <c r="AO159" s="2845"/>
      <c r="AP159" s="2845"/>
      <c r="AQ159" s="2845"/>
      <c r="AR159" s="2845"/>
      <c r="AS159" s="2845"/>
      <c r="AT159" s="2845"/>
      <c r="AU159" s="2845"/>
      <c r="AV159" s="2845"/>
      <c r="AW159" s="2845"/>
      <c r="AX159" s="2845"/>
      <c r="AY159" s="2845"/>
      <c r="AZ159" s="239"/>
      <c r="BA159" s="3448"/>
      <c r="BB159" s="173" t="s">
        <v>524</v>
      </c>
      <c r="BC159" s="513">
        <v>151.56737633122677</v>
      </c>
      <c r="BD159" s="445">
        <v>164.02703861842585</v>
      </c>
      <c r="BE159" s="445">
        <v>436.97110267975273</v>
      </c>
      <c r="BF159" s="445">
        <v>883.52920801618279</v>
      </c>
      <c r="BG159" s="514">
        <v>678.81674128730594</v>
      </c>
      <c r="BH159" s="524">
        <v>228.36330467276119</v>
      </c>
      <c r="BI159" s="445">
        <v>317.47468735164875</v>
      </c>
      <c r="BJ159" s="445">
        <v>348.73380253382129</v>
      </c>
      <c r="BK159" s="445">
        <v>208.99520078589543</v>
      </c>
      <c r="BL159" s="514">
        <v>133.5500325825746</v>
      </c>
      <c r="BM159" s="524">
        <v>58.089375175460674</v>
      </c>
      <c r="BN159" s="445">
        <v>108.00752346030821</v>
      </c>
      <c r="BO159" s="445">
        <v>106.97003708850566</v>
      </c>
      <c r="BP159" s="445">
        <v>236.19109654337635</v>
      </c>
      <c r="BQ159" s="514">
        <v>568.5364067385417</v>
      </c>
      <c r="BR159" s="524">
        <v>445.65478459352062</v>
      </c>
      <c r="BS159" s="445">
        <v>270.77733798946048</v>
      </c>
      <c r="BT159" s="445">
        <v>33.862648605020681</v>
      </c>
      <c r="BU159" s="445">
        <v>170.53663227289053</v>
      </c>
      <c r="BV159" s="445">
        <v>168.41498556545656</v>
      </c>
      <c r="BW159" s="445">
        <v>453.72227977196536</v>
      </c>
      <c r="BX159" s="445">
        <v>96.48860765716276</v>
      </c>
      <c r="BY159" s="446">
        <v>660.95479593485356</v>
      </c>
      <c r="BZ159" s="446">
        <v>14.499394542563532</v>
      </c>
      <c r="CA159" s="2607"/>
      <c r="CB159" s="2607"/>
      <c r="CC159" s="2607"/>
      <c r="CD159" s="2607"/>
      <c r="CE159" s="2607"/>
      <c r="CF159" s="2607"/>
      <c r="CG159" s="2607"/>
      <c r="CH159" s="2607"/>
      <c r="CI159" s="2607"/>
      <c r="CJ159" s="2607"/>
      <c r="CK159" s="2607"/>
      <c r="CL159" s="2607"/>
      <c r="CM159" s="2607"/>
      <c r="CN159" s="2607"/>
      <c r="CO159" s="2607"/>
      <c r="CP159" s="2607"/>
      <c r="CQ159" s="2607"/>
      <c r="CR159" s="2607"/>
      <c r="CS159" s="2607"/>
      <c r="CT159" s="2607"/>
      <c r="CU159" s="2607"/>
      <c r="CV159" s="2607"/>
      <c r="CW159" s="2607"/>
      <c r="CX159" s="2607"/>
      <c r="CY159" s="2607"/>
      <c r="CZ159" s="2607"/>
    </row>
    <row r="160" s="130" customFormat="true" ht="15" customHeight="true" x14ac:dyDescent="0.2">
      <c r="A160" s="3441"/>
      <c r="B160" s="300" t="s">
        <v>525</v>
      </c>
      <c r="C160" s="371">
        <v>66.766492432013322</v>
      </c>
      <c r="D160" s="372">
        <v>81.390418103410383</v>
      </c>
      <c r="E160" s="372">
        <v>83.415930467573205</v>
      </c>
      <c r="F160" s="372">
        <v>65.703170526297384</v>
      </c>
      <c r="G160" s="373">
        <v>21.933269184491351</v>
      </c>
      <c r="H160" s="374">
        <v>78.792889577520228</v>
      </c>
      <c r="I160" s="372">
        <v>58.65644003411682</v>
      </c>
      <c r="J160" s="372">
        <v>44.267999622403046</v>
      </c>
      <c r="K160" s="372">
        <v>21.224839445751236</v>
      </c>
      <c r="L160" s="375">
        <v>8.4731877350918214</v>
      </c>
      <c r="M160" s="376">
        <v>62.659760399719602</v>
      </c>
      <c r="N160" s="372">
        <v>73.938412820808409</v>
      </c>
      <c r="O160" s="372">
        <v>85.417055370424492</v>
      </c>
      <c r="P160" s="372">
        <v>83.96358027022211</v>
      </c>
      <c r="Q160" s="375">
        <v>73.061340109112265</v>
      </c>
      <c r="R160" s="376">
        <v>85.240261718251261</v>
      </c>
      <c r="S160" s="372">
        <v>56.238815517687016</v>
      </c>
      <c r="T160" s="372">
        <v>52.184279497010301</v>
      </c>
      <c r="U160" s="372">
        <v>79.965531485722877</v>
      </c>
      <c r="V160" s="372">
        <v>86.770302616091172</v>
      </c>
      <c r="W160" s="372">
        <v>59.929700099712427</v>
      </c>
      <c r="X160" s="372">
        <v>81.091477572533236</v>
      </c>
      <c r="Y160" s="377">
        <v>21.166330751533582</v>
      </c>
      <c r="Z160" s="377">
        <v>72.093657752623102</v>
      </c>
      <c r="AA160" s="2845"/>
      <c r="AB160" s="2845"/>
      <c r="AC160" s="2845"/>
      <c r="AD160" s="2845"/>
      <c r="AE160" s="2845"/>
      <c r="AF160" s="2845"/>
      <c r="AG160" s="2845"/>
      <c r="AH160" s="2845"/>
      <c r="AI160" s="2845"/>
      <c r="AJ160" s="2845"/>
      <c r="AK160" s="2845"/>
      <c r="AL160" s="2845"/>
      <c r="AM160" s="2845"/>
      <c r="AN160" s="2845"/>
      <c r="AO160" s="2845"/>
      <c r="AP160" s="2845"/>
      <c r="AQ160" s="2845"/>
      <c r="AR160" s="2845"/>
      <c r="AS160" s="2845"/>
      <c r="AT160" s="2845"/>
      <c r="AU160" s="2845"/>
      <c r="AV160" s="2845"/>
      <c r="AW160" s="2845"/>
      <c r="AX160" s="2845"/>
      <c r="AY160" s="2845"/>
      <c r="AZ160" s="239"/>
      <c r="BA160" s="3448"/>
      <c r="BB160" s="173" t="s">
        <v>525</v>
      </c>
      <c r="BC160" s="513">
        <v>6706.6988988036364</v>
      </c>
      <c r="BD160" s="445">
        <v>8167.9353906159477</v>
      </c>
      <c r="BE160" s="445">
        <v>8388.2953451328704</v>
      </c>
      <c r="BF160" s="445">
        <v>6589.5619544939973</v>
      </c>
      <c r="BG160" s="514">
        <v>2205.9479374127277</v>
      </c>
      <c r="BH160" s="524">
        <v>2823.8772295722752</v>
      </c>
      <c r="BI160" s="445">
        <v>2103.1161378602542</v>
      </c>
      <c r="BJ160" s="445">
        <v>1587.9978423073223</v>
      </c>
      <c r="BK160" s="445">
        <v>759.23606710923809</v>
      </c>
      <c r="BL160" s="514">
        <v>304.47382572702782</v>
      </c>
      <c r="BM160" s="524">
        <v>4069.7862771413556</v>
      </c>
      <c r="BN160" s="445">
        <v>4744.5814819088409</v>
      </c>
      <c r="BO160" s="445">
        <v>5531.4858525310019</v>
      </c>
      <c r="BP160" s="445">
        <v>5413.1887946010229</v>
      </c>
      <c r="BQ160" s="514">
        <v>4720.6960177008241</v>
      </c>
      <c r="BR160" s="524">
        <v>7853.9079962625119</v>
      </c>
      <c r="BS160" s="445">
        <v>2227.4106820982888</v>
      </c>
      <c r="BT160" s="445">
        <v>465.72353293257561</v>
      </c>
      <c r="BU160" s="445">
        <v>4366.3166638731927</v>
      </c>
      <c r="BV160" s="445">
        <v>6941.0726080796521</v>
      </c>
      <c r="BW160" s="445">
        <v>4191.5462316217809</v>
      </c>
      <c r="BX160" s="445">
        <v>1995.7064025769555</v>
      </c>
      <c r="BY160" s="446">
        <v>2298.2079462486563</v>
      </c>
      <c r="BZ160" s="446">
        <v>1718.5474627655685</v>
      </c>
      <c r="CA160" s="2607"/>
      <c r="CB160" s="2607"/>
      <c r="CC160" s="2607"/>
      <c r="CD160" s="2607"/>
      <c r="CE160" s="2607"/>
      <c r="CF160" s="2607"/>
      <c r="CG160" s="2607"/>
      <c r="CH160" s="2607"/>
      <c r="CI160" s="2607"/>
      <c r="CJ160" s="2607"/>
      <c r="CK160" s="2607"/>
      <c r="CL160" s="2607"/>
      <c r="CM160" s="2607"/>
      <c r="CN160" s="2607"/>
      <c r="CO160" s="2607"/>
      <c r="CP160" s="2607"/>
      <c r="CQ160" s="2607"/>
      <c r="CR160" s="2607"/>
      <c r="CS160" s="2607"/>
      <c r="CT160" s="2607"/>
      <c r="CU160" s="2607"/>
      <c r="CV160" s="2607"/>
      <c r="CW160" s="2607"/>
      <c r="CX160" s="2607"/>
      <c r="CY160" s="2607"/>
      <c r="CZ160" s="2607"/>
    </row>
    <row r="161" s="130" customFormat="true" ht="15" customHeight="true" x14ac:dyDescent="0.2">
      <c r="A161" s="3441"/>
      <c r="B161" s="300" t="s">
        <v>526</v>
      </c>
      <c r="C161" s="371">
        <v>0.17683954437143695</v>
      </c>
      <c r="D161" s="372">
        <v>3.9977617704484832E-2</v>
      </c>
      <c r="E161" s="372">
        <v>6.9698721524127399E-2</v>
      </c>
      <c r="F161" s="372">
        <v>0.2736620129241793</v>
      </c>
      <c r="G161" s="373">
        <v>0</v>
      </c>
      <c r="H161" s="374">
        <v>0.32462474693356702</v>
      </c>
      <c r="I161" s="372">
        <v>0.27229465432536715</v>
      </c>
      <c r="J161" s="372">
        <v>0.28046471259787975</v>
      </c>
      <c r="K161" s="372">
        <v>0</v>
      </c>
      <c r="L161" s="375">
        <v>0</v>
      </c>
      <c r="M161" s="376">
        <v>0.19633440773440228</v>
      </c>
      <c r="N161" s="372">
        <v>7.8098253210619265E-2</v>
      </c>
      <c r="O161" s="372">
        <v>0</v>
      </c>
      <c r="P161" s="372">
        <v>0.10871445711119533</v>
      </c>
      <c r="Q161" s="375">
        <v>0</v>
      </c>
      <c r="R161" s="376">
        <v>0.13840068985537504</v>
      </c>
      <c r="S161" s="372">
        <v>0</v>
      </c>
      <c r="T161" s="372">
        <v>0</v>
      </c>
      <c r="U161" s="372">
        <v>0</v>
      </c>
      <c r="V161" s="372">
        <v>9.5286949175562671E-2</v>
      </c>
      <c r="W161" s="372">
        <v>0</v>
      </c>
      <c r="X161" s="372">
        <v>0.16301759740677893</v>
      </c>
      <c r="Y161" s="377">
        <v>0.18257770036464832</v>
      </c>
      <c r="Z161" s="377">
        <v>0.50426035427432281</v>
      </c>
      <c r="AA161" s="2845"/>
      <c r="AB161" s="2845"/>
      <c r="AC161" s="2845"/>
      <c r="AD161" s="2845"/>
      <c r="AE161" s="2845"/>
      <c r="AF161" s="2845"/>
      <c r="AG161" s="2845"/>
      <c r="AH161" s="2845"/>
      <c r="AI161" s="2845"/>
      <c r="AJ161" s="2845"/>
      <c r="AK161" s="2845"/>
      <c r="AL161" s="2845"/>
      <c r="AM161" s="2845"/>
      <c r="AN161" s="2845"/>
      <c r="AO161" s="2845"/>
      <c r="AP161" s="2845"/>
      <c r="AQ161" s="2845"/>
      <c r="AR161" s="2845"/>
      <c r="AS161" s="2845"/>
      <c r="AT161" s="2845"/>
      <c r="AU161" s="2845"/>
      <c r="AV161" s="2845"/>
      <c r="AW161" s="2845"/>
      <c r="AX161" s="2845"/>
      <c r="AY161" s="2845"/>
      <c r="AZ161" s="239"/>
      <c r="BA161" s="3448"/>
      <c r="BB161" s="173" t="s">
        <v>526</v>
      </c>
      <c r="BC161" s="513">
        <v>17.763544770732675</v>
      </c>
      <c r="BD161" s="445">
        <v>4.011953815817713</v>
      </c>
      <c r="BE161" s="445">
        <v>7.0088945606118482</v>
      </c>
      <c r="BF161" s="445">
        <v>27.446358742058713</v>
      </c>
      <c r="BG161" s="514">
        <v>0</v>
      </c>
      <c r="BH161" s="524">
        <v>11.634304008097942</v>
      </c>
      <c r="BI161" s="445">
        <v>9.7630759969693699</v>
      </c>
      <c r="BJ161" s="445">
        <v>10.060932552809113</v>
      </c>
      <c r="BK161" s="445">
        <v>0</v>
      </c>
      <c r="BL161" s="514">
        <v>0</v>
      </c>
      <c r="BM161" s="524">
        <v>12.752028945385527</v>
      </c>
      <c r="BN161" s="445">
        <v>5.0115158253471481</v>
      </c>
      <c r="BO161" s="445">
        <v>0</v>
      </c>
      <c r="BP161" s="445">
        <v>7.0088945606118482</v>
      </c>
      <c r="BQ161" s="514">
        <v>0</v>
      </c>
      <c r="BR161" s="524">
        <v>12.752028945385527</v>
      </c>
      <c r="BS161" s="445">
        <v>0</v>
      </c>
      <c r="BT161" s="445">
        <v>0</v>
      </c>
      <c r="BU161" s="445">
        <v>0</v>
      </c>
      <c r="BV161" s="445">
        <v>7.6223501922802281</v>
      </c>
      <c r="BW161" s="445">
        <v>0</v>
      </c>
      <c r="BX161" s="445">
        <v>4.011953815817713</v>
      </c>
      <c r="BY161" s="446">
        <v>19.824008549778483</v>
      </c>
      <c r="BZ161" s="446">
        <v>12.020410385958996</v>
      </c>
      <c r="CA161" s="2607"/>
      <c r="CB161" s="2607"/>
      <c r="CC161" s="2607"/>
      <c r="CD161" s="2607"/>
      <c r="CE161" s="2607"/>
      <c r="CF161" s="2607"/>
      <c r="CG161" s="2607"/>
      <c r="CH161" s="2607"/>
      <c r="CI161" s="2607"/>
      <c r="CJ161" s="2607"/>
      <c r="CK161" s="2607"/>
      <c r="CL161" s="2607"/>
      <c r="CM161" s="2607"/>
      <c r="CN161" s="2607"/>
      <c r="CO161" s="2607"/>
      <c r="CP161" s="2607"/>
      <c r="CQ161" s="2607"/>
      <c r="CR161" s="2607"/>
      <c r="CS161" s="2607"/>
      <c r="CT161" s="2607"/>
      <c r="CU161" s="2607"/>
      <c r="CV161" s="2607"/>
      <c r="CW161" s="2607"/>
      <c r="CX161" s="2607"/>
      <c r="CY161" s="2607"/>
      <c r="CZ161" s="2607"/>
    </row>
    <row r="162" s="130" customFormat="true" ht="15" customHeight="true" x14ac:dyDescent="0.2">
      <c r="A162" s="3441"/>
      <c r="B162" s="300" t="s">
        <v>527</v>
      </c>
      <c r="C162" s="371">
        <v>0</v>
      </c>
      <c r="D162" s="372">
        <v>0</v>
      </c>
      <c r="E162" s="372">
        <v>3.2448465252114737E-3</v>
      </c>
      <c r="F162" s="372">
        <v>0</v>
      </c>
      <c r="G162" s="373">
        <v>0</v>
      </c>
      <c r="H162" s="374">
        <v>0</v>
      </c>
      <c r="I162" s="372">
        <v>0</v>
      </c>
      <c r="J162" s="372">
        <v>0</v>
      </c>
      <c r="K162" s="372">
        <v>0</v>
      </c>
      <c r="L162" s="375">
        <v>0</v>
      </c>
      <c r="M162" s="376">
        <v>0</v>
      </c>
      <c r="N162" s="372">
        <v>0</v>
      </c>
      <c r="O162" s="372">
        <v>0</v>
      </c>
      <c r="P162" s="372">
        <v>5.0612367154453412E-3</v>
      </c>
      <c r="Q162" s="375">
        <v>0</v>
      </c>
      <c r="R162" s="376">
        <v>0</v>
      </c>
      <c r="S162" s="372">
        <v>0</v>
      </c>
      <c r="T162" s="372">
        <v>0</v>
      </c>
      <c r="U162" s="372">
        <v>0</v>
      </c>
      <c r="V162" s="372">
        <v>0</v>
      </c>
      <c r="W162" s="372">
        <v>0</v>
      </c>
      <c r="X162" s="372">
        <v>1.3258592969120634E-2</v>
      </c>
      <c r="Y162" s="377">
        <v>0</v>
      </c>
      <c r="Z162" s="377">
        <v>0</v>
      </c>
      <c r="AA162" s="2845"/>
      <c r="AB162" s="2845"/>
      <c r="AC162" s="2845"/>
      <c r="AD162" s="2845"/>
      <c r="AE162" s="2845"/>
      <c r="AF162" s="2845"/>
      <c r="AG162" s="2845"/>
      <c r="AH162" s="2845"/>
      <c r="AI162" s="2845"/>
      <c r="AJ162" s="2845"/>
      <c r="AK162" s="2845"/>
      <c r="AL162" s="2845"/>
      <c r="AM162" s="2845"/>
      <c r="AN162" s="2845"/>
      <c r="AO162" s="2845"/>
      <c r="AP162" s="2845"/>
      <c r="AQ162" s="2845"/>
      <c r="AR162" s="2845"/>
      <c r="AS162" s="2845"/>
      <c r="AT162" s="2845"/>
      <c r="AU162" s="2845"/>
      <c r="AV162" s="2845"/>
      <c r="AW162" s="2845"/>
      <c r="AX162" s="2845"/>
      <c r="AY162" s="2845"/>
      <c r="AZ162" s="239"/>
      <c r="BA162" s="3448"/>
      <c r="BB162" s="173" t="s">
        <v>527</v>
      </c>
      <c r="BC162" s="513">
        <v>0</v>
      </c>
      <c r="BD162" s="445">
        <v>0</v>
      </c>
      <c r="BE162" s="445">
        <v>0.32630135335699317</v>
      </c>
      <c r="BF162" s="445">
        <v>0</v>
      </c>
      <c r="BG162" s="514">
        <v>0</v>
      </c>
      <c r="BH162" s="524">
        <v>0</v>
      </c>
      <c r="BI162" s="445">
        <v>0</v>
      </c>
      <c r="BJ162" s="445">
        <v>0</v>
      </c>
      <c r="BK162" s="445">
        <v>0</v>
      </c>
      <c r="BL162" s="514">
        <v>0</v>
      </c>
      <c r="BM162" s="524">
        <v>0</v>
      </c>
      <c r="BN162" s="445">
        <v>0</v>
      </c>
      <c r="BO162" s="445">
        <v>0</v>
      </c>
      <c r="BP162" s="445">
        <v>0.32630135335699317</v>
      </c>
      <c r="BQ162" s="514">
        <v>0</v>
      </c>
      <c r="BR162" s="524">
        <v>0</v>
      </c>
      <c r="BS162" s="445">
        <v>0</v>
      </c>
      <c r="BT162" s="445">
        <v>0</v>
      </c>
      <c r="BU162" s="445">
        <v>0</v>
      </c>
      <c r="BV162" s="445">
        <v>0</v>
      </c>
      <c r="BW162" s="445">
        <v>0</v>
      </c>
      <c r="BX162" s="445">
        <v>0.32630135335699317</v>
      </c>
      <c r="BY162" s="446">
        <v>0</v>
      </c>
      <c r="BZ162" s="446">
        <v>0</v>
      </c>
      <c r="CA162" s="2607"/>
      <c r="CB162" s="2607"/>
      <c r="CC162" s="2607"/>
      <c r="CD162" s="2607"/>
      <c r="CE162" s="2607"/>
      <c r="CF162" s="2607"/>
      <c r="CG162" s="2607"/>
      <c r="CH162" s="2607"/>
      <c r="CI162" s="2607"/>
      <c r="CJ162" s="2607"/>
      <c r="CK162" s="2607"/>
      <c r="CL162" s="2607"/>
      <c r="CM162" s="2607"/>
      <c r="CN162" s="2607"/>
      <c r="CO162" s="2607"/>
      <c r="CP162" s="2607"/>
      <c r="CQ162" s="2607"/>
      <c r="CR162" s="2607"/>
      <c r="CS162" s="2607"/>
      <c r="CT162" s="2607"/>
      <c r="CU162" s="2607"/>
      <c r="CV162" s="2607"/>
      <c r="CW162" s="2607"/>
      <c r="CX162" s="2607"/>
      <c r="CY162" s="2607"/>
      <c r="CZ162" s="2607"/>
    </row>
    <row r="163" s="130" customFormat="true" ht="15" customHeight="true" x14ac:dyDescent="0.2">
      <c r="A163" s="3441"/>
      <c r="B163" s="300" t="s">
        <v>528</v>
      </c>
      <c r="C163" s="371">
        <v>0.22982627975920764</v>
      </c>
      <c r="D163" s="372">
        <v>0.10195755644394988</v>
      </c>
      <c r="E163" s="372">
        <v>4.3492241714178211E-2</v>
      </c>
      <c r="F163" s="372">
        <v>5.0269857579052488E-2</v>
      </c>
      <c r="G163" s="373">
        <v>8.3366139937104192E-2</v>
      </c>
      <c r="H163" s="374">
        <v>8.0818457268912292E-2</v>
      </c>
      <c r="I163" s="372">
        <v>0.14061456857886839</v>
      </c>
      <c r="J163" s="372">
        <v>0</v>
      </c>
      <c r="K163" s="372">
        <v>0</v>
      </c>
      <c r="L163" s="375">
        <v>0.23333422637674522</v>
      </c>
      <c r="M163" s="376">
        <v>0.31721631112722082</v>
      </c>
      <c r="N163" s="372">
        <v>0</v>
      </c>
      <c r="O163" s="372">
        <v>0.15800150453880707</v>
      </c>
      <c r="P163" s="372">
        <v>6.1420056427251152E-2</v>
      </c>
      <c r="Q163" s="375">
        <v>0</v>
      </c>
      <c r="R163" s="376">
        <v>1.2336176877150357E-2</v>
      </c>
      <c r="S163" s="372">
        <v>0</v>
      </c>
      <c r="T163" s="372">
        <v>0</v>
      </c>
      <c r="U163" s="372">
        <v>0.11489992120618929</v>
      </c>
      <c r="V163" s="372">
        <v>0.1678420290776963</v>
      </c>
      <c r="W163" s="372">
        <v>0</v>
      </c>
      <c r="X163" s="372">
        <v>0.27470147307896814</v>
      </c>
      <c r="Y163" s="377">
        <v>0</v>
      </c>
      <c r="Z163" s="377">
        <v>0.98669630682685416</v>
      </c>
      <c r="AA163" s="2845"/>
      <c r="AB163" s="2845"/>
      <c r="AC163" s="2845"/>
      <c r="AD163" s="2845"/>
      <c r="AE163" s="2845"/>
      <c r="AF163" s="2845"/>
      <c r="AG163" s="2845"/>
      <c r="AH163" s="2845"/>
      <c r="AI163" s="2845"/>
      <c r="AJ163" s="2845"/>
      <c r="AK163" s="2845"/>
      <c r="AL163" s="2845"/>
      <c r="AM163" s="2845"/>
      <c r="AN163" s="2845"/>
      <c r="AO163" s="2845"/>
      <c r="AP163" s="2845"/>
      <c r="AQ163" s="2845"/>
      <c r="AR163" s="2845"/>
      <c r="AS163" s="2845"/>
      <c r="AT163" s="2845"/>
      <c r="AU163" s="2845"/>
      <c r="AV163" s="2845"/>
      <c r="AW163" s="2845"/>
      <c r="AX163" s="2845"/>
      <c r="AY163" s="2845"/>
      <c r="AZ163" s="239"/>
      <c r="BA163" s="3448"/>
      <c r="BB163" s="173" t="s">
        <v>528</v>
      </c>
      <c r="BC163" s="513">
        <v>23.086066097402963</v>
      </c>
      <c r="BD163" s="445">
        <v>10.23195055419388</v>
      </c>
      <c r="BE163" s="445">
        <v>4.3735742882141162</v>
      </c>
      <c r="BF163" s="445">
        <v>5.0417101382980016</v>
      </c>
      <c r="BG163" s="514">
        <v>8.3845852115082504</v>
      </c>
      <c r="BH163" s="524">
        <v>2.8964720349074922</v>
      </c>
      <c r="BI163" s="445">
        <v>5.0417101382980016</v>
      </c>
      <c r="BJ163" s="445">
        <v>0</v>
      </c>
      <c r="BK163" s="445">
        <v>0</v>
      </c>
      <c r="BL163" s="514">
        <v>8.3845852115082504</v>
      </c>
      <c r="BM163" s="524">
        <v>20.603375781767966</v>
      </c>
      <c r="BN163" s="445">
        <v>0</v>
      </c>
      <c r="BO163" s="445">
        <v>10.23195055419388</v>
      </c>
      <c r="BP163" s="445">
        <v>3.9597925689416171</v>
      </c>
      <c r="BQ163" s="514">
        <v>0</v>
      </c>
      <c r="BR163" s="524">
        <v>1.1366365642917171</v>
      </c>
      <c r="BS163" s="445">
        <v>0</v>
      </c>
      <c r="BT163" s="445">
        <v>0</v>
      </c>
      <c r="BU163" s="445">
        <v>6.2738211241661448</v>
      </c>
      <c r="BV163" s="445">
        <v>13.426295349806253</v>
      </c>
      <c r="BW163" s="445">
        <v>0</v>
      </c>
      <c r="BX163" s="445">
        <v>6.7605561648652026</v>
      </c>
      <c r="BY163" s="446">
        <v>0</v>
      </c>
      <c r="BZ163" s="446">
        <v>23.52057708648789</v>
      </c>
      <c r="CA163" s="2607"/>
      <c r="CB163" s="2607"/>
      <c r="CC163" s="2607"/>
      <c r="CD163" s="2607"/>
      <c r="CE163" s="2607"/>
      <c r="CF163" s="2607"/>
      <c r="CG163" s="2607"/>
      <c r="CH163" s="2607"/>
      <c r="CI163" s="2607"/>
      <c r="CJ163" s="2607"/>
      <c r="CK163" s="2607"/>
      <c r="CL163" s="2607"/>
      <c r="CM163" s="2607"/>
      <c r="CN163" s="2607"/>
      <c r="CO163" s="2607"/>
      <c r="CP163" s="2607"/>
      <c r="CQ163" s="2607"/>
      <c r="CR163" s="2607"/>
      <c r="CS163" s="2607"/>
      <c r="CT163" s="2607"/>
      <c r="CU163" s="2607"/>
      <c r="CV163" s="2607"/>
      <c r="CW163" s="2607"/>
      <c r="CX163" s="2607"/>
      <c r="CY163" s="2607"/>
      <c r="CZ163" s="2607"/>
    </row>
    <row r="164" s="130" customFormat="true" ht="15" customHeight="true" x14ac:dyDescent="0.2">
      <c r="A164" s="3441"/>
      <c r="B164" s="300" t="s">
        <v>529</v>
      </c>
      <c r="C164" s="371">
        <v>28.008553277837457</v>
      </c>
      <c r="D164" s="372">
        <v>14.040768800788433</v>
      </c>
      <c r="E164" s="372">
        <v>8.0339483446472109</v>
      </c>
      <c r="F164" s="372">
        <v>2.7608777344177842</v>
      </c>
      <c r="G164" s="373">
        <v>2.6328739732687682E-2</v>
      </c>
      <c r="H164" s="374">
        <v>2.2464440505415215</v>
      </c>
      <c r="I164" s="372">
        <v>7.2099441215339607E-2</v>
      </c>
      <c r="J164" s="372">
        <v>7.3817944984081466E-2</v>
      </c>
      <c r="K164" s="372">
        <v>0</v>
      </c>
      <c r="L164" s="375">
        <v>0</v>
      </c>
      <c r="M164" s="376">
        <v>33.03321903013898</v>
      </c>
      <c r="N164" s="372">
        <v>21.515174631409916</v>
      </c>
      <c r="O164" s="372">
        <v>11.351946216682487</v>
      </c>
      <c r="P164" s="372">
        <v>9.1267727197771453</v>
      </c>
      <c r="Q164" s="375">
        <v>5.7965270914535054</v>
      </c>
      <c r="R164" s="376">
        <v>4.4494481191290305</v>
      </c>
      <c r="S164" s="372">
        <v>20.052062752175363</v>
      </c>
      <c r="T164" s="372">
        <v>31.665162804384757</v>
      </c>
      <c r="U164" s="372">
        <v>9.7857634022216278</v>
      </c>
      <c r="V164" s="372">
        <v>5.7989940295366349</v>
      </c>
      <c r="W164" s="372">
        <v>30.273340327818737</v>
      </c>
      <c r="X164" s="372">
        <v>10.611055192561434</v>
      </c>
      <c r="Y164" s="377">
        <v>0</v>
      </c>
      <c r="Z164" s="377">
        <v>18.731041218051644</v>
      </c>
      <c r="AA164" s="2845"/>
      <c r="AB164" s="2845"/>
      <c r="AC164" s="2845"/>
      <c r="AD164" s="2845"/>
      <c r="AE164" s="2845"/>
      <c r="AF164" s="2845"/>
      <c r="AG164" s="2845"/>
      <c r="AH164" s="2845"/>
      <c r="AI164" s="2845"/>
      <c r="AJ164" s="2845"/>
      <c r="AK164" s="2845"/>
      <c r="AL164" s="2845"/>
      <c r="AM164" s="2845"/>
      <c r="AN164" s="2845"/>
      <c r="AO164" s="2845"/>
      <c r="AP164" s="2845"/>
      <c r="AQ164" s="2845"/>
      <c r="AR164" s="2845"/>
      <c r="AS164" s="2845"/>
      <c r="AT164" s="2845"/>
      <c r="AU164" s="2845"/>
      <c r="AV164" s="2845"/>
      <c r="AW164" s="2845"/>
      <c r="AX164" s="2845"/>
      <c r="AY164" s="2845"/>
      <c r="AZ164" s="239"/>
      <c r="BA164" s="3448"/>
      <c r="BB164" s="173" t="s">
        <v>529</v>
      </c>
      <c r="BC164" s="513">
        <v>2813.4611626757737</v>
      </c>
      <c r="BD164" s="445">
        <v>1409.0613498717321</v>
      </c>
      <c r="BE164" s="445">
        <v>807.89282244642106</v>
      </c>
      <c r="BF164" s="445">
        <v>276.89645315437804</v>
      </c>
      <c r="BG164" s="514">
        <v>2.6480242694083289</v>
      </c>
      <c r="BH164" s="524">
        <v>80.510846040125145</v>
      </c>
      <c r="BI164" s="445">
        <v>2.5851125343183399</v>
      </c>
      <c r="BJ164" s="445">
        <v>2.6480242694083289</v>
      </c>
      <c r="BK164" s="445">
        <v>0</v>
      </c>
      <c r="BL164" s="514">
        <v>0</v>
      </c>
      <c r="BM164" s="524">
        <v>2145.5259426632902</v>
      </c>
      <c r="BN164" s="445">
        <v>1380.615234243897</v>
      </c>
      <c r="BO164" s="445">
        <v>735.13573634632712</v>
      </c>
      <c r="BP164" s="445">
        <v>588.40920859456878</v>
      </c>
      <c r="BQ164" s="514">
        <v>374.52970772577828</v>
      </c>
      <c r="BR164" s="524">
        <v>409.96537853543805</v>
      </c>
      <c r="BS164" s="445">
        <v>794.18775735512781</v>
      </c>
      <c r="BT164" s="445">
        <v>282.59873728807804</v>
      </c>
      <c r="BU164" s="445">
        <v>534.32699086692583</v>
      </c>
      <c r="BV164" s="445">
        <v>463.88265799789622</v>
      </c>
      <c r="BW164" s="445">
        <v>2117.3492501805663</v>
      </c>
      <c r="BX164" s="445">
        <v>261.14397492573352</v>
      </c>
      <c r="BY164" s="446">
        <v>0</v>
      </c>
      <c r="BZ164" s="446">
        <v>446.50506526794595</v>
      </c>
      <c r="CA164" s="2607"/>
      <c r="CB164" s="2607"/>
      <c r="CC164" s="2607"/>
      <c r="CD164" s="2607"/>
      <c r="CE164" s="2607"/>
      <c r="CF164" s="2607"/>
      <c r="CG164" s="2607"/>
      <c r="CH164" s="2607"/>
      <c r="CI164" s="2607"/>
      <c r="CJ164" s="2607"/>
      <c r="CK164" s="2607"/>
      <c r="CL164" s="2607"/>
      <c r="CM164" s="2607"/>
      <c r="CN164" s="2607"/>
      <c r="CO164" s="2607"/>
      <c r="CP164" s="2607"/>
      <c r="CQ164" s="2607"/>
      <c r="CR164" s="2607"/>
      <c r="CS164" s="2607"/>
      <c r="CT164" s="2607"/>
      <c r="CU164" s="2607"/>
      <c r="CV164" s="2607"/>
      <c r="CW164" s="2607"/>
      <c r="CX164" s="2607"/>
      <c r="CY164" s="2607"/>
      <c r="CZ164" s="2607"/>
    </row>
    <row r="165" s="130" customFormat="true" ht="15" customHeight="true" x14ac:dyDescent="0.2">
      <c r="A165" s="3442"/>
      <c r="B165" s="300" t="s">
        <v>192</v>
      </c>
      <c r="C165" s="371">
        <v>0.25440395376454</v>
      </c>
      <c r="D165" s="372">
        <v>7.9003946366255143E-2</v>
      </c>
      <c r="E165" s="372">
        <v>0</v>
      </c>
      <c r="F165" s="372">
        <v>0</v>
      </c>
      <c r="G165" s="373">
        <v>9.945454894977071E-3</v>
      </c>
      <c r="H165" s="374">
        <v>0.10945769340965365</v>
      </c>
      <c r="I165" s="372">
        <v>0</v>
      </c>
      <c r="J165" s="372">
        <v>2.7884093569720499E-2</v>
      </c>
      <c r="K165" s="372">
        <v>0</v>
      </c>
      <c r="L165" s="375">
        <v>0</v>
      </c>
      <c r="M165" s="376">
        <v>0.28454831110351009</v>
      </c>
      <c r="N165" s="372">
        <v>0.1654615051178194</v>
      </c>
      <c r="O165" s="372">
        <v>7.1237516704484236E-3</v>
      </c>
      <c r="P165" s="372">
        <v>0</v>
      </c>
      <c r="Q165" s="375">
        <v>0</v>
      </c>
      <c r="R165" s="376">
        <v>0</v>
      </c>
      <c r="S165" s="372">
        <v>0.1879450953798836</v>
      </c>
      <c r="T165" s="372">
        <v>0</v>
      </c>
      <c r="U165" s="372">
        <v>0</v>
      </c>
      <c r="V165" s="372">
        <v>0</v>
      </c>
      <c r="W165" s="372">
        <v>0.35162321572062433</v>
      </c>
      <c r="X165" s="372">
        <v>0</v>
      </c>
      <c r="Y165" s="377">
        <v>0</v>
      </c>
      <c r="Z165" s="377">
        <v>0.10264828815404051</v>
      </c>
      <c r="AA165" s="2845"/>
      <c r="AB165" s="2845"/>
      <c r="AC165" s="2845"/>
      <c r="AD165" s="2845"/>
      <c r="AE165" s="2845"/>
      <c r="AF165" s="2845"/>
      <c r="AG165" s="2845"/>
      <c r="AH165" s="2845"/>
      <c r="AI165" s="2845"/>
      <c r="AJ165" s="2845"/>
      <c r="AK165" s="2845"/>
      <c r="AL165" s="2845"/>
      <c r="AM165" s="2845"/>
      <c r="AN165" s="2845"/>
      <c r="AO165" s="2845"/>
      <c r="AP165" s="2845"/>
      <c r="AQ165" s="2845"/>
      <c r="AR165" s="2845"/>
      <c r="AS165" s="2845"/>
      <c r="AT165" s="2845"/>
      <c r="AU165" s="2845"/>
      <c r="AV165" s="2845"/>
      <c r="AW165" s="2845"/>
      <c r="AX165" s="2845"/>
      <c r="AY165" s="2845"/>
      <c r="AZ165" s="239"/>
      <c r="BA165" s="3449"/>
      <c r="BB165" s="173" t="s">
        <v>192</v>
      </c>
      <c r="BC165" s="513">
        <v>25.554895193892715</v>
      </c>
      <c r="BD165" s="445">
        <v>7.9284410199659687</v>
      </c>
      <c r="BE165" s="445">
        <v>0</v>
      </c>
      <c r="BF165" s="445">
        <v>0</v>
      </c>
      <c r="BG165" s="514">
        <v>1.0002683835074981</v>
      </c>
      <c r="BH165" s="524">
        <v>3.9228804740930547</v>
      </c>
      <c r="BI165" s="445">
        <v>0</v>
      </c>
      <c r="BJ165" s="445">
        <v>1.0002683835074981</v>
      </c>
      <c r="BK165" s="445">
        <v>0</v>
      </c>
      <c r="BL165" s="514">
        <v>0</v>
      </c>
      <c r="BM165" s="524">
        <v>18.481571016636011</v>
      </c>
      <c r="BN165" s="445">
        <v>10.61756079418892</v>
      </c>
      <c r="BO165" s="445">
        <v>0.46132392894070001</v>
      </c>
      <c r="BP165" s="445">
        <v>0</v>
      </c>
      <c r="BQ165" s="514">
        <v>0</v>
      </c>
      <c r="BR165" s="524">
        <v>0</v>
      </c>
      <c r="BS165" s="445">
        <v>7.4438074351952839</v>
      </c>
      <c r="BT165" s="445">
        <v>0</v>
      </c>
      <c r="BU165" s="445">
        <v>0</v>
      </c>
      <c r="BV165" s="445">
        <v>0</v>
      </c>
      <c r="BW165" s="445">
        <v>24.592897383973188</v>
      </c>
      <c r="BX165" s="445">
        <v>0</v>
      </c>
      <c r="BY165" s="446">
        <v>0</v>
      </c>
      <c r="BZ165" s="446">
        <v>2.4468997781977126</v>
      </c>
      <c r="CA165" s="2607"/>
      <c r="CB165" s="2607"/>
      <c r="CC165" s="2607"/>
      <c r="CD165" s="2607"/>
      <c r="CE165" s="2607"/>
      <c r="CF165" s="2607"/>
      <c r="CG165" s="2607"/>
      <c r="CH165" s="2607"/>
      <c r="CI165" s="2607"/>
      <c r="CJ165" s="2607"/>
      <c r="CK165" s="2607"/>
      <c r="CL165" s="2607"/>
      <c r="CM165" s="2607"/>
      <c r="CN165" s="2607"/>
      <c r="CO165" s="2607"/>
      <c r="CP165" s="2607"/>
      <c r="CQ165" s="2607"/>
      <c r="CR165" s="2607"/>
      <c r="CS165" s="2607"/>
      <c r="CT165" s="2607"/>
      <c r="CU165" s="2607"/>
      <c r="CV165" s="2607"/>
      <c r="CW165" s="2607"/>
      <c r="CX165" s="2607"/>
      <c r="CY165" s="2607"/>
      <c r="CZ165" s="2607"/>
    </row>
    <row r="166" s="130" customFormat="true" ht="15" customHeight="true" x14ac:dyDescent="0.2">
      <c r="A166" s="1100"/>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377"/>
      <c r="AA166" s="2845"/>
      <c r="AB166" s="2845"/>
      <c r="AC166" s="2845"/>
      <c r="AD166" s="2845"/>
      <c r="AE166" s="2845"/>
      <c r="AF166" s="2845"/>
      <c r="AG166" s="2845"/>
      <c r="AH166" s="2845"/>
      <c r="AI166" s="2845"/>
      <c r="AJ166" s="2845"/>
      <c r="AK166" s="2845"/>
      <c r="AL166" s="2845"/>
      <c r="AM166" s="2845"/>
      <c r="AN166" s="2845"/>
      <c r="AO166" s="2845"/>
      <c r="AP166" s="2845"/>
      <c r="AQ166" s="2845"/>
      <c r="AR166" s="2845"/>
      <c r="AS166" s="2845"/>
      <c r="AT166" s="2845"/>
      <c r="AU166" s="2845"/>
      <c r="AV166" s="2845"/>
      <c r="AW166" s="2845"/>
      <c r="AX166" s="2845"/>
      <c r="AY166" s="2845"/>
      <c r="AZ166" s="239"/>
      <c r="BA166" s="1098"/>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607"/>
      <c r="CB166" s="2607"/>
      <c r="CC166" s="2607"/>
      <c r="CD166" s="2607"/>
      <c r="CE166" s="2607"/>
      <c r="CF166" s="2607"/>
      <c r="CG166" s="2607"/>
      <c r="CH166" s="2607"/>
      <c r="CI166" s="2607"/>
      <c r="CJ166" s="2607"/>
      <c r="CK166" s="2607"/>
      <c r="CL166" s="2607"/>
      <c r="CM166" s="2607"/>
      <c r="CN166" s="2607"/>
      <c r="CO166" s="2607"/>
      <c r="CP166" s="2607"/>
      <c r="CQ166" s="2607"/>
      <c r="CR166" s="2607"/>
      <c r="CS166" s="2607"/>
      <c r="CT166" s="2607"/>
      <c r="CU166" s="2607"/>
      <c r="CV166" s="2607"/>
      <c r="CW166" s="2607"/>
      <c r="CX166" s="2607"/>
      <c r="CY166" s="2607"/>
      <c r="CZ166" s="2607"/>
    </row>
    <row r="167" s="130" customFormat="true" ht="15" customHeight="true" x14ac:dyDescent="0.2">
      <c r="A167" s="1100"/>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2845"/>
      <c r="AB167" s="2845"/>
      <c r="AC167" s="2845"/>
      <c r="AD167" s="2845"/>
      <c r="AE167" s="2845"/>
      <c r="AF167" s="2845"/>
      <c r="AG167" s="2845"/>
      <c r="AH167" s="2845"/>
      <c r="AI167" s="2845"/>
      <c r="AJ167" s="2845"/>
      <c r="AK167" s="2845"/>
      <c r="AL167" s="2845"/>
      <c r="AM167" s="2845"/>
      <c r="AN167" s="2845"/>
      <c r="AO167" s="2845"/>
      <c r="AP167" s="2845"/>
      <c r="AQ167" s="2845"/>
      <c r="AR167" s="2845"/>
      <c r="AS167" s="2845"/>
      <c r="AT167" s="2845"/>
      <c r="AU167" s="2845"/>
      <c r="AV167" s="2845"/>
      <c r="AW167" s="2845"/>
      <c r="AX167" s="2845"/>
      <c r="AY167" s="2845"/>
      <c r="AZ167" s="239"/>
      <c r="BA167" s="1098"/>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607"/>
      <c r="CB167" s="2607"/>
      <c r="CC167" s="2607"/>
      <c r="CD167" s="2607"/>
      <c r="CE167" s="2607"/>
      <c r="CF167" s="2607"/>
      <c r="CG167" s="2607"/>
      <c r="CH167" s="2607"/>
      <c r="CI167" s="2607"/>
      <c r="CJ167" s="2607"/>
      <c r="CK167" s="2607"/>
      <c r="CL167" s="2607"/>
      <c r="CM167" s="2607"/>
      <c r="CN167" s="2607"/>
      <c r="CO167" s="2607"/>
      <c r="CP167" s="2607"/>
      <c r="CQ167" s="2607"/>
      <c r="CR167" s="2607"/>
      <c r="CS167" s="2607"/>
      <c r="CT167" s="2607"/>
      <c r="CU167" s="2607"/>
      <c r="CV167" s="2607"/>
      <c r="CW167" s="2607"/>
      <c r="CX167" s="2607"/>
      <c r="CY167" s="2607"/>
      <c r="CZ167" s="2607"/>
    </row>
    <row r="168" s="130" customFormat="true" ht="15" customHeight="true" x14ac:dyDescent="0.2">
      <c r="A168" s="1100"/>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2845"/>
      <c r="AB168" s="2845"/>
      <c r="AC168" s="2845"/>
      <c r="AD168" s="2845"/>
      <c r="AE168" s="2845"/>
      <c r="AF168" s="2845"/>
      <c r="AG168" s="2845"/>
      <c r="AH168" s="2845"/>
      <c r="AI168" s="2845"/>
      <c r="AJ168" s="2845"/>
      <c r="AK168" s="2845"/>
      <c r="AL168" s="2845"/>
      <c r="AM168" s="2845"/>
      <c r="AN168" s="2845"/>
      <c r="AO168" s="2845"/>
      <c r="AP168" s="2845"/>
      <c r="AQ168" s="2845"/>
      <c r="AR168" s="2845"/>
      <c r="AS168" s="2845"/>
      <c r="AT168" s="2845"/>
      <c r="AU168" s="2845"/>
      <c r="AV168" s="2845"/>
      <c r="AW168" s="2845"/>
      <c r="AX168" s="2845"/>
      <c r="AY168" s="2845"/>
      <c r="AZ168" s="239"/>
      <c r="BA168" s="1098"/>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607"/>
      <c r="CB168" s="2607"/>
      <c r="CC168" s="2607"/>
      <c r="CD168" s="2607"/>
      <c r="CE168" s="2607"/>
      <c r="CF168" s="2607"/>
      <c r="CG168" s="2607"/>
      <c r="CH168" s="2607"/>
      <c r="CI168" s="2607"/>
      <c r="CJ168" s="2607"/>
      <c r="CK168" s="2607"/>
      <c r="CL168" s="2607"/>
      <c r="CM168" s="2607"/>
      <c r="CN168" s="2607"/>
      <c r="CO168" s="2607"/>
      <c r="CP168" s="2607"/>
      <c r="CQ168" s="2607"/>
      <c r="CR168" s="2607"/>
      <c r="CS168" s="2607"/>
      <c r="CT168" s="2607"/>
      <c r="CU168" s="2607"/>
      <c r="CV168" s="2607"/>
      <c r="CW168" s="2607"/>
      <c r="CX168" s="2607"/>
      <c r="CY168" s="2607"/>
      <c r="CZ168" s="2607"/>
    </row>
    <row r="169" s="130" customFormat="true" ht="15" customHeight="true" x14ac:dyDescent="0.2">
      <c r="A169" s="1100"/>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2845"/>
      <c r="AB169" s="2845"/>
      <c r="AC169" s="2845"/>
      <c r="AD169" s="2845"/>
      <c r="AE169" s="2845"/>
      <c r="AF169" s="2845"/>
      <c r="AG169" s="2845"/>
      <c r="AH169" s="2845"/>
      <c r="AI169" s="2845"/>
      <c r="AJ169" s="2845"/>
      <c r="AK169" s="2845"/>
      <c r="AL169" s="2845"/>
      <c r="AM169" s="2845"/>
      <c r="AN169" s="2845"/>
      <c r="AO169" s="2845"/>
      <c r="AP169" s="2845"/>
      <c r="AQ169" s="2845"/>
      <c r="AR169" s="2845"/>
      <c r="AS169" s="2845"/>
      <c r="AT169" s="2845"/>
      <c r="AU169" s="2845"/>
      <c r="AV169" s="2845"/>
      <c r="AW169" s="2845"/>
      <c r="AX169" s="2845"/>
      <c r="AY169" s="2845"/>
      <c r="AZ169" s="239"/>
      <c r="BA169" s="1098"/>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607"/>
      <c r="CB169" s="2607"/>
      <c r="CC169" s="2607"/>
      <c r="CD169" s="2607"/>
      <c r="CE169" s="2607"/>
      <c r="CF169" s="2607"/>
      <c r="CG169" s="2607"/>
      <c r="CH169" s="2607"/>
      <c r="CI169" s="2607"/>
      <c r="CJ169" s="2607"/>
      <c r="CK169" s="2607"/>
      <c r="CL169" s="2607"/>
      <c r="CM169" s="2607"/>
      <c r="CN169" s="2607"/>
      <c r="CO169" s="2607"/>
      <c r="CP169" s="2607"/>
      <c r="CQ169" s="2607"/>
      <c r="CR169" s="2607"/>
      <c r="CS169" s="2607"/>
      <c r="CT169" s="2607"/>
      <c r="CU169" s="2607"/>
      <c r="CV169" s="2607"/>
      <c r="CW169" s="2607"/>
      <c r="CX169" s="2607"/>
      <c r="CY169" s="2607"/>
      <c r="CZ169" s="2607"/>
    </row>
    <row r="170" s="130" customFormat="true" ht="15" customHeight="true" x14ac:dyDescent="0.2">
      <c r="A170" s="1100"/>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2845"/>
      <c r="AB170" s="2845"/>
      <c r="AC170" s="2845"/>
      <c r="AD170" s="2845"/>
      <c r="AE170" s="2845"/>
      <c r="AF170" s="2845"/>
      <c r="AG170" s="2845"/>
      <c r="AH170" s="2845"/>
      <c r="AI170" s="2845"/>
      <c r="AJ170" s="2845"/>
      <c r="AK170" s="2845"/>
      <c r="AL170" s="2845"/>
      <c r="AM170" s="2845"/>
      <c r="AN170" s="2845"/>
      <c r="AO170" s="2845"/>
      <c r="AP170" s="2845"/>
      <c r="AQ170" s="2845"/>
      <c r="AR170" s="2845"/>
      <c r="AS170" s="2845"/>
      <c r="AT170" s="2845"/>
      <c r="AU170" s="2845"/>
      <c r="AV170" s="2845"/>
      <c r="AW170" s="2845"/>
      <c r="AX170" s="2845"/>
      <c r="AY170" s="2845"/>
      <c r="AZ170" s="239"/>
      <c r="BA170" s="1098"/>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607"/>
      <c r="CB170" s="2607"/>
      <c r="CC170" s="2607"/>
      <c r="CD170" s="2607"/>
      <c r="CE170" s="2607"/>
      <c r="CF170" s="2607"/>
      <c r="CG170" s="2607"/>
      <c r="CH170" s="2607"/>
      <c r="CI170" s="2607"/>
      <c r="CJ170" s="2607"/>
      <c r="CK170" s="2607"/>
      <c r="CL170" s="2607"/>
      <c r="CM170" s="2607"/>
      <c r="CN170" s="2607"/>
      <c r="CO170" s="2607"/>
      <c r="CP170" s="2607"/>
      <c r="CQ170" s="2607"/>
      <c r="CR170" s="2607"/>
      <c r="CS170" s="2607"/>
      <c r="CT170" s="2607"/>
      <c r="CU170" s="2607"/>
      <c r="CV170" s="2607"/>
      <c r="CW170" s="2607"/>
      <c r="CX170" s="2607"/>
      <c r="CY170" s="2607"/>
      <c r="CZ170" s="2607"/>
    </row>
    <row r="171" s="130" customFormat="true" ht="15" customHeight="true" x14ac:dyDescent="0.2">
      <c r="A171" s="1100"/>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2845"/>
      <c r="AB171" s="2845"/>
      <c r="AC171" s="2845"/>
      <c r="AD171" s="2845"/>
      <c r="AE171" s="2845"/>
      <c r="AF171" s="2845"/>
      <c r="AG171" s="2845"/>
      <c r="AH171" s="2845"/>
      <c r="AI171" s="2845"/>
      <c r="AJ171" s="2845"/>
      <c r="AK171" s="2845"/>
      <c r="AL171" s="2845"/>
      <c r="AM171" s="2845"/>
      <c r="AN171" s="2845"/>
      <c r="AO171" s="2845"/>
      <c r="AP171" s="2845"/>
      <c r="AQ171" s="2845"/>
      <c r="AR171" s="2845"/>
      <c r="AS171" s="2845"/>
      <c r="AT171" s="2845"/>
      <c r="AU171" s="2845"/>
      <c r="AV171" s="2845"/>
      <c r="AW171" s="2845"/>
      <c r="AX171" s="2845"/>
      <c r="AY171" s="2845"/>
      <c r="AZ171" s="239"/>
      <c r="BA171" s="1098"/>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607"/>
      <c r="CB171" s="2607"/>
      <c r="CC171" s="2607"/>
      <c r="CD171" s="2607"/>
      <c r="CE171" s="2607"/>
      <c r="CF171" s="2607"/>
      <c r="CG171" s="2607"/>
      <c r="CH171" s="2607"/>
      <c r="CI171" s="2607"/>
      <c r="CJ171" s="2607"/>
      <c r="CK171" s="2607"/>
      <c r="CL171" s="2607"/>
      <c r="CM171" s="2607"/>
      <c r="CN171" s="2607"/>
      <c r="CO171" s="2607"/>
      <c r="CP171" s="2607"/>
      <c r="CQ171" s="2607"/>
      <c r="CR171" s="2607"/>
      <c r="CS171" s="2607"/>
      <c r="CT171" s="2607"/>
      <c r="CU171" s="2607"/>
      <c r="CV171" s="2607"/>
      <c r="CW171" s="2607"/>
      <c r="CX171" s="2607"/>
      <c r="CY171" s="2607"/>
      <c r="CZ171" s="2607"/>
    </row>
    <row r="172" s="130" customFormat="true" ht="15" customHeight="true" x14ac:dyDescent="0.2">
      <c r="A172" s="1100"/>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2845"/>
      <c r="AB172" s="2845"/>
      <c r="AC172" s="2845"/>
      <c r="AD172" s="2845"/>
      <c r="AE172" s="2845"/>
      <c r="AF172" s="2845"/>
      <c r="AG172" s="2845"/>
      <c r="AH172" s="2845"/>
      <c r="AI172" s="2845"/>
      <c r="AJ172" s="2845"/>
      <c r="AK172" s="2845"/>
      <c r="AL172" s="2845"/>
      <c r="AM172" s="2845"/>
      <c r="AN172" s="2845"/>
      <c r="AO172" s="2845"/>
      <c r="AP172" s="2845"/>
      <c r="AQ172" s="2845"/>
      <c r="AR172" s="2845"/>
      <c r="AS172" s="2845"/>
      <c r="AT172" s="2845"/>
      <c r="AU172" s="2845"/>
      <c r="AV172" s="2845"/>
      <c r="AW172" s="2845"/>
      <c r="AX172" s="2845"/>
      <c r="AY172" s="2845"/>
      <c r="AZ172" s="239"/>
      <c r="BA172" s="1098"/>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607"/>
      <c r="CB172" s="2607"/>
      <c r="CC172" s="2607"/>
      <c r="CD172" s="2607"/>
      <c r="CE172" s="2607"/>
      <c r="CF172" s="2607"/>
      <c r="CG172" s="2607"/>
      <c r="CH172" s="2607"/>
      <c r="CI172" s="2607"/>
      <c r="CJ172" s="2607"/>
      <c r="CK172" s="2607"/>
      <c r="CL172" s="2607"/>
      <c r="CM172" s="2607"/>
      <c r="CN172" s="2607"/>
      <c r="CO172" s="2607"/>
      <c r="CP172" s="2607"/>
      <c r="CQ172" s="2607"/>
      <c r="CR172" s="2607"/>
      <c r="CS172" s="2607"/>
      <c r="CT172" s="2607"/>
      <c r="CU172" s="2607"/>
      <c r="CV172" s="2607"/>
      <c r="CW172" s="2607"/>
      <c r="CX172" s="2607"/>
      <c r="CY172" s="2607"/>
      <c r="CZ172" s="2607"/>
    </row>
    <row r="173" s="130" customFormat="true" ht="15" customHeight="true" x14ac:dyDescent="0.2">
      <c r="A173" s="1100"/>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2845"/>
      <c r="AB173" s="2845"/>
      <c r="AC173" s="2845"/>
      <c r="AD173" s="2845"/>
      <c r="AE173" s="2845"/>
      <c r="AF173" s="2845"/>
      <c r="AG173" s="2845"/>
      <c r="AH173" s="2845"/>
      <c r="AI173" s="2845"/>
      <c r="AJ173" s="2845"/>
      <c r="AK173" s="2845"/>
      <c r="AL173" s="2845"/>
      <c r="AM173" s="2845"/>
      <c r="AN173" s="2845"/>
      <c r="AO173" s="2845"/>
      <c r="AP173" s="2845"/>
      <c r="AQ173" s="2845"/>
      <c r="AR173" s="2845"/>
      <c r="AS173" s="2845"/>
      <c r="AT173" s="2845"/>
      <c r="AU173" s="2845"/>
      <c r="AV173" s="2845"/>
      <c r="AW173" s="2845"/>
      <c r="AX173" s="2845"/>
      <c r="AY173" s="2845"/>
      <c r="AZ173" s="239"/>
      <c r="BA173" s="1098"/>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607"/>
      <c r="CB173" s="2607"/>
      <c r="CC173" s="2607"/>
      <c r="CD173" s="2607"/>
      <c r="CE173" s="2607"/>
      <c r="CF173" s="2607"/>
      <c r="CG173" s="2607"/>
      <c r="CH173" s="2607"/>
      <c r="CI173" s="2607"/>
      <c r="CJ173" s="2607"/>
      <c r="CK173" s="2607"/>
      <c r="CL173" s="2607"/>
      <c r="CM173" s="2607"/>
      <c r="CN173" s="2607"/>
      <c r="CO173" s="2607"/>
      <c r="CP173" s="2607"/>
      <c r="CQ173" s="2607"/>
      <c r="CR173" s="2607"/>
      <c r="CS173" s="2607"/>
      <c r="CT173" s="2607"/>
      <c r="CU173" s="2607"/>
      <c r="CV173" s="2607"/>
      <c r="CW173" s="2607"/>
      <c r="CX173" s="2607"/>
      <c r="CY173" s="2607"/>
      <c r="CZ173" s="2607"/>
    </row>
    <row r="174" s="130" customFormat="true" ht="15" customHeight="true" x14ac:dyDescent="0.2">
      <c r="A174" s="1100"/>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2845"/>
      <c r="AB174" s="2845"/>
      <c r="AC174" s="2845"/>
      <c r="AD174" s="2845"/>
      <c r="AE174" s="2845"/>
      <c r="AF174" s="2845"/>
      <c r="AG174" s="2845"/>
      <c r="AH174" s="2845"/>
      <c r="AI174" s="2845"/>
      <c r="AJ174" s="2845"/>
      <c r="AK174" s="2845"/>
      <c r="AL174" s="2845"/>
      <c r="AM174" s="2845"/>
      <c r="AN174" s="2845"/>
      <c r="AO174" s="2845"/>
      <c r="AP174" s="2845"/>
      <c r="AQ174" s="2845"/>
      <c r="AR174" s="2845"/>
      <c r="AS174" s="2845"/>
      <c r="AT174" s="2845"/>
      <c r="AU174" s="2845"/>
      <c r="AV174" s="2845"/>
      <c r="AW174" s="2845"/>
      <c r="AX174" s="2845"/>
      <c r="AY174" s="2845"/>
      <c r="AZ174" s="239"/>
      <c r="BA174" s="1098"/>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607"/>
      <c r="CB174" s="2607"/>
      <c r="CC174" s="2607"/>
      <c r="CD174" s="2607"/>
      <c r="CE174" s="2607"/>
      <c r="CF174" s="2607"/>
      <c r="CG174" s="2607"/>
      <c r="CH174" s="2607"/>
      <c r="CI174" s="2607"/>
      <c r="CJ174" s="2607"/>
      <c r="CK174" s="2607"/>
      <c r="CL174" s="2607"/>
      <c r="CM174" s="2607"/>
      <c r="CN174" s="2607"/>
      <c r="CO174" s="2607"/>
      <c r="CP174" s="2607"/>
      <c r="CQ174" s="2607"/>
      <c r="CR174" s="2607"/>
      <c r="CS174" s="2607"/>
      <c r="CT174" s="2607"/>
      <c r="CU174" s="2607"/>
      <c r="CV174" s="2607"/>
      <c r="CW174" s="2607"/>
      <c r="CX174" s="2607"/>
      <c r="CY174" s="2607"/>
      <c r="CZ174" s="2607"/>
    </row>
    <row r="175" s="130" customFormat="true" ht="15" customHeight="true" x14ac:dyDescent="0.2">
      <c r="A175" s="1100"/>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2845"/>
      <c r="AB175" s="2845"/>
      <c r="AC175" s="2845"/>
      <c r="AD175" s="2845"/>
      <c r="AE175" s="2845"/>
      <c r="AF175" s="2845"/>
      <c r="AG175" s="2845"/>
      <c r="AH175" s="2845"/>
      <c r="AI175" s="2845"/>
      <c r="AJ175" s="2845"/>
      <c r="AK175" s="2845"/>
      <c r="AL175" s="2845"/>
      <c r="AM175" s="2845"/>
      <c r="AN175" s="2845"/>
      <c r="AO175" s="2845"/>
      <c r="AP175" s="2845"/>
      <c r="AQ175" s="2845"/>
      <c r="AR175" s="2845"/>
      <c r="AS175" s="2845"/>
      <c r="AT175" s="2845"/>
      <c r="AU175" s="2845"/>
      <c r="AV175" s="2845"/>
      <c r="AW175" s="2845"/>
      <c r="AX175" s="2845"/>
      <c r="AY175" s="2845"/>
      <c r="AZ175" s="239"/>
      <c r="BA175" s="1098"/>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607"/>
      <c r="CB175" s="2607"/>
      <c r="CC175" s="2607"/>
      <c r="CD175" s="2607"/>
      <c r="CE175" s="2607"/>
      <c r="CF175" s="2607"/>
      <c r="CG175" s="2607"/>
      <c r="CH175" s="2607"/>
      <c r="CI175" s="2607"/>
      <c r="CJ175" s="2607"/>
      <c r="CK175" s="2607"/>
      <c r="CL175" s="2607"/>
      <c r="CM175" s="2607"/>
      <c r="CN175" s="2607"/>
      <c r="CO175" s="2607"/>
      <c r="CP175" s="2607"/>
      <c r="CQ175" s="2607"/>
      <c r="CR175" s="2607"/>
      <c r="CS175" s="2607"/>
      <c r="CT175" s="2607"/>
      <c r="CU175" s="2607"/>
      <c r="CV175" s="2607"/>
      <c r="CW175" s="2607"/>
      <c r="CX175" s="2607"/>
      <c r="CY175" s="2607"/>
      <c r="CZ175" s="2607"/>
    </row>
    <row r="176" s="130" customFormat="true" ht="15" customHeight="true" x14ac:dyDescent="0.2">
      <c r="A176" s="1100"/>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2845"/>
      <c r="AB176" s="2845"/>
      <c r="AC176" s="2845"/>
      <c r="AD176" s="2845"/>
      <c r="AE176" s="2845"/>
      <c r="AF176" s="2845"/>
      <c r="AG176" s="2845"/>
      <c r="AH176" s="2845"/>
      <c r="AI176" s="2845"/>
      <c r="AJ176" s="2845"/>
      <c r="AK176" s="2845"/>
      <c r="AL176" s="2845"/>
      <c r="AM176" s="2845"/>
      <c r="AN176" s="2845"/>
      <c r="AO176" s="2845"/>
      <c r="AP176" s="2845"/>
      <c r="AQ176" s="2845"/>
      <c r="AR176" s="2845"/>
      <c r="AS176" s="2845"/>
      <c r="AT176" s="2845"/>
      <c r="AU176" s="2845"/>
      <c r="AV176" s="2845"/>
      <c r="AW176" s="2845"/>
      <c r="AX176" s="2845"/>
      <c r="AY176" s="2845"/>
      <c r="AZ176" s="239"/>
      <c r="BA176" s="1098"/>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607"/>
      <c r="CB176" s="2607"/>
      <c r="CC176" s="2607"/>
      <c r="CD176" s="2607"/>
      <c r="CE176" s="2607"/>
      <c r="CF176" s="2607"/>
      <c r="CG176" s="2607"/>
      <c r="CH176" s="2607"/>
      <c r="CI176" s="2607"/>
      <c r="CJ176" s="2607"/>
      <c r="CK176" s="2607"/>
      <c r="CL176" s="2607"/>
      <c r="CM176" s="2607"/>
      <c r="CN176" s="2607"/>
      <c r="CO176" s="2607"/>
      <c r="CP176" s="2607"/>
      <c r="CQ176" s="2607"/>
      <c r="CR176" s="2607"/>
      <c r="CS176" s="2607"/>
      <c r="CT176" s="2607"/>
      <c r="CU176" s="2607"/>
      <c r="CV176" s="2607"/>
      <c r="CW176" s="2607"/>
      <c r="CX176" s="2607"/>
      <c r="CY176" s="2607"/>
      <c r="CZ176" s="2607"/>
    </row>
    <row r="177" s="130" customFormat="true" ht="15" customHeight="true" x14ac:dyDescent="0.2">
      <c r="A177" s="1100"/>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2845"/>
      <c r="AB177" s="2845"/>
      <c r="AC177" s="2845"/>
      <c r="AD177" s="2845"/>
      <c r="AE177" s="2845"/>
      <c r="AF177" s="2845"/>
      <c r="AG177" s="2845"/>
      <c r="AH177" s="2845"/>
      <c r="AI177" s="2845"/>
      <c r="AJ177" s="2845"/>
      <c r="AK177" s="2845"/>
      <c r="AL177" s="2845"/>
      <c r="AM177" s="2845"/>
      <c r="AN177" s="2845"/>
      <c r="AO177" s="2845"/>
      <c r="AP177" s="2845"/>
      <c r="AQ177" s="2845"/>
      <c r="AR177" s="2845"/>
      <c r="AS177" s="2845"/>
      <c r="AT177" s="2845"/>
      <c r="AU177" s="2845"/>
      <c r="AV177" s="2845"/>
      <c r="AW177" s="2845"/>
      <c r="AX177" s="2845"/>
      <c r="AY177" s="2845"/>
      <c r="AZ177" s="239"/>
      <c r="BA177" s="1098"/>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607"/>
      <c r="CB177" s="2607"/>
      <c r="CC177" s="2607"/>
      <c r="CD177" s="2607"/>
      <c r="CE177" s="2607"/>
      <c r="CF177" s="2607"/>
      <c r="CG177" s="2607"/>
      <c r="CH177" s="2607"/>
      <c r="CI177" s="2607"/>
      <c r="CJ177" s="2607"/>
      <c r="CK177" s="2607"/>
      <c r="CL177" s="2607"/>
      <c r="CM177" s="2607"/>
      <c r="CN177" s="2607"/>
      <c r="CO177" s="2607"/>
      <c r="CP177" s="2607"/>
      <c r="CQ177" s="2607"/>
      <c r="CR177" s="2607"/>
      <c r="CS177" s="2607"/>
      <c r="CT177" s="2607"/>
      <c r="CU177" s="2607"/>
      <c r="CV177" s="2607"/>
      <c r="CW177" s="2607"/>
      <c r="CX177" s="2607"/>
      <c r="CY177" s="2607"/>
      <c r="CZ177" s="2607"/>
    </row>
    <row r="178" s="130" customFormat="true" ht="15" customHeight="true" x14ac:dyDescent="0.2">
      <c r="A178" s="1100"/>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2845"/>
      <c r="AB178" s="2845"/>
      <c r="AC178" s="2845"/>
      <c r="AD178" s="2845"/>
      <c r="AE178" s="2845"/>
      <c r="AF178" s="2845"/>
      <c r="AG178" s="2845"/>
      <c r="AH178" s="2845"/>
      <c r="AI178" s="2845"/>
      <c r="AJ178" s="2845"/>
      <c r="AK178" s="2845"/>
      <c r="AL178" s="2845"/>
      <c r="AM178" s="2845"/>
      <c r="AN178" s="2845"/>
      <c r="AO178" s="2845"/>
      <c r="AP178" s="2845"/>
      <c r="AQ178" s="2845"/>
      <c r="AR178" s="2845"/>
      <c r="AS178" s="2845"/>
      <c r="AT178" s="2845"/>
      <c r="AU178" s="2845"/>
      <c r="AV178" s="2845"/>
      <c r="AW178" s="2845"/>
      <c r="AX178" s="2845"/>
      <c r="AY178" s="2845"/>
      <c r="AZ178" s="239"/>
      <c r="BA178" s="1098"/>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607"/>
      <c r="CB178" s="2607"/>
      <c r="CC178" s="2607"/>
      <c r="CD178" s="2607"/>
      <c r="CE178" s="2607"/>
      <c r="CF178" s="2607"/>
      <c r="CG178" s="2607"/>
      <c r="CH178" s="2607"/>
      <c r="CI178" s="2607"/>
      <c r="CJ178" s="2607"/>
      <c r="CK178" s="2607"/>
      <c r="CL178" s="2607"/>
      <c r="CM178" s="2607"/>
      <c r="CN178" s="2607"/>
      <c r="CO178" s="2607"/>
      <c r="CP178" s="2607"/>
      <c r="CQ178" s="2607"/>
      <c r="CR178" s="2607"/>
      <c r="CS178" s="2607"/>
      <c r="CT178" s="2607"/>
      <c r="CU178" s="2607"/>
      <c r="CV178" s="2607"/>
      <c r="CW178" s="2607"/>
      <c r="CX178" s="2607"/>
      <c r="CY178" s="2607"/>
      <c r="CZ178" s="2607"/>
    </row>
    <row r="179" s="130" customFormat="true" ht="15" customHeight="true" x14ac:dyDescent="0.2">
      <c r="A179" s="1100"/>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2845"/>
      <c r="AB179" s="2845"/>
      <c r="AC179" s="2845"/>
      <c r="AD179" s="2845"/>
      <c r="AE179" s="2845"/>
      <c r="AF179" s="2845"/>
      <c r="AG179" s="2845"/>
      <c r="AH179" s="2845"/>
      <c r="AI179" s="2845"/>
      <c r="AJ179" s="2845"/>
      <c r="AK179" s="2845"/>
      <c r="AL179" s="2845"/>
      <c r="AM179" s="2845"/>
      <c r="AN179" s="2845"/>
      <c r="AO179" s="2845"/>
      <c r="AP179" s="2845"/>
      <c r="AQ179" s="2845"/>
      <c r="AR179" s="2845"/>
      <c r="AS179" s="2845"/>
      <c r="AT179" s="2845"/>
      <c r="AU179" s="2845"/>
      <c r="AV179" s="2845"/>
      <c r="AW179" s="2845"/>
      <c r="AX179" s="2845"/>
      <c r="AY179" s="2845"/>
      <c r="AZ179" s="239"/>
      <c r="BA179" s="1098"/>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607"/>
      <c r="CB179" s="2607"/>
      <c r="CC179" s="2607"/>
      <c r="CD179" s="2607"/>
      <c r="CE179" s="2607"/>
      <c r="CF179" s="2607"/>
      <c r="CG179" s="2607"/>
      <c r="CH179" s="2607"/>
      <c r="CI179" s="2607"/>
      <c r="CJ179" s="2607"/>
      <c r="CK179" s="2607"/>
      <c r="CL179" s="2607"/>
      <c r="CM179" s="2607"/>
      <c r="CN179" s="2607"/>
      <c r="CO179" s="2607"/>
      <c r="CP179" s="2607"/>
      <c r="CQ179" s="2607"/>
      <c r="CR179" s="2607"/>
      <c r="CS179" s="2607"/>
      <c r="CT179" s="2607"/>
      <c r="CU179" s="2607"/>
      <c r="CV179" s="2607"/>
      <c r="CW179" s="2607"/>
      <c r="CX179" s="2607"/>
      <c r="CY179" s="2607"/>
      <c r="CZ179" s="2607"/>
    </row>
    <row r="180" s="130" customFormat="true" ht="15" customHeight="true" x14ac:dyDescent="0.2">
      <c r="A180" s="1100"/>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2845"/>
      <c r="AB180" s="2845"/>
      <c r="AC180" s="2845"/>
      <c r="AD180" s="2845"/>
      <c r="AE180" s="2845"/>
      <c r="AF180" s="2845"/>
      <c r="AG180" s="2845"/>
      <c r="AH180" s="2845"/>
      <c r="AI180" s="2845"/>
      <c r="AJ180" s="2845"/>
      <c r="AK180" s="2845"/>
      <c r="AL180" s="2845"/>
      <c r="AM180" s="2845"/>
      <c r="AN180" s="2845"/>
      <c r="AO180" s="2845"/>
      <c r="AP180" s="2845"/>
      <c r="AQ180" s="2845"/>
      <c r="AR180" s="2845"/>
      <c r="AS180" s="2845"/>
      <c r="AT180" s="2845"/>
      <c r="AU180" s="2845"/>
      <c r="AV180" s="2845"/>
      <c r="AW180" s="2845"/>
      <c r="AX180" s="2845"/>
      <c r="AY180" s="2845"/>
      <c r="AZ180" s="239"/>
      <c r="BA180" s="1098"/>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607"/>
      <c r="CB180" s="2607"/>
      <c r="CC180" s="2607"/>
      <c r="CD180" s="2607"/>
      <c r="CE180" s="2607"/>
      <c r="CF180" s="2607"/>
      <c r="CG180" s="2607"/>
      <c r="CH180" s="2607"/>
      <c r="CI180" s="2607"/>
      <c r="CJ180" s="2607"/>
      <c r="CK180" s="2607"/>
      <c r="CL180" s="2607"/>
      <c r="CM180" s="2607"/>
      <c r="CN180" s="2607"/>
      <c r="CO180" s="2607"/>
      <c r="CP180" s="2607"/>
      <c r="CQ180" s="2607"/>
      <c r="CR180" s="2607"/>
      <c r="CS180" s="2607"/>
      <c r="CT180" s="2607"/>
      <c r="CU180" s="2607"/>
      <c r="CV180" s="2607"/>
      <c r="CW180" s="2607"/>
      <c r="CX180" s="2607"/>
      <c r="CY180" s="2607"/>
      <c r="CZ180" s="2607"/>
    </row>
    <row r="181" s="130" customFormat="true" ht="15" customHeight="true" x14ac:dyDescent="0.2">
      <c r="A181" s="1100"/>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2845"/>
      <c r="AB181" s="2845"/>
      <c r="AC181" s="2845"/>
      <c r="AD181" s="2845"/>
      <c r="AE181" s="2845"/>
      <c r="AF181" s="2845"/>
      <c r="AG181" s="2845"/>
      <c r="AH181" s="2845"/>
      <c r="AI181" s="2845"/>
      <c r="AJ181" s="2845"/>
      <c r="AK181" s="2845"/>
      <c r="AL181" s="2845"/>
      <c r="AM181" s="2845"/>
      <c r="AN181" s="2845"/>
      <c r="AO181" s="2845"/>
      <c r="AP181" s="2845"/>
      <c r="AQ181" s="2845"/>
      <c r="AR181" s="2845"/>
      <c r="AS181" s="2845"/>
      <c r="AT181" s="2845"/>
      <c r="AU181" s="2845"/>
      <c r="AV181" s="2845"/>
      <c r="AW181" s="2845"/>
      <c r="AX181" s="2845"/>
      <c r="AY181" s="2845"/>
      <c r="AZ181" s="239"/>
      <c r="BA181" s="1098"/>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607"/>
      <c r="CB181" s="2607"/>
      <c r="CC181" s="2607"/>
      <c r="CD181" s="2607"/>
      <c r="CE181" s="2607"/>
      <c r="CF181" s="2607"/>
      <c r="CG181" s="2607"/>
      <c r="CH181" s="2607"/>
      <c r="CI181" s="2607"/>
      <c r="CJ181" s="2607"/>
      <c r="CK181" s="2607"/>
      <c r="CL181" s="2607"/>
      <c r="CM181" s="2607"/>
      <c r="CN181" s="2607"/>
      <c r="CO181" s="2607"/>
      <c r="CP181" s="2607"/>
      <c r="CQ181" s="2607"/>
      <c r="CR181" s="2607"/>
      <c r="CS181" s="2607"/>
      <c r="CT181" s="2607"/>
      <c r="CU181" s="2607"/>
      <c r="CV181" s="2607"/>
      <c r="CW181" s="2607"/>
      <c r="CX181" s="2607"/>
      <c r="CY181" s="2607"/>
      <c r="CZ181" s="2607"/>
    </row>
    <row r="182" s="130" customFormat="true" ht="15" customHeight="true" x14ac:dyDescent="0.2">
      <c r="A182" s="1100"/>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2845"/>
      <c r="AB182" s="2845"/>
      <c r="AC182" s="2845"/>
      <c r="AD182" s="2845"/>
      <c r="AE182" s="2845"/>
      <c r="AF182" s="2845"/>
      <c r="AG182" s="2845"/>
      <c r="AH182" s="2845"/>
      <c r="AI182" s="2845"/>
      <c r="AJ182" s="2845"/>
      <c r="AK182" s="2845"/>
      <c r="AL182" s="2845"/>
      <c r="AM182" s="2845"/>
      <c r="AN182" s="2845"/>
      <c r="AO182" s="2845"/>
      <c r="AP182" s="2845"/>
      <c r="AQ182" s="2845"/>
      <c r="AR182" s="2845"/>
      <c r="AS182" s="2845"/>
      <c r="AT182" s="2845"/>
      <c r="AU182" s="2845"/>
      <c r="AV182" s="2845"/>
      <c r="AW182" s="2845"/>
      <c r="AX182" s="2845"/>
      <c r="AY182" s="2845"/>
      <c r="AZ182" s="239"/>
      <c r="BA182" s="1098"/>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607"/>
      <c r="CB182" s="2607"/>
      <c r="CC182" s="2607"/>
      <c r="CD182" s="2607"/>
      <c r="CE182" s="2607"/>
      <c r="CF182" s="2607"/>
      <c r="CG182" s="2607"/>
      <c r="CH182" s="2607"/>
      <c r="CI182" s="2607"/>
      <c r="CJ182" s="2607"/>
      <c r="CK182" s="2607"/>
      <c r="CL182" s="2607"/>
      <c r="CM182" s="2607"/>
      <c r="CN182" s="2607"/>
      <c r="CO182" s="2607"/>
      <c r="CP182" s="2607"/>
      <c r="CQ182" s="2607"/>
      <c r="CR182" s="2607"/>
      <c r="CS182" s="2607"/>
      <c r="CT182" s="2607"/>
      <c r="CU182" s="2607"/>
      <c r="CV182" s="2607"/>
      <c r="CW182" s="2607"/>
      <c r="CX182" s="2607"/>
      <c r="CY182" s="2607"/>
      <c r="CZ182" s="2607"/>
    </row>
    <row r="183" s="130" customFormat="true" ht="15" customHeight="true" x14ac:dyDescent="0.2">
      <c r="A183" s="1100"/>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2845"/>
      <c r="AB183" s="2845"/>
      <c r="AC183" s="2845"/>
      <c r="AD183" s="2845"/>
      <c r="AE183" s="2845"/>
      <c r="AF183" s="2845"/>
      <c r="AG183" s="2845"/>
      <c r="AH183" s="2845"/>
      <c r="AI183" s="2845"/>
      <c r="AJ183" s="2845"/>
      <c r="AK183" s="2845"/>
      <c r="AL183" s="2845"/>
      <c r="AM183" s="2845"/>
      <c r="AN183" s="2845"/>
      <c r="AO183" s="2845"/>
      <c r="AP183" s="2845"/>
      <c r="AQ183" s="2845"/>
      <c r="AR183" s="2845"/>
      <c r="AS183" s="2845"/>
      <c r="AT183" s="2845"/>
      <c r="AU183" s="2845"/>
      <c r="AV183" s="2845"/>
      <c r="AW183" s="2845"/>
      <c r="AX183" s="2845"/>
      <c r="AY183" s="2845"/>
      <c r="AZ183" s="239"/>
      <c r="BA183" s="1098"/>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607"/>
      <c r="CB183" s="2607"/>
      <c r="CC183" s="2607"/>
      <c r="CD183" s="2607"/>
      <c r="CE183" s="2607"/>
      <c r="CF183" s="2607"/>
      <c r="CG183" s="2607"/>
      <c r="CH183" s="2607"/>
      <c r="CI183" s="2607"/>
      <c r="CJ183" s="2607"/>
      <c r="CK183" s="2607"/>
      <c r="CL183" s="2607"/>
      <c r="CM183" s="2607"/>
      <c r="CN183" s="2607"/>
      <c r="CO183" s="2607"/>
      <c r="CP183" s="2607"/>
      <c r="CQ183" s="2607"/>
      <c r="CR183" s="2607"/>
      <c r="CS183" s="2607"/>
      <c r="CT183" s="2607"/>
      <c r="CU183" s="2607"/>
      <c r="CV183" s="2607"/>
      <c r="CW183" s="2607"/>
      <c r="CX183" s="2607"/>
      <c r="CY183" s="2607"/>
      <c r="CZ183" s="2607"/>
    </row>
    <row r="184" s="130" customFormat="true" ht="15" customHeight="true" x14ac:dyDescent="0.2">
      <c r="A184" s="1100"/>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2845"/>
      <c r="AB184" s="2845"/>
      <c r="AC184" s="2845"/>
      <c r="AD184" s="2845"/>
      <c r="AE184" s="2845"/>
      <c r="AF184" s="2845"/>
      <c r="AG184" s="2845"/>
      <c r="AH184" s="2845"/>
      <c r="AI184" s="2845"/>
      <c r="AJ184" s="2845"/>
      <c r="AK184" s="2845"/>
      <c r="AL184" s="2845"/>
      <c r="AM184" s="2845"/>
      <c r="AN184" s="2845"/>
      <c r="AO184" s="2845"/>
      <c r="AP184" s="2845"/>
      <c r="AQ184" s="2845"/>
      <c r="AR184" s="2845"/>
      <c r="AS184" s="2845"/>
      <c r="AT184" s="2845"/>
      <c r="AU184" s="2845"/>
      <c r="AV184" s="2845"/>
      <c r="AW184" s="2845"/>
      <c r="AX184" s="2845"/>
      <c r="AY184" s="2845"/>
      <c r="AZ184" s="239"/>
      <c r="BA184" s="1098"/>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607"/>
      <c r="CB184" s="2607"/>
      <c r="CC184" s="2607"/>
      <c r="CD184" s="2607"/>
      <c r="CE184" s="2607"/>
      <c r="CF184" s="2607"/>
      <c r="CG184" s="2607"/>
      <c r="CH184" s="2607"/>
      <c r="CI184" s="2607"/>
      <c r="CJ184" s="2607"/>
      <c r="CK184" s="2607"/>
      <c r="CL184" s="2607"/>
      <c r="CM184" s="2607"/>
      <c r="CN184" s="2607"/>
      <c r="CO184" s="2607"/>
      <c r="CP184" s="2607"/>
      <c r="CQ184" s="2607"/>
      <c r="CR184" s="2607"/>
      <c r="CS184" s="2607"/>
      <c r="CT184" s="2607"/>
      <c r="CU184" s="2607"/>
      <c r="CV184" s="2607"/>
      <c r="CW184" s="2607"/>
      <c r="CX184" s="2607"/>
      <c r="CY184" s="2607"/>
      <c r="CZ184" s="2607"/>
    </row>
    <row r="185" s="130" customFormat="true" ht="15" customHeight="true" x14ac:dyDescent="0.2">
      <c r="A185" s="1100"/>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2845"/>
      <c r="AB185" s="2845"/>
      <c r="AC185" s="2845"/>
      <c r="AD185" s="2845"/>
      <c r="AE185" s="2845"/>
      <c r="AF185" s="2845"/>
      <c r="AG185" s="2845"/>
      <c r="AH185" s="2845"/>
      <c r="AI185" s="2845"/>
      <c r="AJ185" s="2845"/>
      <c r="AK185" s="2845"/>
      <c r="AL185" s="2845"/>
      <c r="AM185" s="2845"/>
      <c r="AN185" s="2845"/>
      <c r="AO185" s="2845"/>
      <c r="AP185" s="2845"/>
      <c r="AQ185" s="2845"/>
      <c r="AR185" s="2845"/>
      <c r="AS185" s="2845"/>
      <c r="AT185" s="2845"/>
      <c r="AU185" s="2845"/>
      <c r="AV185" s="2845"/>
      <c r="AW185" s="2845"/>
      <c r="AX185" s="2845"/>
      <c r="AY185" s="2845"/>
      <c r="AZ185" s="239"/>
      <c r="BA185" s="1098"/>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607"/>
      <c r="CB185" s="2607"/>
      <c r="CC185" s="2607"/>
      <c r="CD185" s="2607"/>
      <c r="CE185" s="2607"/>
      <c r="CF185" s="2607"/>
      <c r="CG185" s="2607"/>
      <c r="CH185" s="2607"/>
      <c r="CI185" s="2607"/>
      <c r="CJ185" s="2607"/>
      <c r="CK185" s="2607"/>
      <c r="CL185" s="2607"/>
      <c r="CM185" s="2607"/>
      <c r="CN185" s="2607"/>
      <c r="CO185" s="2607"/>
      <c r="CP185" s="2607"/>
      <c r="CQ185" s="2607"/>
      <c r="CR185" s="2607"/>
      <c r="CS185" s="2607"/>
      <c r="CT185" s="2607"/>
      <c r="CU185" s="2607"/>
      <c r="CV185" s="2607"/>
      <c r="CW185" s="2607"/>
      <c r="CX185" s="2607"/>
      <c r="CY185" s="2607"/>
      <c r="CZ185" s="2607"/>
    </row>
    <row r="186" s="130" customFormat="true" ht="15" customHeight="true" x14ac:dyDescent="0.2">
      <c r="A186" s="1100"/>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2845"/>
      <c r="AB186" s="2845"/>
      <c r="AC186" s="2845"/>
      <c r="AD186" s="2845"/>
      <c r="AE186" s="2845"/>
      <c r="AF186" s="2845"/>
      <c r="AG186" s="2845"/>
      <c r="AH186" s="2845"/>
      <c r="AI186" s="2845"/>
      <c r="AJ186" s="2845"/>
      <c r="AK186" s="2845"/>
      <c r="AL186" s="2845"/>
      <c r="AM186" s="2845"/>
      <c r="AN186" s="2845"/>
      <c r="AO186" s="2845"/>
      <c r="AP186" s="2845"/>
      <c r="AQ186" s="2845"/>
      <c r="AR186" s="2845"/>
      <c r="AS186" s="2845"/>
      <c r="AT186" s="2845"/>
      <c r="AU186" s="2845"/>
      <c r="AV186" s="2845"/>
      <c r="AW186" s="2845"/>
      <c r="AX186" s="2845"/>
      <c r="AY186" s="2845"/>
      <c r="AZ186" s="239"/>
      <c r="BA186" s="1098"/>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607"/>
      <c r="CB186" s="2607"/>
      <c r="CC186" s="2607"/>
      <c r="CD186" s="2607"/>
      <c r="CE186" s="2607"/>
      <c r="CF186" s="2607"/>
      <c r="CG186" s="2607"/>
      <c r="CH186" s="2607"/>
      <c r="CI186" s="2607"/>
      <c r="CJ186" s="2607"/>
      <c r="CK186" s="2607"/>
      <c r="CL186" s="2607"/>
      <c r="CM186" s="2607"/>
      <c r="CN186" s="2607"/>
      <c r="CO186" s="2607"/>
      <c r="CP186" s="2607"/>
      <c r="CQ186" s="2607"/>
      <c r="CR186" s="2607"/>
      <c r="CS186" s="2607"/>
      <c r="CT186" s="2607"/>
      <c r="CU186" s="2607"/>
      <c r="CV186" s="2607"/>
      <c r="CW186" s="2607"/>
      <c r="CX186" s="2607"/>
      <c r="CY186" s="2607"/>
      <c r="CZ186" s="2607"/>
    </row>
    <row r="187" s="130" customFormat="true" ht="15" customHeight="true" x14ac:dyDescent="0.2">
      <c r="A187" s="1100"/>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2845"/>
      <c r="AB187" s="2845"/>
      <c r="AC187" s="2845"/>
      <c r="AD187" s="2845"/>
      <c r="AE187" s="2845"/>
      <c r="AF187" s="2845"/>
      <c r="AG187" s="2845"/>
      <c r="AH187" s="2845"/>
      <c r="AI187" s="2845"/>
      <c r="AJ187" s="2845"/>
      <c r="AK187" s="2845"/>
      <c r="AL187" s="2845"/>
      <c r="AM187" s="2845"/>
      <c r="AN187" s="2845"/>
      <c r="AO187" s="2845"/>
      <c r="AP187" s="2845"/>
      <c r="AQ187" s="2845"/>
      <c r="AR187" s="2845"/>
      <c r="AS187" s="2845"/>
      <c r="AT187" s="2845"/>
      <c r="AU187" s="2845"/>
      <c r="AV187" s="2845"/>
      <c r="AW187" s="2845"/>
      <c r="AX187" s="2845"/>
      <c r="AY187" s="2845"/>
      <c r="AZ187" s="239"/>
      <c r="BA187" s="1098"/>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607"/>
      <c r="CB187" s="2607"/>
      <c r="CC187" s="2607"/>
      <c r="CD187" s="2607"/>
      <c r="CE187" s="2607"/>
      <c r="CF187" s="2607"/>
      <c r="CG187" s="2607"/>
      <c r="CH187" s="2607"/>
      <c r="CI187" s="2607"/>
      <c r="CJ187" s="2607"/>
      <c r="CK187" s="2607"/>
      <c r="CL187" s="2607"/>
      <c r="CM187" s="2607"/>
      <c r="CN187" s="2607"/>
      <c r="CO187" s="2607"/>
      <c r="CP187" s="2607"/>
      <c r="CQ187" s="2607"/>
      <c r="CR187" s="2607"/>
      <c r="CS187" s="2607"/>
      <c r="CT187" s="2607"/>
      <c r="CU187" s="2607"/>
      <c r="CV187" s="2607"/>
      <c r="CW187" s="2607"/>
      <c r="CX187" s="2607"/>
      <c r="CY187" s="2607"/>
      <c r="CZ187" s="2607"/>
    </row>
    <row r="188" s="130" customFormat="true" ht="15" customHeight="true" x14ac:dyDescent="0.2">
      <c r="A188" s="1100"/>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2845"/>
      <c r="AB188" s="2845"/>
      <c r="AC188" s="2845"/>
      <c r="AD188" s="2845"/>
      <c r="AE188" s="2845"/>
      <c r="AF188" s="2845"/>
      <c r="AG188" s="2845"/>
      <c r="AH188" s="2845"/>
      <c r="AI188" s="2845"/>
      <c r="AJ188" s="2845"/>
      <c r="AK188" s="2845"/>
      <c r="AL188" s="2845"/>
      <c r="AM188" s="2845"/>
      <c r="AN188" s="2845"/>
      <c r="AO188" s="2845"/>
      <c r="AP188" s="2845"/>
      <c r="AQ188" s="2845"/>
      <c r="AR188" s="2845"/>
      <c r="AS188" s="2845"/>
      <c r="AT188" s="2845"/>
      <c r="AU188" s="2845"/>
      <c r="AV188" s="2845"/>
      <c r="AW188" s="2845"/>
      <c r="AX188" s="2845"/>
      <c r="AY188" s="2845"/>
      <c r="AZ188" s="239"/>
      <c r="BA188" s="1098"/>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607"/>
      <c r="CB188" s="2607"/>
      <c r="CC188" s="2607"/>
      <c r="CD188" s="2607"/>
      <c r="CE188" s="2607"/>
      <c r="CF188" s="2607"/>
      <c r="CG188" s="2607"/>
      <c r="CH188" s="2607"/>
      <c r="CI188" s="2607"/>
      <c r="CJ188" s="2607"/>
      <c r="CK188" s="2607"/>
      <c r="CL188" s="2607"/>
      <c r="CM188" s="2607"/>
      <c r="CN188" s="2607"/>
      <c r="CO188" s="2607"/>
      <c r="CP188" s="2607"/>
      <c r="CQ188" s="2607"/>
      <c r="CR188" s="2607"/>
      <c r="CS188" s="2607"/>
      <c r="CT188" s="2607"/>
      <c r="CU188" s="2607"/>
      <c r="CV188" s="2607"/>
      <c r="CW188" s="2607"/>
      <c r="CX188" s="2607"/>
      <c r="CY188" s="2607"/>
      <c r="CZ188" s="2607"/>
    </row>
    <row r="189" s="130" customFormat="true" ht="15" customHeight="true" x14ac:dyDescent="0.2">
      <c r="A189" s="1100"/>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2845"/>
      <c r="AB189" s="2845"/>
      <c r="AC189" s="2845"/>
      <c r="AD189" s="2845"/>
      <c r="AE189" s="2845"/>
      <c r="AF189" s="2845"/>
      <c r="AG189" s="2845"/>
      <c r="AH189" s="2845"/>
      <c r="AI189" s="2845"/>
      <c r="AJ189" s="2845"/>
      <c r="AK189" s="2845"/>
      <c r="AL189" s="2845"/>
      <c r="AM189" s="2845"/>
      <c r="AN189" s="2845"/>
      <c r="AO189" s="2845"/>
      <c r="AP189" s="2845"/>
      <c r="AQ189" s="2845"/>
      <c r="AR189" s="2845"/>
      <c r="AS189" s="2845"/>
      <c r="AT189" s="2845"/>
      <c r="AU189" s="2845"/>
      <c r="AV189" s="2845"/>
      <c r="AW189" s="2845"/>
      <c r="AX189" s="2845"/>
      <c r="AY189" s="2845"/>
      <c r="AZ189" s="239"/>
      <c r="BA189" s="1098"/>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607"/>
      <c r="CB189" s="2607"/>
      <c r="CC189" s="2607"/>
      <c r="CD189" s="2607"/>
      <c r="CE189" s="2607"/>
      <c r="CF189" s="2607"/>
      <c r="CG189" s="2607"/>
      <c r="CH189" s="2607"/>
      <c r="CI189" s="2607"/>
      <c r="CJ189" s="2607"/>
      <c r="CK189" s="2607"/>
      <c r="CL189" s="2607"/>
      <c r="CM189" s="2607"/>
      <c r="CN189" s="2607"/>
      <c r="CO189" s="2607"/>
      <c r="CP189" s="2607"/>
      <c r="CQ189" s="2607"/>
      <c r="CR189" s="2607"/>
      <c r="CS189" s="2607"/>
      <c r="CT189" s="2607"/>
      <c r="CU189" s="2607"/>
      <c r="CV189" s="2607"/>
      <c r="CW189" s="2607"/>
      <c r="CX189" s="2607"/>
      <c r="CY189" s="2607"/>
      <c r="CZ189" s="2607"/>
    </row>
    <row r="190" s="130" customFormat="true" ht="15" customHeight="true" x14ac:dyDescent="0.2">
      <c r="A190" s="1100"/>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2845"/>
      <c r="AB190" s="2845"/>
      <c r="AC190" s="2845"/>
      <c r="AD190" s="2845"/>
      <c r="AE190" s="2845"/>
      <c r="AF190" s="2845"/>
      <c r="AG190" s="2845"/>
      <c r="AH190" s="2845"/>
      <c r="AI190" s="2845"/>
      <c r="AJ190" s="2845"/>
      <c r="AK190" s="2845"/>
      <c r="AL190" s="2845"/>
      <c r="AM190" s="2845"/>
      <c r="AN190" s="2845"/>
      <c r="AO190" s="2845"/>
      <c r="AP190" s="2845"/>
      <c r="AQ190" s="2845"/>
      <c r="AR190" s="2845"/>
      <c r="AS190" s="2845"/>
      <c r="AT190" s="2845"/>
      <c r="AU190" s="2845"/>
      <c r="AV190" s="2845"/>
      <c r="AW190" s="2845"/>
      <c r="AX190" s="2845"/>
      <c r="AY190" s="2845"/>
      <c r="AZ190" s="239"/>
      <c r="BA190" s="1098"/>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607"/>
      <c r="CB190" s="2607"/>
      <c r="CC190" s="2607"/>
      <c r="CD190" s="2607"/>
      <c r="CE190" s="2607"/>
      <c r="CF190" s="2607"/>
      <c r="CG190" s="2607"/>
      <c r="CH190" s="2607"/>
      <c r="CI190" s="2607"/>
      <c r="CJ190" s="2607"/>
      <c r="CK190" s="2607"/>
      <c r="CL190" s="2607"/>
      <c r="CM190" s="2607"/>
      <c r="CN190" s="2607"/>
      <c r="CO190" s="2607"/>
      <c r="CP190" s="2607"/>
      <c r="CQ190" s="2607"/>
      <c r="CR190" s="2607"/>
      <c r="CS190" s="2607"/>
      <c r="CT190" s="2607"/>
      <c r="CU190" s="2607"/>
      <c r="CV190" s="2607"/>
      <c r="CW190" s="2607"/>
      <c r="CX190" s="2607"/>
      <c r="CY190" s="2607"/>
      <c r="CZ190" s="2607"/>
    </row>
    <row r="191" s="130" customFormat="true" ht="15" customHeight="true" x14ac:dyDescent="0.2">
      <c r="A191" s="1100"/>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2845"/>
      <c r="AB191" s="2845"/>
      <c r="AC191" s="2845"/>
      <c r="AD191" s="2845"/>
      <c r="AE191" s="2845"/>
      <c r="AF191" s="2845"/>
      <c r="AG191" s="2845"/>
      <c r="AH191" s="2845"/>
      <c r="AI191" s="2845"/>
      <c r="AJ191" s="2845"/>
      <c r="AK191" s="2845"/>
      <c r="AL191" s="2845"/>
      <c r="AM191" s="2845"/>
      <c r="AN191" s="2845"/>
      <c r="AO191" s="2845"/>
      <c r="AP191" s="2845"/>
      <c r="AQ191" s="2845"/>
      <c r="AR191" s="2845"/>
      <c r="AS191" s="2845"/>
      <c r="AT191" s="2845"/>
      <c r="AU191" s="2845"/>
      <c r="AV191" s="2845"/>
      <c r="AW191" s="2845"/>
      <c r="AX191" s="2845"/>
      <c r="AY191" s="2845"/>
      <c r="AZ191" s="239"/>
      <c r="BA191" s="1098"/>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607"/>
      <c r="CB191" s="2607"/>
      <c r="CC191" s="2607"/>
      <c r="CD191" s="2607"/>
      <c r="CE191" s="2607"/>
      <c r="CF191" s="2607"/>
      <c r="CG191" s="2607"/>
      <c r="CH191" s="2607"/>
      <c r="CI191" s="2607"/>
      <c r="CJ191" s="2607"/>
      <c r="CK191" s="2607"/>
      <c r="CL191" s="2607"/>
      <c r="CM191" s="2607"/>
      <c r="CN191" s="2607"/>
      <c r="CO191" s="2607"/>
      <c r="CP191" s="2607"/>
      <c r="CQ191" s="2607"/>
      <c r="CR191" s="2607"/>
      <c r="CS191" s="2607"/>
      <c r="CT191" s="2607"/>
      <c r="CU191" s="2607"/>
      <c r="CV191" s="2607"/>
      <c r="CW191" s="2607"/>
      <c r="CX191" s="2607"/>
      <c r="CY191" s="2607"/>
      <c r="CZ191" s="2607"/>
    </row>
    <row r="192" s="130" customFormat="true" ht="15" customHeight="true" x14ac:dyDescent="0.2">
      <c r="A192" s="1100"/>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2845"/>
      <c r="AB192" s="2845"/>
      <c r="AC192" s="2845"/>
      <c r="AD192" s="2845"/>
      <c r="AE192" s="2845"/>
      <c r="AF192" s="2845"/>
      <c r="AG192" s="2845"/>
      <c r="AH192" s="2845"/>
      <c r="AI192" s="2845"/>
      <c r="AJ192" s="2845"/>
      <c r="AK192" s="2845"/>
      <c r="AL192" s="2845"/>
      <c r="AM192" s="2845"/>
      <c r="AN192" s="2845"/>
      <c r="AO192" s="2845"/>
      <c r="AP192" s="2845"/>
      <c r="AQ192" s="2845"/>
      <c r="AR192" s="2845"/>
      <c r="AS192" s="2845"/>
      <c r="AT192" s="2845"/>
      <c r="AU192" s="2845"/>
      <c r="AV192" s="2845"/>
      <c r="AW192" s="2845"/>
      <c r="AX192" s="2845"/>
      <c r="AY192" s="2845"/>
      <c r="AZ192" s="239"/>
      <c r="BA192" s="1098"/>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607"/>
      <c r="CB192" s="2607"/>
      <c r="CC192" s="2607"/>
      <c r="CD192" s="2607"/>
      <c r="CE192" s="2607"/>
      <c r="CF192" s="2607"/>
      <c r="CG192" s="2607"/>
      <c r="CH192" s="2607"/>
      <c r="CI192" s="2607"/>
      <c r="CJ192" s="2607"/>
      <c r="CK192" s="2607"/>
      <c r="CL192" s="2607"/>
      <c r="CM192" s="2607"/>
      <c r="CN192" s="2607"/>
      <c r="CO192" s="2607"/>
      <c r="CP192" s="2607"/>
      <c r="CQ192" s="2607"/>
      <c r="CR192" s="2607"/>
      <c r="CS192" s="2607"/>
      <c r="CT192" s="2607"/>
      <c r="CU192" s="2607"/>
      <c r="CV192" s="2607"/>
      <c r="CW192" s="2607"/>
      <c r="CX192" s="2607"/>
      <c r="CY192" s="2607"/>
      <c r="CZ192" s="2607"/>
    </row>
    <row r="193" s="130" customFormat="true" ht="15" customHeight="true" x14ac:dyDescent="0.2">
      <c r="A193" s="1100"/>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2845"/>
      <c r="AB193" s="2845"/>
      <c r="AC193" s="2845"/>
      <c r="AD193" s="2845"/>
      <c r="AE193" s="2845"/>
      <c r="AF193" s="2845"/>
      <c r="AG193" s="2845"/>
      <c r="AH193" s="2845"/>
      <c r="AI193" s="2845"/>
      <c r="AJ193" s="2845"/>
      <c r="AK193" s="2845"/>
      <c r="AL193" s="2845"/>
      <c r="AM193" s="2845"/>
      <c r="AN193" s="2845"/>
      <c r="AO193" s="2845"/>
      <c r="AP193" s="2845"/>
      <c r="AQ193" s="2845"/>
      <c r="AR193" s="2845"/>
      <c r="AS193" s="2845"/>
      <c r="AT193" s="2845"/>
      <c r="AU193" s="2845"/>
      <c r="AV193" s="2845"/>
      <c r="AW193" s="2845"/>
      <c r="AX193" s="2845"/>
      <c r="AY193" s="2845"/>
      <c r="AZ193" s="239"/>
      <c r="BA193" s="1098"/>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607"/>
      <c r="CB193" s="2607"/>
      <c r="CC193" s="2607"/>
      <c r="CD193" s="2607"/>
      <c r="CE193" s="2607"/>
      <c r="CF193" s="2607"/>
      <c r="CG193" s="2607"/>
      <c r="CH193" s="2607"/>
      <c r="CI193" s="2607"/>
      <c r="CJ193" s="2607"/>
      <c r="CK193" s="2607"/>
      <c r="CL193" s="2607"/>
      <c r="CM193" s="2607"/>
      <c r="CN193" s="2607"/>
      <c r="CO193" s="2607"/>
      <c r="CP193" s="2607"/>
      <c r="CQ193" s="2607"/>
      <c r="CR193" s="2607"/>
      <c r="CS193" s="2607"/>
      <c r="CT193" s="2607"/>
      <c r="CU193" s="2607"/>
      <c r="CV193" s="2607"/>
      <c r="CW193" s="2607"/>
      <c r="CX193" s="2607"/>
      <c r="CY193" s="2607"/>
      <c r="CZ193" s="2607"/>
    </row>
    <row r="194" s="130" customFormat="true" ht="15" customHeight="true" x14ac:dyDescent="0.2">
      <c r="A194" s="1100"/>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2845"/>
      <c r="AB194" s="2845"/>
      <c r="AC194" s="2845"/>
      <c r="AD194" s="2845"/>
      <c r="AE194" s="2845"/>
      <c r="AF194" s="2845"/>
      <c r="AG194" s="2845"/>
      <c r="AH194" s="2845"/>
      <c r="AI194" s="2845"/>
      <c r="AJ194" s="2845"/>
      <c r="AK194" s="2845"/>
      <c r="AL194" s="2845"/>
      <c r="AM194" s="2845"/>
      <c r="AN194" s="2845"/>
      <c r="AO194" s="2845"/>
      <c r="AP194" s="2845"/>
      <c r="AQ194" s="2845"/>
      <c r="AR194" s="2845"/>
      <c r="AS194" s="2845"/>
      <c r="AT194" s="2845"/>
      <c r="AU194" s="2845"/>
      <c r="AV194" s="2845"/>
      <c r="AW194" s="2845"/>
      <c r="AX194" s="2845"/>
      <c r="AY194" s="2845"/>
      <c r="AZ194" s="239"/>
      <c r="BA194" s="1098"/>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607"/>
      <c r="CB194" s="2607"/>
      <c r="CC194" s="2607"/>
      <c r="CD194" s="2607"/>
      <c r="CE194" s="2607"/>
      <c r="CF194" s="2607"/>
      <c r="CG194" s="2607"/>
      <c r="CH194" s="2607"/>
      <c r="CI194" s="2607"/>
      <c r="CJ194" s="2607"/>
      <c r="CK194" s="2607"/>
      <c r="CL194" s="2607"/>
      <c r="CM194" s="2607"/>
      <c r="CN194" s="2607"/>
      <c r="CO194" s="2607"/>
      <c r="CP194" s="2607"/>
      <c r="CQ194" s="2607"/>
      <c r="CR194" s="2607"/>
      <c r="CS194" s="2607"/>
      <c r="CT194" s="2607"/>
      <c r="CU194" s="2607"/>
      <c r="CV194" s="2607"/>
      <c r="CW194" s="2607"/>
      <c r="CX194" s="2607"/>
      <c r="CY194" s="2607"/>
      <c r="CZ194" s="2607"/>
    </row>
    <row r="195" s="130" customFormat="true" ht="15" customHeight="true" x14ac:dyDescent="0.2">
      <c r="A195" s="1100"/>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2845"/>
      <c r="AB195" s="2845"/>
      <c r="AC195" s="2845"/>
      <c r="AD195" s="2845"/>
      <c r="AE195" s="2845"/>
      <c r="AF195" s="2845"/>
      <c r="AG195" s="2845"/>
      <c r="AH195" s="2845"/>
      <c r="AI195" s="2845"/>
      <c r="AJ195" s="2845"/>
      <c r="AK195" s="2845"/>
      <c r="AL195" s="2845"/>
      <c r="AM195" s="2845"/>
      <c r="AN195" s="2845"/>
      <c r="AO195" s="2845"/>
      <c r="AP195" s="2845"/>
      <c r="AQ195" s="2845"/>
      <c r="AR195" s="2845"/>
      <c r="AS195" s="2845"/>
      <c r="AT195" s="2845"/>
      <c r="AU195" s="2845"/>
      <c r="AV195" s="2845"/>
      <c r="AW195" s="2845"/>
      <c r="AX195" s="2845"/>
      <c r="AY195" s="2845"/>
      <c r="AZ195" s="239"/>
      <c r="BA195" s="1098"/>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607"/>
      <c r="CB195" s="2607"/>
      <c r="CC195" s="2607"/>
      <c r="CD195" s="2607"/>
      <c r="CE195" s="2607"/>
      <c r="CF195" s="2607"/>
      <c r="CG195" s="2607"/>
      <c r="CH195" s="2607"/>
      <c r="CI195" s="2607"/>
      <c r="CJ195" s="2607"/>
      <c r="CK195" s="2607"/>
      <c r="CL195" s="2607"/>
      <c r="CM195" s="2607"/>
      <c r="CN195" s="2607"/>
      <c r="CO195" s="2607"/>
      <c r="CP195" s="2607"/>
      <c r="CQ195" s="2607"/>
      <c r="CR195" s="2607"/>
      <c r="CS195" s="2607"/>
      <c r="CT195" s="2607"/>
      <c r="CU195" s="2607"/>
      <c r="CV195" s="2607"/>
      <c r="CW195" s="2607"/>
      <c r="CX195" s="2607"/>
      <c r="CY195" s="2607"/>
      <c r="CZ195" s="2607"/>
    </row>
    <row r="196" s="130" customFormat="true" ht="15" customHeight="true" x14ac:dyDescent="0.2">
      <c r="A196" s="1100"/>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2845"/>
      <c r="AB196" s="2845"/>
      <c r="AC196" s="2845"/>
      <c r="AD196" s="2845"/>
      <c r="AE196" s="2845"/>
      <c r="AF196" s="2845"/>
      <c r="AG196" s="2845"/>
      <c r="AH196" s="2845"/>
      <c r="AI196" s="2845"/>
      <c r="AJ196" s="2845"/>
      <c r="AK196" s="2845"/>
      <c r="AL196" s="2845"/>
      <c r="AM196" s="2845"/>
      <c r="AN196" s="2845"/>
      <c r="AO196" s="2845"/>
      <c r="AP196" s="2845"/>
      <c r="AQ196" s="2845"/>
      <c r="AR196" s="2845"/>
      <c r="AS196" s="2845"/>
      <c r="AT196" s="2845"/>
      <c r="AU196" s="2845"/>
      <c r="AV196" s="2845"/>
      <c r="AW196" s="2845"/>
      <c r="AX196" s="2845"/>
      <c r="AY196" s="2845"/>
      <c r="AZ196" s="239"/>
      <c r="BA196" s="1098"/>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607"/>
      <c r="CB196" s="2607"/>
      <c r="CC196" s="2607"/>
      <c r="CD196" s="2607"/>
      <c r="CE196" s="2607"/>
      <c r="CF196" s="2607"/>
      <c r="CG196" s="2607"/>
      <c r="CH196" s="2607"/>
      <c r="CI196" s="2607"/>
      <c r="CJ196" s="2607"/>
      <c r="CK196" s="2607"/>
      <c r="CL196" s="2607"/>
      <c r="CM196" s="2607"/>
      <c r="CN196" s="2607"/>
      <c r="CO196" s="2607"/>
      <c r="CP196" s="2607"/>
      <c r="CQ196" s="2607"/>
      <c r="CR196" s="2607"/>
      <c r="CS196" s="2607"/>
      <c r="CT196" s="2607"/>
      <c r="CU196" s="2607"/>
      <c r="CV196" s="2607"/>
      <c r="CW196" s="2607"/>
      <c r="CX196" s="2607"/>
      <c r="CY196" s="2607"/>
      <c r="CZ196" s="2607"/>
    </row>
    <row r="197" s="130" customFormat="true" ht="15" customHeight="true" x14ac:dyDescent="0.2">
      <c r="A197" s="1100"/>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2845"/>
      <c r="AB197" s="2845"/>
      <c r="AC197" s="2845"/>
      <c r="AD197" s="2845"/>
      <c r="AE197" s="2845"/>
      <c r="AF197" s="2845"/>
      <c r="AG197" s="2845"/>
      <c r="AH197" s="2845"/>
      <c r="AI197" s="2845"/>
      <c r="AJ197" s="2845"/>
      <c r="AK197" s="2845"/>
      <c r="AL197" s="2845"/>
      <c r="AM197" s="2845"/>
      <c r="AN197" s="2845"/>
      <c r="AO197" s="2845"/>
      <c r="AP197" s="2845"/>
      <c r="AQ197" s="2845"/>
      <c r="AR197" s="2845"/>
      <c r="AS197" s="2845"/>
      <c r="AT197" s="2845"/>
      <c r="AU197" s="2845"/>
      <c r="AV197" s="2845"/>
      <c r="AW197" s="2845"/>
      <c r="AX197" s="2845"/>
      <c r="AY197" s="2845"/>
      <c r="AZ197" s="239"/>
      <c r="BA197" s="1098"/>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607"/>
      <c r="CB197" s="2607"/>
      <c r="CC197" s="2607"/>
      <c r="CD197" s="2607"/>
      <c r="CE197" s="2607"/>
      <c r="CF197" s="2607"/>
      <c r="CG197" s="2607"/>
      <c r="CH197" s="2607"/>
      <c r="CI197" s="2607"/>
      <c r="CJ197" s="2607"/>
      <c r="CK197" s="2607"/>
      <c r="CL197" s="2607"/>
      <c r="CM197" s="2607"/>
      <c r="CN197" s="2607"/>
      <c r="CO197" s="2607"/>
      <c r="CP197" s="2607"/>
      <c r="CQ197" s="2607"/>
      <c r="CR197" s="2607"/>
      <c r="CS197" s="2607"/>
      <c r="CT197" s="2607"/>
      <c r="CU197" s="2607"/>
      <c r="CV197" s="2607"/>
      <c r="CW197" s="2607"/>
      <c r="CX197" s="2607"/>
      <c r="CY197" s="2607"/>
      <c r="CZ197" s="2607"/>
    </row>
    <row r="198" s="130" customFormat="true" ht="15" customHeight="true" x14ac:dyDescent="0.2">
      <c r="A198" s="1100"/>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2845"/>
      <c r="AB198" s="2845"/>
      <c r="AC198" s="2845"/>
      <c r="AD198" s="2845"/>
      <c r="AE198" s="2845"/>
      <c r="AF198" s="2845"/>
      <c r="AG198" s="2845"/>
      <c r="AH198" s="2845"/>
      <c r="AI198" s="2845"/>
      <c r="AJ198" s="2845"/>
      <c r="AK198" s="2845"/>
      <c r="AL198" s="2845"/>
      <c r="AM198" s="2845"/>
      <c r="AN198" s="2845"/>
      <c r="AO198" s="2845"/>
      <c r="AP198" s="2845"/>
      <c r="AQ198" s="2845"/>
      <c r="AR198" s="2845"/>
      <c r="AS198" s="2845"/>
      <c r="AT198" s="2845"/>
      <c r="AU198" s="2845"/>
      <c r="AV198" s="2845"/>
      <c r="AW198" s="2845"/>
      <c r="AX198" s="2845"/>
      <c r="AY198" s="2845"/>
      <c r="AZ198" s="239"/>
      <c r="BA198" s="1098"/>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607"/>
      <c r="CB198" s="2607"/>
      <c r="CC198" s="2607"/>
      <c r="CD198" s="2607"/>
      <c r="CE198" s="2607"/>
      <c r="CF198" s="2607"/>
      <c r="CG198" s="2607"/>
      <c r="CH198" s="2607"/>
      <c r="CI198" s="2607"/>
      <c r="CJ198" s="2607"/>
      <c r="CK198" s="2607"/>
      <c r="CL198" s="2607"/>
      <c r="CM198" s="2607"/>
      <c r="CN198" s="2607"/>
      <c r="CO198" s="2607"/>
      <c r="CP198" s="2607"/>
      <c r="CQ198" s="2607"/>
      <c r="CR198" s="2607"/>
      <c r="CS198" s="2607"/>
      <c r="CT198" s="2607"/>
      <c r="CU198" s="2607"/>
      <c r="CV198" s="2607"/>
      <c r="CW198" s="2607"/>
      <c r="CX198" s="2607"/>
      <c r="CY198" s="2607"/>
      <c r="CZ198" s="2607"/>
    </row>
    <row r="199" s="130" customFormat="true" ht="15" customHeight="true" x14ac:dyDescent="0.2">
      <c r="A199" s="1100"/>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2845"/>
      <c r="AB199" s="2845"/>
      <c r="AC199" s="2845"/>
      <c r="AD199" s="2845"/>
      <c r="AE199" s="2845"/>
      <c r="AF199" s="2845"/>
      <c r="AG199" s="2845"/>
      <c r="AH199" s="2845"/>
      <c r="AI199" s="2845"/>
      <c r="AJ199" s="2845"/>
      <c r="AK199" s="2845"/>
      <c r="AL199" s="2845"/>
      <c r="AM199" s="2845"/>
      <c r="AN199" s="2845"/>
      <c r="AO199" s="2845"/>
      <c r="AP199" s="2845"/>
      <c r="AQ199" s="2845"/>
      <c r="AR199" s="2845"/>
      <c r="AS199" s="2845"/>
      <c r="AT199" s="2845"/>
      <c r="AU199" s="2845"/>
      <c r="AV199" s="2845"/>
      <c r="AW199" s="2845"/>
      <c r="AX199" s="2845"/>
      <c r="AY199" s="2845"/>
      <c r="AZ199" s="239"/>
      <c r="BA199" s="1098"/>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607"/>
      <c r="CB199" s="2607"/>
      <c r="CC199" s="2607"/>
      <c r="CD199" s="2607"/>
      <c r="CE199" s="2607"/>
      <c r="CF199" s="2607"/>
      <c r="CG199" s="2607"/>
      <c r="CH199" s="2607"/>
      <c r="CI199" s="2607"/>
      <c r="CJ199" s="2607"/>
      <c r="CK199" s="2607"/>
      <c r="CL199" s="2607"/>
      <c r="CM199" s="2607"/>
      <c r="CN199" s="2607"/>
      <c r="CO199" s="2607"/>
      <c r="CP199" s="2607"/>
      <c r="CQ199" s="2607"/>
      <c r="CR199" s="2607"/>
      <c r="CS199" s="2607"/>
      <c r="CT199" s="2607"/>
      <c r="CU199" s="2607"/>
      <c r="CV199" s="2607"/>
      <c r="CW199" s="2607"/>
      <c r="CX199" s="2607"/>
      <c r="CY199" s="2607"/>
      <c r="CZ199" s="2607"/>
    </row>
    <row r="200" s="130" customFormat="true" ht="15" customHeight="true" x14ac:dyDescent="0.2">
      <c r="A200" s="1100"/>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2845"/>
      <c r="AB200" s="2845"/>
      <c r="AC200" s="2845"/>
      <c r="AD200" s="2845"/>
      <c r="AE200" s="2845"/>
      <c r="AF200" s="2845"/>
      <c r="AG200" s="2845"/>
      <c r="AH200" s="2845"/>
      <c r="AI200" s="2845"/>
      <c r="AJ200" s="2845"/>
      <c r="AK200" s="2845"/>
      <c r="AL200" s="2845"/>
      <c r="AM200" s="2845"/>
      <c r="AN200" s="2845"/>
      <c r="AO200" s="2845"/>
      <c r="AP200" s="2845"/>
      <c r="AQ200" s="2845"/>
      <c r="AR200" s="2845"/>
      <c r="AS200" s="2845"/>
      <c r="AT200" s="2845"/>
      <c r="AU200" s="2845"/>
      <c r="AV200" s="2845"/>
      <c r="AW200" s="2845"/>
      <c r="AX200" s="2845"/>
      <c r="AY200" s="2845"/>
      <c r="AZ200" s="239"/>
      <c r="BA200" s="1098"/>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607"/>
      <c r="CB200" s="2607"/>
      <c r="CC200" s="2607"/>
      <c r="CD200" s="2607"/>
      <c r="CE200" s="2607"/>
      <c r="CF200" s="2607"/>
      <c r="CG200" s="2607"/>
      <c r="CH200" s="2607"/>
      <c r="CI200" s="2607"/>
      <c r="CJ200" s="2607"/>
      <c r="CK200" s="2607"/>
      <c r="CL200" s="2607"/>
      <c r="CM200" s="2607"/>
      <c r="CN200" s="2607"/>
      <c r="CO200" s="2607"/>
      <c r="CP200" s="2607"/>
      <c r="CQ200" s="2607"/>
      <c r="CR200" s="2607"/>
      <c r="CS200" s="2607"/>
      <c r="CT200" s="2607"/>
      <c r="CU200" s="2607"/>
      <c r="CV200" s="2607"/>
      <c r="CW200" s="2607"/>
      <c r="CX200" s="2607"/>
      <c r="CY200" s="2607"/>
      <c r="CZ200" s="2607"/>
    </row>
    <row r="201" s="130" customFormat="true" ht="15" customHeight="true" x14ac:dyDescent="0.2">
      <c r="A201" s="1100"/>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2845"/>
      <c r="AB201" s="2845"/>
      <c r="AC201" s="2845"/>
      <c r="AD201" s="2845"/>
      <c r="AE201" s="2845"/>
      <c r="AF201" s="2845"/>
      <c r="AG201" s="2845"/>
      <c r="AH201" s="2845"/>
      <c r="AI201" s="2845"/>
      <c r="AJ201" s="2845"/>
      <c r="AK201" s="2845"/>
      <c r="AL201" s="2845"/>
      <c r="AM201" s="2845"/>
      <c r="AN201" s="2845"/>
      <c r="AO201" s="2845"/>
      <c r="AP201" s="2845"/>
      <c r="AQ201" s="2845"/>
      <c r="AR201" s="2845"/>
      <c r="AS201" s="2845"/>
      <c r="AT201" s="2845"/>
      <c r="AU201" s="2845"/>
      <c r="AV201" s="2845"/>
      <c r="AW201" s="2845"/>
      <c r="AX201" s="2845"/>
      <c r="AY201" s="2845"/>
      <c r="AZ201" s="239"/>
      <c r="BA201" s="1098"/>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607"/>
      <c r="CB201" s="2607"/>
      <c r="CC201" s="2607"/>
      <c r="CD201" s="2607"/>
      <c r="CE201" s="2607"/>
      <c r="CF201" s="2607"/>
      <c r="CG201" s="2607"/>
      <c r="CH201" s="2607"/>
      <c r="CI201" s="2607"/>
      <c r="CJ201" s="2607"/>
      <c r="CK201" s="2607"/>
      <c r="CL201" s="2607"/>
      <c r="CM201" s="2607"/>
      <c r="CN201" s="2607"/>
      <c r="CO201" s="2607"/>
      <c r="CP201" s="2607"/>
      <c r="CQ201" s="2607"/>
      <c r="CR201" s="2607"/>
      <c r="CS201" s="2607"/>
      <c r="CT201" s="2607"/>
      <c r="CU201" s="2607"/>
      <c r="CV201" s="2607"/>
      <c r="CW201" s="2607"/>
      <c r="CX201" s="2607"/>
      <c r="CY201" s="2607"/>
      <c r="CZ201" s="2607"/>
    </row>
    <row r="202" s="130" customFormat="true" ht="15" customHeight="true" x14ac:dyDescent="0.2">
      <c r="A202" s="1100"/>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2845"/>
      <c r="AB202" s="2845"/>
      <c r="AC202" s="2845"/>
      <c r="AD202" s="2845"/>
      <c r="AE202" s="2845"/>
      <c r="AF202" s="2845"/>
      <c r="AG202" s="2845"/>
      <c r="AH202" s="2845"/>
      <c r="AI202" s="2845"/>
      <c r="AJ202" s="2845"/>
      <c r="AK202" s="2845"/>
      <c r="AL202" s="2845"/>
      <c r="AM202" s="2845"/>
      <c r="AN202" s="2845"/>
      <c r="AO202" s="2845"/>
      <c r="AP202" s="2845"/>
      <c r="AQ202" s="2845"/>
      <c r="AR202" s="2845"/>
      <c r="AS202" s="2845"/>
      <c r="AT202" s="2845"/>
      <c r="AU202" s="2845"/>
      <c r="AV202" s="2845"/>
      <c r="AW202" s="2845"/>
      <c r="AX202" s="2845"/>
      <c r="AY202" s="2845"/>
      <c r="AZ202" s="239"/>
      <c r="BA202" s="1098"/>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607"/>
      <c r="CB202" s="2607"/>
      <c r="CC202" s="2607"/>
      <c r="CD202" s="2607"/>
      <c r="CE202" s="2607"/>
      <c r="CF202" s="2607"/>
      <c r="CG202" s="2607"/>
      <c r="CH202" s="2607"/>
      <c r="CI202" s="2607"/>
      <c r="CJ202" s="2607"/>
      <c r="CK202" s="2607"/>
      <c r="CL202" s="2607"/>
      <c r="CM202" s="2607"/>
      <c r="CN202" s="2607"/>
      <c r="CO202" s="2607"/>
      <c r="CP202" s="2607"/>
      <c r="CQ202" s="2607"/>
      <c r="CR202" s="2607"/>
      <c r="CS202" s="2607"/>
      <c r="CT202" s="2607"/>
      <c r="CU202" s="2607"/>
      <c r="CV202" s="2607"/>
      <c r="CW202" s="2607"/>
      <c r="CX202" s="2607"/>
      <c r="CY202" s="2607"/>
      <c r="CZ202" s="2607"/>
    </row>
    <row r="203" s="130" customFormat="true" ht="15" customHeight="true" x14ac:dyDescent="0.2">
      <c r="A203" s="1100"/>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2845"/>
      <c r="AB203" s="2845"/>
      <c r="AC203" s="2845"/>
      <c r="AD203" s="2845"/>
      <c r="AE203" s="2845"/>
      <c r="AF203" s="2845"/>
      <c r="AG203" s="2845"/>
      <c r="AH203" s="2845"/>
      <c r="AI203" s="2845"/>
      <c r="AJ203" s="2845"/>
      <c r="AK203" s="2845"/>
      <c r="AL203" s="2845"/>
      <c r="AM203" s="2845"/>
      <c r="AN203" s="2845"/>
      <c r="AO203" s="2845"/>
      <c r="AP203" s="2845"/>
      <c r="AQ203" s="2845"/>
      <c r="AR203" s="2845"/>
      <c r="AS203" s="2845"/>
      <c r="AT203" s="2845"/>
      <c r="AU203" s="2845"/>
      <c r="AV203" s="2845"/>
      <c r="AW203" s="2845"/>
      <c r="AX203" s="2845"/>
      <c r="AY203" s="2845"/>
      <c r="AZ203" s="239"/>
      <c r="BA203" s="1098"/>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607"/>
      <c r="CB203" s="2607"/>
      <c r="CC203" s="2607"/>
      <c r="CD203" s="2607"/>
      <c r="CE203" s="2607"/>
      <c r="CF203" s="2607"/>
      <c r="CG203" s="2607"/>
      <c r="CH203" s="2607"/>
      <c r="CI203" s="2607"/>
      <c r="CJ203" s="2607"/>
      <c r="CK203" s="2607"/>
      <c r="CL203" s="2607"/>
      <c r="CM203" s="2607"/>
      <c r="CN203" s="2607"/>
      <c r="CO203" s="2607"/>
      <c r="CP203" s="2607"/>
      <c r="CQ203" s="2607"/>
      <c r="CR203" s="2607"/>
      <c r="CS203" s="2607"/>
      <c r="CT203" s="2607"/>
      <c r="CU203" s="2607"/>
      <c r="CV203" s="2607"/>
      <c r="CW203" s="2607"/>
      <c r="CX203" s="2607"/>
      <c r="CY203" s="2607"/>
      <c r="CZ203" s="2607"/>
    </row>
    <row r="204" s="130" customFormat="true" ht="15" customHeight="true" x14ac:dyDescent="0.2">
      <c r="A204" s="1100"/>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2845"/>
      <c r="AB204" s="2845"/>
      <c r="AC204" s="2845"/>
      <c r="AD204" s="2845"/>
      <c r="AE204" s="2845"/>
      <c r="AF204" s="2845"/>
      <c r="AG204" s="2845"/>
      <c r="AH204" s="2845"/>
      <c r="AI204" s="2845"/>
      <c r="AJ204" s="2845"/>
      <c r="AK204" s="2845"/>
      <c r="AL204" s="2845"/>
      <c r="AM204" s="2845"/>
      <c r="AN204" s="2845"/>
      <c r="AO204" s="2845"/>
      <c r="AP204" s="2845"/>
      <c r="AQ204" s="2845"/>
      <c r="AR204" s="2845"/>
      <c r="AS204" s="2845"/>
      <c r="AT204" s="2845"/>
      <c r="AU204" s="2845"/>
      <c r="AV204" s="2845"/>
      <c r="AW204" s="2845"/>
      <c r="AX204" s="2845"/>
      <c r="AY204" s="2845"/>
      <c r="AZ204" s="239"/>
      <c r="BA204" s="1098"/>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607"/>
      <c r="CB204" s="2607"/>
      <c r="CC204" s="2607"/>
      <c r="CD204" s="2607"/>
      <c r="CE204" s="2607"/>
      <c r="CF204" s="2607"/>
      <c r="CG204" s="2607"/>
      <c r="CH204" s="2607"/>
      <c r="CI204" s="2607"/>
      <c r="CJ204" s="2607"/>
      <c r="CK204" s="2607"/>
      <c r="CL204" s="2607"/>
      <c r="CM204" s="2607"/>
      <c r="CN204" s="2607"/>
      <c r="CO204" s="2607"/>
      <c r="CP204" s="2607"/>
      <c r="CQ204" s="2607"/>
      <c r="CR204" s="2607"/>
      <c r="CS204" s="2607"/>
      <c r="CT204" s="2607"/>
      <c r="CU204" s="2607"/>
      <c r="CV204" s="2607"/>
      <c r="CW204" s="2607"/>
      <c r="CX204" s="2607"/>
      <c r="CY204" s="2607"/>
      <c r="CZ204" s="2607"/>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2845"/>
      <c r="AB205" s="2845"/>
      <c r="AC205" s="2845"/>
      <c r="AD205" s="2845"/>
      <c r="AE205" s="2845"/>
      <c r="AF205" s="2845"/>
      <c r="AG205" s="2845"/>
      <c r="AH205" s="2845"/>
      <c r="AI205" s="2845"/>
      <c r="AJ205" s="2845"/>
      <c r="AK205" s="2845"/>
      <c r="AL205" s="2845"/>
      <c r="AM205" s="2845"/>
      <c r="AN205" s="2845"/>
      <c r="AO205" s="2845"/>
      <c r="AP205" s="2845"/>
      <c r="AQ205" s="2845"/>
      <c r="AR205" s="2845"/>
      <c r="AS205" s="2845"/>
      <c r="AT205" s="2845"/>
      <c r="AU205" s="2845"/>
      <c r="AV205" s="2845"/>
      <c r="AW205" s="2845"/>
      <c r="AX205" s="2845"/>
      <c r="AY205" s="2845"/>
      <c r="AZ205" s="239"/>
      <c r="BA205" s="1098"/>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607"/>
      <c r="CB205" s="2607"/>
      <c r="CC205" s="2607"/>
      <c r="CD205" s="2607"/>
      <c r="CE205" s="2607"/>
      <c r="CF205" s="2607"/>
      <c r="CG205" s="2607"/>
      <c r="CH205" s="2607"/>
      <c r="CI205" s="2607"/>
      <c r="CJ205" s="2607"/>
      <c r="CK205" s="2607"/>
      <c r="CL205" s="2607"/>
      <c r="CM205" s="2607"/>
      <c r="CN205" s="2607"/>
      <c r="CO205" s="2607"/>
      <c r="CP205" s="2607"/>
      <c r="CQ205" s="2607"/>
      <c r="CR205" s="2607"/>
      <c r="CS205" s="2607"/>
      <c r="CT205" s="2607"/>
      <c r="CU205" s="2607"/>
      <c r="CV205" s="2607"/>
      <c r="CW205" s="2607"/>
      <c r="CX205" s="2607"/>
      <c r="CY205" s="2607"/>
      <c r="CZ205" s="2607"/>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70"/>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64" t="str">
        <f>A1026</f>
        <v>Guinea Bissau</v>
      </c>
      <c r="B208" s="3065"/>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2019</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1104" t="s">
        <v>112</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1105" t="s">
        <v>98</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MICS19</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86</v>
      </c>
      <c r="B220" s="230"/>
      <c r="C220" s="3093" t="s">
        <v>115</v>
      </c>
      <c r="D220" s="3094"/>
      <c r="E220" s="3094"/>
      <c r="F220" s="3094"/>
      <c r="G220" s="3095"/>
      <c r="H220" s="3416" t="s">
        <v>39</v>
      </c>
      <c r="I220" s="3417"/>
      <c r="J220" s="3417"/>
      <c r="K220" s="3417"/>
      <c r="L220" s="3418"/>
      <c r="M220" s="3419" t="s">
        <v>38</v>
      </c>
      <c r="N220" s="3420"/>
      <c r="O220" s="3420"/>
      <c r="P220" s="3420"/>
      <c r="Q220" s="3421"/>
      <c r="R220" s="783" t="s">
        <v>143</v>
      </c>
      <c r="S220" s="462"/>
      <c r="T220" s="462"/>
      <c r="U220" s="462"/>
      <c r="V220" s="462"/>
      <c r="W220" s="462"/>
      <c r="X220" s="462"/>
      <c r="Y220" s="463"/>
      <c r="Z220" s="464"/>
      <c r="AA220" s="2826"/>
      <c r="AB220" s="2826"/>
      <c r="AC220" s="2826"/>
      <c r="AD220" s="2826"/>
      <c r="AE220" s="2826"/>
      <c r="AF220" s="2826"/>
      <c r="AG220" s="2826"/>
      <c r="AH220" s="2826"/>
      <c r="AI220" s="2826"/>
      <c r="AJ220" s="2826"/>
      <c r="AK220" s="2826"/>
      <c r="AL220" s="2826"/>
      <c r="AM220" s="2826"/>
      <c r="AN220" s="2826"/>
      <c r="AO220" s="2826"/>
      <c r="AP220" s="2826"/>
      <c r="AQ220" s="2826"/>
      <c r="AR220" s="2826"/>
      <c r="AS220" s="2826"/>
      <c r="AT220" s="2826"/>
      <c r="AU220" s="2826"/>
      <c r="AV220" s="2826"/>
      <c r="AW220" s="2826"/>
      <c r="AX220" s="2826"/>
      <c r="AY220" s="2826"/>
      <c r="AZ220" s="239"/>
      <c r="BA220" s="241" t="s">
        <v>131</v>
      </c>
      <c r="BB220" s="114" t="s">
        <v>86</v>
      </c>
      <c r="BC220" s="2981" t="s">
        <v>115</v>
      </c>
      <c r="BD220" s="2982"/>
      <c r="BE220" s="2982"/>
      <c r="BF220" s="2982"/>
      <c r="BG220" s="2983"/>
      <c r="BH220" s="2984" t="s">
        <v>39</v>
      </c>
      <c r="BI220" s="2982"/>
      <c r="BJ220" s="2982"/>
      <c r="BK220" s="2982"/>
      <c r="BL220" s="2983"/>
      <c r="BM220" s="2984" t="s">
        <v>38</v>
      </c>
      <c r="BN220" s="2982"/>
      <c r="BO220" s="2982"/>
      <c r="BP220" s="2982"/>
      <c r="BQ220" s="2983"/>
      <c r="BR220" s="787" t="s">
        <v>143</v>
      </c>
      <c r="BS220" s="535"/>
      <c r="BT220" s="535"/>
      <c r="BU220" s="535"/>
      <c r="BV220" s="535"/>
      <c r="BW220" s="535"/>
      <c r="BX220" s="535"/>
      <c r="BY220" s="536"/>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24"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158</v>
      </c>
      <c r="S221" s="330" t="s">
        <v>159</v>
      </c>
      <c r="T221" s="330" t="s">
        <v>160</v>
      </c>
      <c r="U221" s="330" t="s">
        <v>161</v>
      </c>
      <c r="V221" s="330" t="s">
        <v>162</v>
      </c>
      <c r="W221" s="330" t="s">
        <v>163</v>
      </c>
      <c r="X221" s="330" t="s">
        <v>252</v>
      </c>
      <c r="Y221" s="334" t="s">
        <v>165</v>
      </c>
      <c r="Z221" s="334" t="s">
        <v>166</v>
      </c>
      <c r="AA221" s="2846"/>
      <c r="AB221" s="2846"/>
      <c r="AC221" s="2846"/>
      <c r="AD221" s="2846"/>
      <c r="AE221" s="2846"/>
      <c r="AF221" s="2846"/>
      <c r="AG221" s="2846"/>
      <c r="AH221" s="2846"/>
      <c r="AI221" s="2846"/>
      <c r="AJ221" s="2846"/>
      <c r="AK221" s="2846"/>
      <c r="AL221" s="2846"/>
      <c r="AM221" s="2846"/>
      <c r="AN221" s="2846"/>
      <c r="AO221" s="2846"/>
      <c r="AP221" s="2846"/>
      <c r="AQ221" s="2846"/>
      <c r="AR221" s="2846"/>
      <c r="AS221" s="2846"/>
      <c r="AT221" s="2846"/>
      <c r="AU221" s="2846"/>
      <c r="AV221" s="2846"/>
      <c r="AW221" s="2846"/>
      <c r="AX221" s="2846"/>
      <c r="AY221" s="2846"/>
      <c r="AZ221" s="23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163</v>
      </c>
      <c r="BX221" s="190" t="s">
        <v>252</v>
      </c>
      <c r="BY221" s="191" t="s">
        <v>165</v>
      </c>
      <c r="BZ221" s="191" t="s">
        <v>166</v>
      </c>
      <c r="CA221" s="2608"/>
      <c r="CB221" s="2608"/>
      <c r="CC221" s="2608"/>
      <c r="CD221" s="2608"/>
      <c r="CE221" s="2608"/>
      <c r="CF221" s="2608"/>
      <c r="CG221" s="2608"/>
      <c r="CH221" s="2608"/>
      <c r="CI221" s="2608"/>
      <c r="CJ221" s="2608"/>
      <c r="CK221" s="2608"/>
      <c r="CL221" s="2608"/>
      <c r="CM221" s="2608"/>
      <c r="CN221" s="2608"/>
      <c r="CO221" s="2608"/>
      <c r="CP221" s="2608"/>
      <c r="CQ221" s="2608"/>
      <c r="CR221" s="2608"/>
      <c r="CS221" s="2608"/>
      <c r="CT221" s="2608"/>
      <c r="CU221" s="2608"/>
      <c r="CV221" s="2608"/>
      <c r="CW221" s="2608"/>
      <c r="CX221" s="2608"/>
      <c r="CY221" s="2608"/>
      <c r="CZ221" s="2608"/>
    </row>
    <row r="222" s="130" customFormat="true" ht="15" customHeight="true" x14ac:dyDescent="0.2">
      <c r="A222" s="3414" t="s">
        <v>37</v>
      </c>
      <c r="B222" s="303" t="s">
        <v>15</v>
      </c>
      <c r="C222" s="558">
        <v>9.831737710045692</v>
      </c>
      <c r="D222" s="578">
        <v>12.47019382014232</v>
      </c>
      <c r="E222" s="578">
        <v>19.45637354627609</v>
      </c>
      <c r="F222" s="578">
        <v>16.331651762026038</v>
      </c>
      <c r="G222" s="598">
        <v>22.218678659129282</v>
      </c>
      <c r="H222" s="617">
        <v>18.738666551873823</v>
      </c>
      <c r="I222" s="578">
        <v>23.534529225120995</v>
      </c>
      <c r="J222" s="578">
        <v>14.02817253940832</v>
      </c>
      <c r="K222" s="578">
        <v>21.038375584158182</v>
      </c>
      <c r="L222" s="636">
        <v>30.638229143810204</v>
      </c>
      <c r="M222" s="650">
        <v>6.7987712804612075</v>
      </c>
      <c r="N222" s="578">
        <v>10.040806964784949</v>
      </c>
      <c r="O222" s="578">
        <v>17.338311407216946</v>
      </c>
      <c r="P222" s="578">
        <v>17.102227365520282</v>
      </c>
      <c r="Q222" s="636">
        <v>13.700738968333978</v>
      </c>
      <c r="R222" s="650">
        <v>23.845913559528046</v>
      </c>
      <c r="S222" s="578">
        <v>1.9123159840603068</v>
      </c>
      <c r="T222" s="578">
        <v>7.5664688885219988E-2</v>
      </c>
      <c r="U222" s="578">
        <v>28.770549945903845</v>
      </c>
      <c r="V222" s="578">
        <v>21.526927422506926</v>
      </c>
      <c r="W222" s="578">
        <v>1.9616484401940595</v>
      </c>
      <c r="X222" s="578">
        <v>1.7078609079500249</v>
      </c>
      <c r="Y222" s="667">
        <v>21.414392450126979</v>
      </c>
      <c r="Z222" s="667">
        <v>0.14215862660740944</v>
      </c>
      <c r="AA222" s="2847"/>
      <c r="AB222" s="2847"/>
      <c r="AC222" s="2847"/>
      <c r="AD222" s="2847"/>
      <c r="AE222" s="2847"/>
      <c r="AF222" s="2847"/>
      <c r="AG222" s="2847"/>
      <c r="AH222" s="2847"/>
      <c r="AI222" s="2847"/>
      <c r="AJ222" s="2847"/>
      <c r="AK222" s="2847"/>
      <c r="AL222" s="2847"/>
      <c r="AM222" s="2847"/>
      <c r="AN222" s="2847"/>
      <c r="AO222" s="2847"/>
      <c r="AP222" s="2847"/>
      <c r="AQ222" s="2847"/>
      <c r="AR222" s="2847"/>
      <c r="AS222" s="2847"/>
      <c r="AT222" s="2847"/>
      <c r="AU222" s="2847"/>
      <c r="AV222" s="2847"/>
      <c r="AW222" s="2847"/>
      <c r="AX222" s="2847"/>
      <c r="AY222" s="2847"/>
      <c r="AZ222" s="239"/>
      <c r="BA222" s="2986" t="s">
        <v>37</v>
      </c>
      <c r="BB222" s="174" t="s">
        <v>15</v>
      </c>
      <c r="BC222" s="686">
        <v>985.5489704637971</v>
      </c>
      <c r="BD222" s="704">
        <v>1250.1713234800491</v>
      </c>
      <c r="BE222" s="704">
        <v>1953.8015838139347</v>
      </c>
      <c r="BF222" s="704">
        <v>1632.3739789730478</v>
      </c>
      <c r="BG222" s="723">
        <v>2226.7821037127105</v>
      </c>
      <c r="BH222" s="742">
        <v>671.57955587252718</v>
      </c>
      <c r="BI222" s="704">
        <v>838.32334415663468</v>
      </c>
      <c r="BJ222" s="704">
        <v>501.86822160068618</v>
      </c>
      <c r="BK222" s="704">
        <v>745.35624923456771</v>
      </c>
      <c r="BL222" s="723">
        <v>1100.9479705356866</v>
      </c>
      <c r="BM222" s="742">
        <v>440.24256273374846</v>
      </c>
      <c r="BN222" s="704">
        <v>644.19997750327593</v>
      </c>
      <c r="BO222" s="704">
        <v>1121.0314505923184</v>
      </c>
      <c r="BP222" s="704">
        <v>1100.1934819662999</v>
      </c>
      <c r="BQ222" s="723">
        <v>884.93514624779266</v>
      </c>
      <c r="BR222" s="742">
        <v>2197.1261867120907</v>
      </c>
      <c r="BS222" s="704">
        <v>75.739736181029954</v>
      </c>
      <c r="BT222" s="704">
        <v>0.67369899539263189</v>
      </c>
      <c r="BU222" s="704">
        <v>1565.277235403644</v>
      </c>
      <c r="BV222" s="704">
        <v>1716.5142096976911</v>
      </c>
      <c r="BW222" s="704">
        <v>137.19975427178235</v>
      </c>
      <c r="BX222" s="704">
        <v>42.031407624285585</v>
      </c>
      <c r="BY222" s="762">
        <v>2310.7269959228634</v>
      </c>
      <c r="BZ222" s="762">
        <v>3.3887356347585555</v>
      </c>
      <c r="CA222" s="2609"/>
      <c r="CB222" s="2609"/>
      <c r="CC222" s="2609"/>
      <c r="CD222" s="2609"/>
      <c r="CE222" s="2609"/>
      <c r="CF222" s="2609"/>
      <c r="CG222" s="2609"/>
      <c r="CH222" s="2609"/>
      <c r="CI222" s="2609"/>
      <c r="CJ222" s="2609"/>
      <c r="CK222" s="2609"/>
      <c r="CL222" s="2609"/>
      <c r="CM222" s="2609"/>
      <c r="CN222" s="2609"/>
      <c r="CO222" s="2609"/>
      <c r="CP222" s="2609"/>
      <c r="CQ222" s="2609"/>
      <c r="CR222" s="2609"/>
      <c r="CS222" s="2609"/>
      <c r="CT222" s="2609"/>
      <c r="CU222" s="2609"/>
      <c r="CV222" s="2609"/>
      <c r="CW222" s="2609"/>
      <c r="CX222" s="2609"/>
      <c r="CY222" s="2609"/>
      <c r="CZ222" s="2610"/>
    </row>
    <row r="223" s="130" customFormat="true" ht="15" customHeight="true" x14ac:dyDescent="0.2">
      <c r="A223" s="3392"/>
      <c r="B223" s="304" t="s">
        <v>16</v>
      </c>
      <c r="C223" s="559">
        <v>3.6684894025025137</v>
      </c>
      <c r="D223" s="579">
        <v>3.9867185880035496</v>
      </c>
      <c r="E223" s="579">
        <v>3.3111103998210156</v>
      </c>
      <c r="F223" s="579">
        <v>3.3473768863474342</v>
      </c>
      <c r="G223" s="599">
        <v>3.7598340335038714</v>
      </c>
      <c r="H223" s="618">
        <v>2.581815401920617</v>
      </c>
      <c r="I223" s="579">
        <v>4.8930241287895182</v>
      </c>
      <c r="J223" s="579">
        <v>4.8196419913358035</v>
      </c>
      <c r="K223" s="579">
        <v>3.6137487415248177</v>
      </c>
      <c r="L223" s="637">
        <v>3.8690280839479798</v>
      </c>
      <c r="M223" s="651">
        <v>4.1810550143820926</v>
      </c>
      <c r="N223" s="579">
        <v>2.997570746972825</v>
      </c>
      <c r="O223" s="579">
        <v>4.7016978548455208</v>
      </c>
      <c r="P223" s="579">
        <v>3.6092025895216375</v>
      </c>
      <c r="Q223" s="637">
        <v>1.6374720140740004</v>
      </c>
      <c r="R223" s="651">
        <v>0.90786513584420347</v>
      </c>
      <c r="S223" s="579">
        <v>1.3076344096364372</v>
      </c>
      <c r="T223" s="579">
        <v>0.33146246193064549</v>
      </c>
      <c r="U223" s="579">
        <v>2.7866024094821191</v>
      </c>
      <c r="V223" s="579">
        <v>11.339860036151963</v>
      </c>
      <c r="W223" s="579">
        <v>1.1234094856369155</v>
      </c>
      <c r="X223" s="579">
        <v>0.71307073547699684</v>
      </c>
      <c r="Y223" s="668">
        <v>4.777786258205909</v>
      </c>
      <c r="Z223" s="668">
        <v>0.22737391132265941</v>
      </c>
      <c r="AA223" s="2848"/>
      <c r="AB223" s="2848"/>
      <c r="AC223" s="2848"/>
      <c r="AD223" s="2848"/>
      <c r="AE223" s="2848"/>
      <c r="AF223" s="2848"/>
      <c r="AG223" s="2848"/>
      <c r="AH223" s="2848"/>
      <c r="AI223" s="2848"/>
      <c r="AJ223" s="2848"/>
      <c r="AK223" s="2848"/>
      <c r="AL223" s="2848"/>
      <c r="AM223" s="2848"/>
      <c r="AN223" s="2848"/>
      <c r="AO223" s="2848"/>
      <c r="AP223" s="2848"/>
      <c r="AQ223" s="2848"/>
      <c r="AR223" s="2848"/>
      <c r="AS223" s="2848"/>
      <c r="AT223" s="2848"/>
      <c r="AU223" s="2848"/>
      <c r="AV223" s="2848"/>
      <c r="AW223" s="2848"/>
      <c r="AX223" s="2848"/>
      <c r="AY223" s="2848"/>
      <c r="AZ223" s="239"/>
      <c r="BA223" s="2987"/>
      <c r="BB223" s="175" t="s">
        <v>16</v>
      </c>
      <c r="BC223" s="687">
        <v>367.73519192843685</v>
      </c>
      <c r="BD223" s="705">
        <v>399.67953388634879</v>
      </c>
      <c r="BE223" s="705">
        <v>332.50043889043712</v>
      </c>
      <c r="BF223" s="705">
        <v>334.57552283808366</v>
      </c>
      <c r="BG223" s="724">
        <v>376.81498828897935</v>
      </c>
      <c r="BH223" s="743">
        <v>92.530300177272366</v>
      </c>
      <c r="BI223" s="705">
        <v>174.29438725748906</v>
      </c>
      <c r="BJ223" s="705">
        <v>172.42624783439612</v>
      </c>
      <c r="BK223" s="705">
        <v>128.02938120789591</v>
      </c>
      <c r="BL223" s="724">
        <v>139.02887784324392</v>
      </c>
      <c r="BM223" s="743">
        <v>270.73691679439696</v>
      </c>
      <c r="BN223" s="705">
        <v>192.31870650804115</v>
      </c>
      <c r="BO223" s="705">
        <v>303.99449188981305</v>
      </c>
      <c r="BP223" s="705">
        <v>232.18152110953397</v>
      </c>
      <c r="BQ223" s="724">
        <v>105.76484521020329</v>
      </c>
      <c r="BR223" s="743">
        <v>83.649312029365049</v>
      </c>
      <c r="BS223" s="705">
        <v>51.790544048486751</v>
      </c>
      <c r="BT223" s="705">
        <v>2.9512568002729735</v>
      </c>
      <c r="BU223" s="705">
        <v>151.60660202480102</v>
      </c>
      <c r="BV223" s="705">
        <v>904.21779690150561</v>
      </c>
      <c r="BW223" s="705">
        <v>78.572440513717368</v>
      </c>
      <c r="BX223" s="705">
        <v>17.549067730438264</v>
      </c>
      <c r="BY223" s="763">
        <v>515.54858319224525</v>
      </c>
      <c r="BZ223" s="763">
        <v>5.4200725914537511</v>
      </c>
      <c r="CA223" s="2611"/>
      <c r="CB223" s="2611"/>
      <c r="CC223" s="2611"/>
      <c r="CD223" s="2611"/>
      <c r="CE223" s="2611"/>
      <c r="CF223" s="2611"/>
      <c r="CG223" s="2611"/>
      <c r="CH223" s="2611"/>
      <c r="CI223" s="2611"/>
      <c r="CJ223" s="2611"/>
      <c r="CK223" s="2611"/>
      <c r="CL223" s="2611"/>
      <c r="CM223" s="2611"/>
      <c r="CN223" s="2611"/>
      <c r="CO223" s="2611"/>
      <c r="CP223" s="2611"/>
      <c r="CQ223" s="2611"/>
      <c r="CR223" s="2611"/>
      <c r="CS223" s="2611"/>
      <c r="CT223" s="2611"/>
      <c r="CU223" s="2611"/>
      <c r="CV223" s="2611"/>
      <c r="CW223" s="2611"/>
      <c r="CX223" s="2611"/>
      <c r="CY223" s="2611"/>
      <c r="CZ223" s="2612"/>
    </row>
    <row r="224" s="130" customFormat="true" ht="15" customHeight="true" x14ac:dyDescent="0.2">
      <c r="A224" s="3415"/>
      <c r="B224" s="433" t="s">
        <v>20</v>
      </c>
      <c r="C224" s="559">
        <v>86.49977288745167</v>
      </c>
      <c r="D224" s="579">
        <v>83.543087591854132</v>
      </c>
      <c r="E224" s="579">
        <v>77.232516053902984</v>
      </c>
      <c r="F224" s="579">
        <v>80.32097135162644</v>
      </c>
      <c r="G224" s="599">
        <v>74.021487307366939</v>
      </c>
      <c r="H224" s="618">
        <v>78.679518046205587</v>
      </c>
      <c r="I224" s="579">
        <v>71.572446646089332</v>
      </c>
      <c r="J224" s="579">
        <v>81.152185469255841</v>
      </c>
      <c r="K224" s="579">
        <v>75.347875674317038</v>
      </c>
      <c r="L224" s="637">
        <v>65.492742772241769</v>
      </c>
      <c r="M224" s="651">
        <v>89.020173705156736</v>
      </c>
      <c r="N224" s="579">
        <v>86.96162228824214</v>
      </c>
      <c r="O224" s="579">
        <v>77.959990737937559</v>
      </c>
      <c r="P224" s="579">
        <v>79.288570044958149</v>
      </c>
      <c r="Q224" s="637">
        <v>84.661789017592085</v>
      </c>
      <c r="R224" s="651">
        <v>75.246221304627795</v>
      </c>
      <c r="S224" s="579">
        <v>96.780049606303265</v>
      </c>
      <c r="T224" s="579">
        <v>99.592872849184147</v>
      </c>
      <c r="U224" s="579">
        <v>68.442847644614218</v>
      </c>
      <c r="V224" s="579">
        <v>67.133212541341138</v>
      </c>
      <c r="W224" s="579">
        <v>96.914942074169048</v>
      </c>
      <c r="X224" s="579">
        <v>97.579068356572989</v>
      </c>
      <c r="Y224" s="668">
        <v>73.807821291667267</v>
      </c>
      <c r="Z224" s="668">
        <v>99.630467462069944</v>
      </c>
      <c r="AA224" s="2848"/>
      <c r="AB224" s="2848"/>
      <c r="AC224" s="2848"/>
      <c r="AD224" s="2848"/>
      <c r="AE224" s="2848"/>
      <c r="AF224" s="2848"/>
      <c r="AG224" s="2848"/>
      <c r="AH224" s="2848"/>
      <c r="AI224" s="2848"/>
      <c r="AJ224" s="2848"/>
      <c r="AK224" s="2848"/>
      <c r="AL224" s="2848"/>
      <c r="AM224" s="2848"/>
      <c r="AN224" s="2848"/>
      <c r="AO224" s="2848"/>
      <c r="AP224" s="2848"/>
      <c r="AQ224" s="2848"/>
      <c r="AR224" s="2848"/>
      <c r="AS224" s="2848"/>
      <c r="AT224" s="2848"/>
      <c r="AU224" s="2848"/>
      <c r="AV224" s="2848"/>
      <c r="AW224" s="2848"/>
      <c r="AX224" s="2848"/>
      <c r="AY224" s="2848"/>
      <c r="AZ224" s="239"/>
      <c r="BA224" s="2987"/>
      <c r="BB224" s="175" t="s">
        <v>20</v>
      </c>
      <c r="BC224" s="687">
        <v>8670.8743284999691</v>
      </c>
      <c r="BD224" s="705">
        <v>8375.4249443675417</v>
      </c>
      <c r="BE224" s="705">
        <v>7755.6596983065301</v>
      </c>
      <c r="BF224" s="705">
        <v>8028.2059347540953</v>
      </c>
      <c r="BG224" s="724">
        <v>7418.5205049768556</v>
      </c>
      <c r="BH224" s="743">
        <v>2819.8140801246823</v>
      </c>
      <c r="BI224" s="705">
        <v>2549.4817528695835</v>
      </c>
      <c r="BJ224" s="705">
        <v>2903.2793035622503</v>
      </c>
      <c r="BK224" s="705">
        <v>2669.4556229279651</v>
      </c>
      <c r="BL224" s="724">
        <v>2353.4030606492283</v>
      </c>
      <c r="BM224" s="743">
        <v>5764.3459075597975</v>
      </c>
      <c r="BN224" s="705">
        <v>5579.3000819764102</v>
      </c>
      <c r="BO224" s="705">
        <v>5040.6062881496091</v>
      </c>
      <c r="BP224" s="705">
        <v>5100.6670706390532</v>
      </c>
      <c r="BQ224" s="724">
        <v>5468.3322424464077</v>
      </c>
      <c r="BR224" s="743">
        <v>6933.0723214616482</v>
      </c>
      <c r="BS224" s="705">
        <v>3833.098444957222</v>
      </c>
      <c r="BT224" s="705">
        <v>886.74941211405212</v>
      </c>
      <c r="BU224" s="705">
        <v>3723.6699175285412</v>
      </c>
      <c r="BV224" s="705">
        <v>5353.0683226713627</v>
      </c>
      <c r="BW224" s="705">
        <v>6778.3329394764596</v>
      </c>
      <c r="BX224" s="705">
        <v>2401.4751895785885</v>
      </c>
      <c r="BY224" s="763">
        <v>7964.2570092103906</v>
      </c>
      <c r="BZ224" s="763">
        <v>2374.9618539067405</v>
      </c>
      <c r="CA224" s="2611"/>
      <c r="CB224" s="2611"/>
      <c r="CC224" s="2611"/>
      <c r="CD224" s="2611"/>
      <c r="CE224" s="2611"/>
      <c r="CF224" s="2611"/>
      <c r="CG224" s="2611"/>
      <c r="CH224" s="2611"/>
      <c r="CI224" s="2611"/>
      <c r="CJ224" s="2611"/>
      <c r="CK224" s="2611"/>
      <c r="CL224" s="2611"/>
      <c r="CM224" s="2611"/>
      <c r="CN224" s="2611"/>
      <c r="CO224" s="2611"/>
      <c r="CP224" s="2611"/>
      <c r="CQ224" s="2611"/>
      <c r="CR224" s="2611"/>
      <c r="CS224" s="2611"/>
      <c r="CT224" s="2611"/>
      <c r="CU224" s="2611"/>
      <c r="CV224" s="2611"/>
      <c r="CW224" s="2611"/>
      <c r="CX224" s="2611"/>
      <c r="CY224" s="2611"/>
      <c r="CZ224" s="2612"/>
    </row>
    <row r="225" s="130" customFormat="true" ht="15" customHeight="true" x14ac:dyDescent="0.2">
      <c r="A225" s="3392" t="s">
        <v>70</v>
      </c>
      <c r="B225" s="433" t="s">
        <v>71</v>
      </c>
      <c r="C225" s="559">
        <v>2.339711960301182</v>
      </c>
      <c r="D225" s="579">
        <v>4.9187187448635514</v>
      </c>
      <c r="E225" s="579">
        <v>1.9452749031224763</v>
      </c>
      <c r="F225" s="579">
        <v>12.933355869337667</v>
      </c>
      <c r="G225" s="599">
        <v>43.320009055877151</v>
      </c>
      <c r="H225" s="618">
        <v>4.2445338706344078</v>
      </c>
      <c r="I225" s="579">
        <v>20.895020543961433</v>
      </c>
      <c r="J225" s="579">
        <v>27.243566460380102</v>
      </c>
      <c r="K225" s="579">
        <v>42.125338907501778</v>
      </c>
      <c r="L225" s="637">
        <v>51.348102961628847</v>
      </c>
      <c r="M225" s="651">
        <v>1.0956583220130867</v>
      </c>
      <c r="N225" s="579">
        <v>6.1410270164225365</v>
      </c>
      <c r="O225" s="579">
        <v>2.7608534173182848</v>
      </c>
      <c r="P225" s="579">
        <v>2.5289403087685591</v>
      </c>
      <c r="Q225" s="637">
        <v>1.7336515273509008</v>
      </c>
      <c r="R225" s="651">
        <v>2.362753827894474</v>
      </c>
      <c r="S225" s="579">
        <v>6.9790356440697838</v>
      </c>
      <c r="T225" s="579">
        <v>78.520477832416148</v>
      </c>
      <c r="U225" s="579">
        <v>4.9722382821482443</v>
      </c>
      <c r="V225" s="579">
        <v>0.60187382272004442</v>
      </c>
      <c r="W225" s="579">
        <v>0</v>
      </c>
      <c r="X225" s="579">
        <v>29.772603971957246</v>
      </c>
      <c r="Y225" s="668">
        <v>46.550149706934192</v>
      </c>
      <c r="Z225" s="668">
        <v>91.779179958144368</v>
      </c>
      <c r="AA225" s="2848"/>
      <c r="AB225" s="2848"/>
      <c r="AC225" s="2848"/>
      <c r="AD225" s="2848"/>
      <c r="AE225" s="2848"/>
      <c r="AF225" s="2848"/>
      <c r="AG225" s="2848"/>
      <c r="AH225" s="2848"/>
      <c r="AI225" s="2848"/>
      <c r="AJ225" s="2848"/>
      <c r="AK225" s="2848"/>
      <c r="AL225" s="2848"/>
      <c r="AM225" s="2848"/>
      <c r="AN225" s="2848"/>
      <c r="AO225" s="2848"/>
      <c r="AP225" s="2848"/>
      <c r="AQ225" s="2848"/>
      <c r="AR225" s="2848"/>
      <c r="AS225" s="2848"/>
      <c r="AT225" s="2848"/>
      <c r="AU225" s="2848"/>
      <c r="AV225" s="2848"/>
      <c r="AW225" s="2848"/>
      <c r="AX225" s="2848"/>
      <c r="AY225" s="2848"/>
      <c r="AZ225" s="239"/>
      <c r="BA225" s="2987" t="s">
        <v>70</v>
      </c>
      <c r="BB225" s="175" t="s">
        <v>71</v>
      </c>
      <c r="BC225" s="687">
        <v>41.207619852612595</v>
      </c>
      <c r="BD225" s="705">
        <v>111.7461807260521</v>
      </c>
      <c r="BE225" s="705">
        <v>60.43887112587641</v>
      </c>
      <c r="BF225" s="705">
        <v>360.13749564648816</v>
      </c>
      <c r="BG225" s="724">
        <v>1441.6656375402858</v>
      </c>
      <c r="BH225" s="743">
        <v>41.77108701604255</v>
      </c>
      <c r="BI225" s="705">
        <v>246.43829173173489</v>
      </c>
      <c r="BJ225" s="705">
        <v>310.58034899940378</v>
      </c>
      <c r="BK225" s="705">
        <v>467.53874522067724</v>
      </c>
      <c r="BL225" s="724">
        <v>747.01186482818855</v>
      </c>
      <c r="BM225" s="743">
        <v>11.390483418688977</v>
      </c>
      <c r="BN225" s="705">
        <v>63.96709740456371</v>
      </c>
      <c r="BO225" s="705">
        <v>52.437223032268037</v>
      </c>
      <c r="BP225" s="705">
        <v>47.860460119828083</v>
      </c>
      <c r="BQ225" s="724">
        <v>26.200203119919038</v>
      </c>
      <c r="BR225" s="743">
        <v>87.409314292083636</v>
      </c>
      <c r="BS225" s="705">
        <v>18.704685678772556</v>
      </c>
      <c r="BT225" s="705">
        <v>2.8463326119704959</v>
      </c>
      <c r="BU225" s="705">
        <v>85.999304951264392</v>
      </c>
      <c r="BV225" s="705">
        <v>19.815131489056636</v>
      </c>
      <c r="BW225" s="705">
        <v>0</v>
      </c>
      <c r="BX225" s="705">
        <v>44.528513034205517</v>
      </c>
      <c r="BY225" s="763">
        <v>1744.7876256988845</v>
      </c>
      <c r="BZ225" s="763">
        <v>11.104897135076895</v>
      </c>
      <c r="CA225" s="2611"/>
      <c r="CB225" s="2611"/>
      <c r="CC225" s="2611"/>
      <c r="CD225" s="2611"/>
      <c r="CE225" s="2611"/>
      <c r="CF225" s="2611"/>
      <c r="CG225" s="2611"/>
      <c r="CH225" s="2611"/>
      <c r="CI225" s="2611"/>
      <c r="CJ225" s="2611"/>
      <c r="CK225" s="2611"/>
      <c r="CL225" s="2611"/>
      <c r="CM225" s="2611"/>
      <c r="CN225" s="2611"/>
      <c r="CO225" s="2611"/>
      <c r="CP225" s="2611"/>
      <c r="CQ225" s="2611"/>
      <c r="CR225" s="2611"/>
      <c r="CS225" s="2611"/>
      <c r="CT225" s="2611"/>
      <c r="CU225" s="2611"/>
      <c r="CV225" s="2611"/>
      <c r="CW225" s="2611"/>
      <c r="CX225" s="2611"/>
      <c r="CY225" s="2611"/>
      <c r="CZ225" s="2612"/>
    </row>
    <row r="226" s="130" customFormat="true" ht="15" customHeight="true" x14ac:dyDescent="0.2">
      <c r="A226" s="3392"/>
      <c r="B226" s="433" t="s">
        <v>72</v>
      </c>
      <c r="C226" s="559">
        <v>97.660288039698813</v>
      </c>
      <c r="D226" s="579">
        <v>95.081281255136474</v>
      </c>
      <c r="E226" s="579">
        <v>98.054725096877547</v>
      </c>
      <c r="F226" s="579">
        <v>87.066644130662411</v>
      </c>
      <c r="G226" s="599">
        <v>56.679990944122849</v>
      </c>
      <c r="H226" s="618">
        <v>95.755466129365601</v>
      </c>
      <c r="I226" s="579">
        <v>79.104979456038578</v>
      </c>
      <c r="J226" s="579">
        <v>72.75643353961992</v>
      </c>
      <c r="K226" s="579">
        <v>57.874661092498158</v>
      </c>
      <c r="L226" s="637">
        <v>48.651897038371132</v>
      </c>
      <c r="M226" s="651">
        <v>98.90434167798692</v>
      </c>
      <c r="N226" s="579">
        <v>93.858972983577459</v>
      </c>
      <c r="O226" s="579">
        <v>97.239146582681698</v>
      </c>
      <c r="P226" s="579">
        <v>97.471059691231417</v>
      </c>
      <c r="Q226" s="637">
        <v>98.266348472649085</v>
      </c>
      <c r="R226" s="651">
        <v>97.63724617210552</v>
      </c>
      <c r="S226" s="579">
        <v>93.020964355930218</v>
      </c>
      <c r="T226" s="579">
        <v>21.479522167583859</v>
      </c>
      <c r="U226" s="579">
        <v>95.02776171785176</v>
      </c>
      <c r="V226" s="579">
        <v>99.398126177279948</v>
      </c>
      <c r="W226" s="579">
        <v>100</v>
      </c>
      <c r="X226" s="579">
        <v>70.227396028042762</v>
      </c>
      <c r="Y226" s="668">
        <v>53.449850293065715</v>
      </c>
      <c r="Z226" s="668">
        <v>8.2208200418556405</v>
      </c>
      <c r="AA226" s="2848"/>
      <c r="AB226" s="2848"/>
      <c r="AC226" s="2848"/>
      <c r="AD226" s="2848"/>
      <c r="AE226" s="2848"/>
      <c r="AF226" s="2848"/>
      <c r="AG226" s="2848"/>
      <c r="AH226" s="2848"/>
      <c r="AI226" s="2848"/>
      <c r="AJ226" s="2848"/>
      <c r="AK226" s="2848"/>
      <c r="AL226" s="2848"/>
      <c r="AM226" s="2848"/>
      <c r="AN226" s="2848"/>
      <c r="AO226" s="2848"/>
      <c r="AP226" s="2848"/>
      <c r="AQ226" s="2848"/>
      <c r="AR226" s="2848"/>
      <c r="AS226" s="2848"/>
      <c r="AT226" s="2848"/>
      <c r="AU226" s="2848"/>
      <c r="AV226" s="2848"/>
      <c r="AW226" s="2848"/>
      <c r="AX226" s="2848"/>
      <c r="AY226" s="2848"/>
      <c r="AZ226" s="239"/>
      <c r="BA226" s="2987"/>
      <c r="BB226" s="175" t="s">
        <v>72</v>
      </c>
      <c r="BC226" s="687">
        <v>1720.0185717384284</v>
      </c>
      <c r="BD226" s="705">
        <v>2160.1092865690607</v>
      </c>
      <c r="BE226" s="705">
        <v>3046.5189695814911</v>
      </c>
      <c r="BF226" s="705">
        <v>2424.4259176304981</v>
      </c>
      <c r="BG226" s="724">
        <v>1886.2783517620376</v>
      </c>
      <c r="BH226" s="743">
        <v>942.34373664065379</v>
      </c>
      <c r="BI226" s="705">
        <v>932.97328727699926</v>
      </c>
      <c r="BJ226" s="705">
        <v>829.43320044198845</v>
      </c>
      <c r="BK226" s="705">
        <v>642.33658717081255</v>
      </c>
      <c r="BL226" s="724">
        <v>707.7874787549847</v>
      </c>
      <c r="BM226" s="743">
        <v>1028.2112966107723</v>
      </c>
      <c r="BN226" s="705">
        <v>977.66807588975314</v>
      </c>
      <c r="BO226" s="705">
        <v>1846.8748774704154</v>
      </c>
      <c r="BP226" s="705">
        <v>1844.6500097351609</v>
      </c>
      <c r="BQ226" s="724">
        <v>1485.0725472899717</v>
      </c>
      <c r="BR226" s="743">
        <v>3612.0583687198573</v>
      </c>
      <c r="BS226" s="705">
        <v>249.30778241438406</v>
      </c>
      <c r="BT226" s="705">
        <v>0.77862318369510952</v>
      </c>
      <c r="BU226" s="705">
        <v>1643.5900685111151</v>
      </c>
      <c r="BV226" s="705">
        <v>3272.424992779223</v>
      </c>
      <c r="BW226" s="705">
        <v>349.76160335053169</v>
      </c>
      <c r="BX226" s="705">
        <v>105.03352418681429</v>
      </c>
      <c r="BY226" s="763">
        <v>2003.4014492741148</v>
      </c>
      <c r="BZ226" s="763">
        <v>0.99468486177822235</v>
      </c>
      <c r="CA226" s="2611"/>
      <c r="CB226" s="2611"/>
      <c r="CC226" s="2611"/>
      <c r="CD226" s="2611"/>
      <c r="CE226" s="2611"/>
      <c r="CF226" s="2611"/>
      <c r="CG226" s="2611"/>
      <c r="CH226" s="2611"/>
      <c r="CI226" s="2611"/>
      <c r="CJ226" s="2611"/>
      <c r="CK226" s="2611"/>
      <c r="CL226" s="2611"/>
      <c r="CM226" s="2611"/>
      <c r="CN226" s="2611"/>
      <c r="CO226" s="2611"/>
      <c r="CP226" s="2611"/>
      <c r="CQ226" s="2611"/>
      <c r="CR226" s="2611"/>
      <c r="CS226" s="2611"/>
      <c r="CT226" s="2611"/>
      <c r="CU226" s="2611"/>
      <c r="CV226" s="2611"/>
      <c r="CW226" s="2611"/>
      <c r="CX226" s="2611"/>
      <c r="CY226" s="2611"/>
      <c r="CZ226" s="2612"/>
    </row>
    <row r="227" s="130" customFormat="true" ht="15" customHeight="true" x14ac:dyDescent="0.2">
      <c r="A227" s="3392" t="s">
        <v>95</v>
      </c>
      <c r="B227" s="304" t="s">
        <v>62</v>
      </c>
      <c r="C227" s="559">
        <v>55.999902372355784</v>
      </c>
      <c r="D227" s="579">
        <v>55.277415389146142</v>
      </c>
      <c r="E227" s="579">
        <v>62.884715016574191</v>
      </c>
      <c r="F227" s="579">
        <v>58.719499092500385</v>
      </c>
      <c r="G227" s="599">
        <v>66.911646075495923</v>
      </c>
      <c r="H227" s="618">
        <v>68.241991658770544</v>
      </c>
      <c r="I227" s="579">
        <v>71.358794437644207</v>
      </c>
      <c r="J227" s="579">
        <v>44.023004976265611</v>
      </c>
      <c r="K227" s="579">
        <v>67.156754230091792</v>
      </c>
      <c r="L227" s="637">
        <v>75.676963657685576</v>
      </c>
      <c r="M227" s="651">
        <v>42.400833005446344</v>
      </c>
      <c r="N227" s="579">
        <v>61.845067641667995</v>
      </c>
      <c r="O227" s="579">
        <v>59.34247083105101</v>
      </c>
      <c r="P227" s="579">
        <v>58.134076375841694</v>
      </c>
      <c r="Q227" s="637">
        <v>58.555621148318757</v>
      </c>
      <c r="R227" s="651">
        <v>59.390333285011664</v>
      </c>
      <c r="S227" s="579">
        <v>28.259780867621465</v>
      </c>
      <c r="T227" s="579">
        <v>18.585026504272971</v>
      </c>
      <c r="U227" s="579">
        <v>90.499933650158411</v>
      </c>
      <c r="V227" s="579">
        <v>52.321556980906855</v>
      </c>
      <c r="W227" s="579">
        <v>39.226648367768526</v>
      </c>
      <c r="X227" s="579">
        <v>28.102992179875436</v>
      </c>
      <c r="Y227" s="668">
        <v>61.725095900124792</v>
      </c>
      <c r="Z227" s="668">
        <v>28.00704714955727</v>
      </c>
      <c r="AA227" s="2848"/>
      <c r="AB227" s="2848"/>
      <c r="AC227" s="2848"/>
      <c r="AD227" s="2848"/>
      <c r="AE227" s="2848"/>
      <c r="AF227" s="2848"/>
      <c r="AG227" s="2848"/>
      <c r="AH227" s="2848"/>
      <c r="AI227" s="2848"/>
      <c r="AJ227" s="2848"/>
      <c r="AK227" s="2848"/>
      <c r="AL227" s="2848"/>
      <c r="AM227" s="2848"/>
      <c r="AN227" s="2848"/>
      <c r="AO227" s="2848"/>
      <c r="AP227" s="2848"/>
      <c r="AQ227" s="2848"/>
      <c r="AR227" s="2848"/>
      <c r="AS227" s="2848"/>
      <c r="AT227" s="2848"/>
      <c r="AU227" s="2848"/>
      <c r="AV227" s="2848"/>
      <c r="AW227" s="2848"/>
      <c r="AX227" s="2848"/>
      <c r="AY227" s="2848"/>
      <c r="AZ227" s="239"/>
      <c r="BA227" s="2987" t="s">
        <v>95</v>
      </c>
      <c r="BB227" s="175" t="s">
        <v>62</v>
      </c>
      <c r="BC227" s="687">
        <v>985.5489704637971</v>
      </c>
      <c r="BD227" s="705">
        <v>1250.1713234800491</v>
      </c>
      <c r="BE227" s="705">
        <v>1953.8015838139347</v>
      </c>
      <c r="BF227" s="705">
        <v>1632.3739789730478</v>
      </c>
      <c r="BG227" s="724">
        <v>2226.7821037127105</v>
      </c>
      <c r="BH227" s="743">
        <v>671.57955587252718</v>
      </c>
      <c r="BI227" s="705">
        <v>838.32334415663468</v>
      </c>
      <c r="BJ227" s="705">
        <v>501.86822160068618</v>
      </c>
      <c r="BK227" s="705">
        <v>745.35624923456771</v>
      </c>
      <c r="BL227" s="724">
        <v>1100.9479705356866</v>
      </c>
      <c r="BM227" s="743">
        <v>440.24256273374846</v>
      </c>
      <c r="BN227" s="705">
        <v>644.19997750327593</v>
      </c>
      <c r="BO227" s="705">
        <v>1121.0314505923184</v>
      </c>
      <c r="BP227" s="705">
        <v>1100.1934819662999</v>
      </c>
      <c r="BQ227" s="724">
        <v>884.93514624779266</v>
      </c>
      <c r="BR227" s="743">
        <v>2197.1261867120907</v>
      </c>
      <c r="BS227" s="705">
        <v>75.739736181029954</v>
      </c>
      <c r="BT227" s="705">
        <v>0.67369899539263189</v>
      </c>
      <c r="BU227" s="705">
        <v>1565.277235403644</v>
      </c>
      <c r="BV227" s="705">
        <v>1716.5142096976911</v>
      </c>
      <c r="BW227" s="705">
        <v>137.19975427178235</v>
      </c>
      <c r="BX227" s="705">
        <v>42.031407624285585</v>
      </c>
      <c r="BY227" s="763">
        <v>2310.7269959228634</v>
      </c>
      <c r="BZ227" s="763">
        <v>3.3887356347585555</v>
      </c>
      <c r="CA227" s="2611"/>
      <c r="CB227" s="2611"/>
      <c r="CC227" s="2611"/>
      <c r="CD227" s="2611"/>
      <c r="CE227" s="2611"/>
      <c r="CF227" s="2611"/>
      <c r="CG227" s="2611"/>
      <c r="CH227" s="2611"/>
      <c r="CI227" s="2611"/>
      <c r="CJ227" s="2611"/>
      <c r="CK227" s="2611"/>
      <c r="CL227" s="2611"/>
      <c r="CM227" s="2611"/>
      <c r="CN227" s="2611"/>
      <c r="CO227" s="2611"/>
      <c r="CP227" s="2611"/>
      <c r="CQ227" s="2611"/>
      <c r="CR227" s="2611"/>
      <c r="CS227" s="2611"/>
      <c r="CT227" s="2611"/>
      <c r="CU227" s="2611"/>
      <c r="CV227" s="2611"/>
      <c r="CW227" s="2611"/>
      <c r="CX227" s="2611"/>
      <c r="CY227" s="2611"/>
      <c r="CZ227" s="2612"/>
    </row>
    <row r="228" s="130" customFormat="true" ht="15" customHeight="true" x14ac:dyDescent="0.2">
      <c r="A228" s="3392"/>
      <c r="B228" s="304" t="s">
        <v>92</v>
      </c>
      <c r="C228" s="559">
        <v>19.532617818887704</v>
      </c>
      <c r="D228" s="579">
        <v>15.271496351056893</v>
      </c>
      <c r="E228" s="579">
        <v>8.6997671661948495</v>
      </c>
      <c r="F228" s="579">
        <v>6.7138741991444633</v>
      </c>
      <c r="G228" s="599">
        <v>5.8651807115346486</v>
      </c>
      <c r="H228" s="618">
        <v>8.8750578974075829</v>
      </c>
      <c r="I228" s="579">
        <v>6.5584575037125905</v>
      </c>
      <c r="J228" s="579">
        <v>7.3850701233726319</v>
      </c>
      <c r="K228" s="579">
        <v>6.2948385761776455</v>
      </c>
      <c r="L228" s="637">
        <v>4.2876121657171105</v>
      </c>
      <c r="M228" s="651">
        <v>24.378291211001233</v>
      </c>
      <c r="N228" s="579">
        <v>17.187424089388191</v>
      </c>
      <c r="O228" s="579">
        <v>12.665756971029376</v>
      </c>
      <c r="P228" s="579">
        <v>10.173345310605683</v>
      </c>
      <c r="Q228" s="637">
        <v>6.3856807837310052</v>
      </c>
      <c r="R228" s="651">
        <v>1.3262862386793079</v>
      </c>
      <c r="S228" s="579">
        <v>7.9939553279891067</v>
      </c>
      <c r="T228" s="579">
        <v>59.935451328143174</v>
      </c>
      <c r="U228" s="579">
        <v>6.7457933936750845</v>
      </c>
      <c r="V228" s="579">
        <v>27.113026369956287</v>
      </c>
      <c r="W228" s="579">
        <v>8.7515404807551747</v>
      </c>
      <c r="X228" s="579">
        <v>11.40851986929259</v>
      </c>
      <c r="Y228" s="668">
        <v>5.5921079225463135</v>
      </c>
      <c r="Z228" s="668">
        <v>44.795535852912259</v>
      </c>
      <c r="AA228" s="2848"/>
      <c r="AB228" s="2848"/>
      <c r="AC228" s="2848"/>
      <c r="AD228" s="2848"/>
      <c r="AE228" s="2848"/>
      <c r="AF228" s="2848"/>
      <c r="AG228" s="2848"/>
      <c r="AH228" s="2848"/>
      <c r="AI228" s="2848"/>
      <c r="AJ228" s="2848"/>
      <c r="AK228" s="2848"/>
      <c r="AL228" s="2848"/>
      <c r="AM228" s="2848"/>
      <c r="AN228" s="2848"/>
      <c r="AO228" s="2848"/>
      <c r="AP228" s="2848"/>
      <c r="AQ228" s="2848"/>
      <c r="AR228" s="2848"/>
      <c r="AS228" s="2848"/>
      <c r="AT228" s="2848"/>
      <c r="AU228" s="2848"/>
      <c r="AV228" s="2848"/>
      <c r="AW228" s="2848"/>
      <c r="AX228" s="2848"/>
      <c r="AY228" s="2848"/>
      <c r="AZ228" s="239"/>
      <c r="BA228" s="2987"/>
      <c r="BB228" s="175" t="s">
        <v>92</v>
      </c>
      <c r="BC228" s="687">
        <v>343.75687396502468</v>
      </c>
      <c r="BD228" s="705">
        <v>345.3849401300028</v>
      </c>
      <c r="BE228" s="705">
        <v>270.29809809337598</v>
      </c>
      <c r="BF228" s="705">
        <v>186.64249031684403</v>
      </c>
      <c r="BG228" s="724">
        <v>195.1899289512366</v>
      </c>
      <c r="BH228" s="743">
        <v>87.340760376502331</v>
      </c>
      <c r="BI228" s="705">
        <v>77.048779626258266</v>
      </c>
      <c r="BJ228" s="705">
        <v>84.190800042196116</v>
      </c>
      <c r="BK228" s="705">
        <v>69.864860570859406</v>
      </c>
      <c r="BL228" s="724">
        <v>62.376153642244816</v>
      </c>
      <c r="BM228" s="743">
        <v>253.11675825855207</v>
      </c>
      <c r="BN228" s="705">
        <v>179.03025469832784</v>
      </c>
      <c r="BO228" s="705">
        <v>239.26728549114171</v>
      </c>
      <c r="BP228" s="705">
        <v>192.53162513771414</v>
      </c>
      <c r="BQ228" s="724">
        <v>96.505053612687448</v>
      </c>
      <c r="BR228" s="743">
        <v>49.065530784175621</v>
      </c>
      <c r="BS228" s="705">
        <v>21.424796972807997</v>
      </c>
      <c r="BT228" s="705">
        <v>2.1726336165778641</v>
      </c>
      <c r="BU228" s="705">
        <v>116.67452569273146</v>
      </c>
      <c r="BV228" s="705">
        <v>889.49751722643646</v>
      </c>
      <c r="BW228" s="705">
        <v>30.609528303360129</v>
      </c>
      <c r="BX228" s="705">
        <v>17.062814733278824</v>
      </c>
      <c r="BY228" s="763">
        <v>209.34491153566213</v>
      </c>
      <c r="BZ228" s="763">
        <v>5.4200725914537511</v>
      </c>
      <c r="CA228" s="2611"/>
      <c r="CB228" s="2611"/>
      <c r="CC228" s="2611"/>
      <c r="CD228" s="2611"/>
      <c r="CE228" s="2611"/>
      <c r="CF228" s="2611"/>
      <c r="CG228" s="2611"/>
      <c r="CH228" s="2611"/>
      <c r="CI228" s="2611"/>
      <c r="CJ228" s="2611"/>
      <c r="CK228" s="2611"/>
      <c r="CL228" s="2611"/>
      <c r="CM228" s="2611"/>
      <c r="CN228" s="2611"/>
      <c r="CO228" s="2611"/>
      <c r="CP228" s="2611"/>
      <c r="CQ228" s="2611"/>
      <c r="CR228" s="2611"/>
      <c r="CS228" s="2611"/>
      <c r="CT228" s="2611"/>
      <c r="CU228" s="2611"/>
      <c r="CV228" s="2611"/>
      <c r="CW228" s="2611"/>
      <c r="CX228" s="2611"/>
      <c r="CY228" s="2611"/>
      <c r="CZ228" s="2612"/>
    </row>
    <row r="229" s="130" customFormat="true" ht="15" customHeight="true" x14ac:dyDescent="0.2">
      <c r="A229" s="3392"/>
      <c r="B229" s="304" t="s">
        <v>93</v>
      </c>
      <c r="C229" s="559">
        <v>1.3624725967421765</v>
      </c>
      <c r="D229" s="579">
        <v>2.4006828152960522</v>
      </c>
      <c r="E229" s="579">
        <v>2.0020336285895493</v>
      </c>
      <c r="F229" s="579">
        <v>5.3214236938196011</v>
      </c>
      <c r="G229" s="599">
        <v>5.4575756058868929</v>
      </c>
      <c r="H229" s="618">
        <v>0.52733072158055139</v>
      </c>
      <c r="I229" s="579">
        <v>8.2776286420866274</v>
      </c>
      <c r="J229" s="579">
        <v>7.7398595688126264</v>
      </c>
      <c r="K229" s="579">
        <v>5.2406354965748454</v>
      </c>
      <c r="L229" s="637">
        <v>5.2689550994849448</v>
      </c>
      <c r="M229" s="651">
        <v>1.6970403655852024</v>
      </c>
      <c r="N229" s="579">
        <v>1.2757299436890861</v>
      </c>
      <c r="O229" s="579">
        <v>3.4263734132160772</v>
      </c>
      <c r="P229" s="579">
        <v>2.0950951978013594</v>
      </c>
      <c r="Q229" s="637">
        <v>0.61271478593155282</v>
      </c>
      <c r="R229" s="651">
        <v>0.93483128407903426</v>
      </c>
      <c r="S229" s="579">
        <v>11.32997553872163</v>
      </c>
      <c r="T229" s="579">
        <v>21.479522167583859</v>
      </c>
      <c r="U229" s="579">
        <v>2.0196745463427983</v>
      </c>
      <c r="V229" s="579">
        <v>0.44869302417814377</v>
      </c>
      <c r="W229" s="579">
        <v>13.71302960384955</v>
      </c>
      <c r="X229" s="579">
        <v>0.32511792844922666</v>
      </c>
      <c r="Y229" s="668">
        <v>8.1794392116946746</v>
      </c>
      <c r="Z229" s="668">
        <v>0</v>
      </c>
      <c r="AA229" s="2848"/>
      <c r="AB229" s="2848"/>
      <c r="AC229" s="2848"/>
      <c r="AD229" s="2848"/>
      <c r="AE229" s="2848"/>
      <c r="AF229" s="2848"/>
      <c r="AG229" s="2848"/>
      <c r="AH229" s="2848"/>
      <c r="AI229" s="2848"/>
      <c r="AJ229" s="2848"/>
      <c r="AK229" s="2848"/>
      <c r="AL229" s="2848"/>
      <c r="AM229" s="2848"/>
      <c r="AN229" s="2848"/>
      <c r="AO229" s="2848"/>
      <c r="AP229" s="2848"/>
      <c r="AQ229" s="2848"/>
      <c r="AR229" s="2848"/>
      <c r="AS229" s="2848"/>
      <c r="AT229" s="2848"/>
      <c r="AU229" s="2848"/>
      <c r="AV229" s="2848"/>
      <c r="AW229" s="2848"/>
      <c r="AX229" s="2848"/>
      <c r="AY229" s="2848"/>
      <c r="AZ229" s="239"/>
      <c r="BA229" s="2987"/>
      <c r="BB229" s="175" t="s">
        <v>93</v>
      </c>
      <c r="BC229" s="687">
        <v>23.978317963412202</v>
      </c>
      <c r="BD229" s="705">
        <v>54.294593756345947</v>
      </c>
      <c r="BE229" s="705">
        <v>62.202340797061197</v>
      </c>
      <c r="BF229" s="705">
        <v>147.93303252123957</v>
      </c>
      <c r="BG229" s="724">
        <v>181.62505933774273</v>
      </c>
      <c r="BH229" s="743">
        <v>5.1895398007700271</v>
      </c>
      <c r="BI229" s="705">
        <v>97.245607631230797</v>
      </c>
      <c r="BJ229" s="705">
        <v>88.235447792200034</v>
      </c>
      <c r="BK229" s="705">
        <v>58.164520637036503</v>
      </c>
      <c r="BL229" s="724">
        <v>76.652724200999131</v>
      </c>
      <c r="BM229" s="743">
        <v>17.620158535844833</v>
      </c>
      <c r="BN229" s="705">
        <v>13.288451809713305</v>
      </c>
      <c r="BO229" s="705">
        <v>64.727206398671342</v>
      </c>
      <c r="BP229" s="705">
        <v>39.649895971819831</v>
      </c>
      <c r="BQ229" s="724">
        <v>9.2597915975158536</v>
      </c>
      <c r="BR229" s="743">
        <v>34.583781245189428</v>
      </c>
      <c r="BS229" s="705">
        <v>30.365747075678758</v>
      </c>
      <c r="BT229" s="705">
        <v>0.77862318369510952</v>
      </c>
      <c r="BU229" s="705">
        <v>34.932076332069556</v>
      </c>
      <c r="BV229" s="705">
        <v>14.720279675069108</v>
      </c>
      <c r="BW229" s="705">
        <v>47.962912210357246</v>
      </c>
      <c r="BX229" s="705">
        <v>0.48625299715944087</v>
      </c>
      <c r="BY229" s="763">
        <v>306.20367165658303</v>
      </c>
      <c r="BZ229" s="763">
        <v>0</v>
      </c>
      <c r="CA229" s="2611"/>
      <c r="CB229" s="2611"/>
      <c r="CC229" s="2611"/>
      <c r="CD229" s="2611"/>
      <c r="CE229" s="2611"/>
      <c r="CF229" s="2611"/>
      <c r="CG229" s="2611"/>
      <c r="CH229" s="2611"/>
      <c r="CI229" s="2611"/>
      <c r="CJ229" s="2611"/>
      <c r="CK229" s="2611"/>
      <c r="CL229" s="2611"/>
      <c r="CM229" s="2611"/>
      <c r="CN229" s="2611"/>
      <c r="CO229" s="2611"/>
      <c r="CP229" s="2611"/>
      <c r="CQ229" s="2611"/>
      <c r="CR229" s="2611"/>
      <c r="CS229" s="2611"/>
      <c r="CT229" s="2611"/>
      <c r="CU229" s="2611"/>
      <c r="CV229" s="2611"/>
      <c r="CW229" s="2611"/>
      <c r="CX229" s="2611"/>
      <c r="CY229" s="2611"/>
      <c r="CZ229" s="2612"/>
    </row>
    <row r="230" s="130" customFormat="true" ht="15" customHeight="true" x14ac:dyDescent="0.2">
      <c r="A230" s="3392"/>
      <c r="B230" s="304" t="s">
        <v>94</v>
      </c>
      <c r="C230" s="559">
        <v>23.105007212014293</v>
      </c>
      <c r="D230" s="579">
        <v>27.050405444500896</v>
      </c>
      <c r="E230" s="579">
        <v>26.413484188641434</v>
      </c>
      <c r="F230" s="579">
        <v>29.245203014535626</v>
      </c>
      <c r="G230" s="599">
        <v>21.765597607082519</v>
      </c>
      <c r="H230" s="618">
        <v>22.355619722241343</v>
      </c>
      <c r="I230" s="579">
        <v>13.805119416556581</v>
      </c>
      <c r="J230" s="579">
        <v>40.85206533154917</v>
      </c>
      <c r="K230" s="579">
        <v>21.30777169715569</v>
      </c>
      <c r="L230" s="637">
        <v>14.76646907711233</v>
      </c>
      <c r="M230" s="651">
        <v>31.523835417967195</v>
      </c>
      <c r="N230" s="579">
        <v>19.691778325254724</v>
      </c>
      <c r="O230" s="579">
        <v>24.565398784703508</v>
      </c>
      <c r="P230" s="579">
        <v>29.597483115751295</v>
      </c>
      <c r="Q230" s="637">
        <v>34.445983282018631</v>
      </c>
      <c r="R230" s="651">
        <v>38.348549192230038</v>
      </c>
      <c r="S230" s="579">
        <v>52.416288265667845</v>
      </c>
      <c r="T230" s="579">
        <v>0</v>
      </c>
      <c r="U230" s="579">
        <v>0.73459840982369318</v>
      </c>
      <c r="V230" s="579">
        <v>20.116723624958649</v>
      </c>
      <c r="W230" s="579">
        <v>38.308781547626772</v>
      </c>
      <c r="X230" s="579">
        <v>60.163370022382757</v>
      </c>
      <c r="Y230" s="668">
        <v>24.503356965634122</v>
      </c>
      <c r="Z230" s="668">
        <v>27.197416997530482</v>
      </c>
      <c r="AA230" s="2848"/>
      <c r="AB230" s="2848"/>
      <c r="AC230" s="2848"/>
      <c r="AD230" s="2848"/>
      <c r="AE230" s="2848"/>
      <c r="AF230" s="2848"/>
      <c r="AG230" s="2848"/>
      <c r="AH230" s="2848"/>
      <c r="AI230" s="2848"/>
      <c r="AJ230" s="2848"/>
      <c r="AK230" s="2848"/>
      <c r="AL230" s="2848"/>
      <c r="AM230" s="2848"/>
      <c r="AN230" s="2848"/>
      <c r="AO230" s="2848"/>
      <c r="AP230" s="2848"/>
      <c r="AQ230" s="2848"/>
      <c r="AR230" s="2848"/>
      <c r="AS230" s="2848"/>
      <c r="AT230" s="2848"/>
      <c r="AU230" s="2848"/>
      <c r="AV230" s="2848"/>
      <c r="AW230" s="2848"/>
      <c r="AX230" s="2848"/>
      <c r="AY230" s="2848"/>
      <c r="AZ230" s="239"/>
      <c r="BA230" s="2987"/>
      <c r="BB230" s="175" t="s">
        <v>94</v>
      </c>
      <c r="BC230" s="687">
        <v>406.62778157985144</v>
      </c>
      <c r="BD230" s="705">
        <v>611.78043396478677</v>
      </c>
      <c r="BE230" s="705">
        <v>820.65581800299572</v>
      </c>
      <c r="BF230" s="705">
        <v>813.00265071248373</v>
      </c>
      <c r="BG230" s="724">
        <v>724.34689730063315</v>
      </c>
      <c r="BH230" s="743">
        <v>220.00496760689703</v>
      </c>
      <c r="BI230" s="705">
        <v>162.18258684123964</v>
      </c>
      <c r="BJ230" s="705">
        <v>465.71908000631004</v>
      </c>
      <c r="BK230" s="705">
        <v>236.48970194902662</v>
      </c>
      <c r="BL230" s="724">
        <v>214.82249520424247</v>
      </c>
      <c r="BM230" s="743">
        <v>327.30805288236081</v>
      </c>
      <c r="BN230" s="705">
        <v>205.11648928299979</v>
      </c>
      <c r="BO230" s="705">
        <v>464.06198205662434</v>
      </c>
      <c r="BP230" s="705">
        <v>560.13546677915599</v>
      </c>
      <c r="BQ230" s="724">
        <v>520.57275895189423</v>
      </c>
      <c r="BR230" s="743">
        <v>1418.6921842704869</v>
      </c>
      <c r="BS230" s="705">
        <v>140.48218786364001</v>
      </c>
      <c r="BT230" s="705">
        <v>0</v>
      </c>
      <c r="BU230" s="705">
        <v>12.705536033934216</v>
      </c>
      <c r="BV230" s="705">
        <v>659.96969408619964</v>
      </c>
      <c r="BW230" s="705">
        <v>133.98940856503202</v>
      </c>
      <c r="BX230" s="705">
        <v>89.981561866295962</v>
      </c>
      <c r="BY230" s="763">
        <v>917.3022351045197</v>
      </c>
      <c r="BZ230" s="763">
        <v>3.2907737706428115</v>
      </c>
      <c r="CA230" s="2611"/>
      <c r="CB230" s="2611"/>
      <c r="CC230" s="2611"/>
      <c r="CD230" s="2611"/>
      <c r="CE230" s="2611"/>
      <c r="CF230" s="2611"/>
      <c r="CG230" s="2611"/>
      <c r="CH230" s="2611"/>
      <c r="CI230" s="2611"/>
      <c r="CJ230" s="2611"/>
      <c r="CK230" s="2611"/>
      <c r="CL230" s="2611"/>
      <c r="CM230" s="2611"/>
      <c r="CN230" s="2611"/>
      <c r="CO230" s="2611"/>
      <c r="CP230" s="2611"/>
      <c r="CQ230" s="2611"/>
      <c r="CR230" s="2611"/>
      <c r="CS230" s="2611"/>
      <c r="CT230" s="2611"/>
      <c r="CU230" s="2611"/>
      <c r="CV230" s="2611"/>
      <c r="CW230" s="2611"/>
      <c r="CX230" s="2611"/>
      <c r="CY230" s="2611"/>
      <c r="CZ230" s="2612"/>
    </row>
    <row r="231" s="130" customFormat="true" ht="15" customHeight="true" x14ac:dyDescent="0.2">
      <c r="A231" s="3443" t="s">
        <v>530</v>
      </c>
      <c r="B231" s="304" t="s">
        <v>531</v>
      </c>
      <c r="C231" s="385">
        <v>0.15110213801690231</v>
      </c>
      <c r="D231" s="386">
        <v>0.32855075984691817</v>
      </c>
      <c r="E231" s="386">
        <v>0.25507380524502754</v>
      </c>
      <c r="F231" s="386">
        <v>2.1719170284856224</v>
      </c>
      <c r="G231" s="387">
        <v>9.7610091833241786</v>
      </c>
      <c r="H231" s="388">
        <v>0.70199583392941567</v>
      </c>
      <c r="I231" s="386">
        <v>5.0977572219725458</v>
      </c>
      <c r="J231" s="386">
        <v>4.6319324987504347</v>
      </c>
      <c r="K231" s="386">
        <v>7.8746874240589886</v>
      </c>
      <c r="L231" s="389">
        <v>15.691910486328858</v>
      </c>
      <c r="M231" s="390">
        <v>0</v>
      </c>
      <c r="N231" s="386">
        <v>0.27491407409309987</v>
      </c>
      <c r="O231" s="386">
        <v>8.2612576515871727E-2</v>
      </c>
      <c r="P231" s="386">
        <v>0.32291738999819153</v>
      </c>
      <c r="Q231" s="389">
        <v>0.15296080935548687</v>
      </c>
      <c r="R231" s="390">
        <v>0.72683492990680532</v>
      </c>
      <c r="S231" s="386">
        <v>0.26861998443389917</v>
      </c>
      <c r="T231" s="386">
        <v>7.5487911145589212E-2</v>
      </c>
      <c r="U231" s="386">
        <v>2.1325758140886983E-2</v>
      </c>
      <c r="V231" s="386">
        <v>0</v>
      </c>
      <c r="W231" s="386">
        <v>0</v>
      </c>
      <c r="X231" s="386">
        <v>0.98713423176466231</v>
      </c>
      <c r="Y231" s="391">
        <v>10.669704020573885</v>
      </c>
      <c r="Z231" s="391">
        <v>0.46585425819195392</v>
      </c>
      <c r="AA231" s="2849"/>
      <c r="AB231" s="2849"/>
      <c r="AC231" s="2849"/>
      <c r="AD231" s="2849"/>
      <c r="AE231" s="2849"/>
      <c r="AF231" s="2849"/>
      <c r="AG231" s="2849"/>
      <c r="AH231" s="2849"/>
      <c r="AI231" s="2849"/>
      <c r="AJ231" s="2849"/>
      <c r="AK231" s="2849"/>
      <c r="AL231" s="2849"/>
      <c r="AM231" s="2849"/>
      <c r="AN231" s="2849"/>
      <c r="AO231" s="2849"/>
      <c r="AP231" s="2849"/>
      <c r="AQ231" s="2849"/>
      <c r="AR231" s="2849"/>
      <c r="AS231" s="2849"/>
      <c r="AT231" s="2849"/>
      <c r="AU231" s="2849"/>
      <c r="AV231" s="2849"/>
      <c r="AW231" s="2849"/>
      <c r="AX231" s="2849"/>
      <c r="AY231" s="2849"/>
      <c r="AZ231" s="239"/>
      <c r="BA231" s="3450" t="s">
        <v>530</v>
      </c>
      <c r="BB231" s="175" t="s">
        <v>531</v>
      </c>
      <c r="BC231" s="517">
        <v>15.178220477535953</v>
      </c>
      <c r="BD231" s="447">
        <v>32.971711431163641</v>
      </c>
      <c r="BE231" s="447">
        <v>25.650189372807464</v>
      </c>
      <c r="BF231" s="447">
        <v>217.82787199741315</v>
      </c>
      <c r="BG231" s="518">
        <v>981.71767710058373</v>
      </c>
      <c r="BH231" s="526">
        <v>25.158996723143986</v>
      </c>
      <c r="BI231" s="447">
        <v>182.77917095187289</v>
      </c>
      <c r="BJ231" s="447">
        <v>166.15837346321834</v>
      </c>
      <c r="BK231" s="447">
        <v>281.68631027048559</v>
      </c>
      <c r="BL231" s="518">
        <v>563.86995875842433</v>
      </c>
      <c r="BM231" s="526">
        <v>0</v>
      </c>
      <c r="BN231" s="447">
        <v>17.641063356598778</v>
      </c>
      <c r="BO231" s="447">
        <v>5.3498718289568261</v>
      </c>
      <c r="BP231" s="447">
        <v>20.818702483795295</v>
      </c>
      <c r="BQ231" s="518">
        <v>9.8832225430078466</v>
      </c>
      <c r="BR231" s="526">
        <v>66.969464345692913</v>
      </c>
      <c r="BS231" s="447">
        <v>10.639040265081157</v>
      </c>
      <c r="BT231" s="447">
        <v>0.67369899539263189</v>
      </c>
      <c r="BU231" s="447">
        <v>1.1644393704418645</v>
      </c>
      <c r="BV231" s="447">
        <v>0</v>
      </c>
      <c r="BW231" s="447">
        <v>0</v>
      </c>
      <c r="BX231" s="447">
        <v>24.293922931340148</v>
      </c>
      <c r="BY231" s="448">
        <v>1158.5002073364785</v>
      </c>
      <c r="BZ231" s="448">
        <v>11.104897135076895</v>
      </c>
      <c r="CA231" s="2613"/>
      <c r="CB231" s="2613"/>
      <c r="CC231" s="2613"/>
      <c r="CD231" s="2613"/>
      <c r="CE231" s="2613"/>
      <c r="CF231" s="2613"/>
      <c r="CG231" s="2613"/>
      <c r="CH231" s="2613"/>
      <c r="CI231" s="2613"/>
      <c r="CJ231" s="2613"/>
      <c r="CK231" s="2613"/>
      <c r="CL231" s="2613"/>
      <c r="CM231" s="2613"/>
      <c r="CN231" s="2613"/>
      <c r="CO231" s="2613"/>
      <c r="CP231" s="2613"/>
      <c r="CQ231" s="2613"/>
      <c r="CR231" s="2613"/>
      <c r="CS231" s="2613"/>
      <c r="CT231" s="2613"/>
      <c r="CU231" s="2613"/>
      <c r="CV231" s="2613"/>
      <c r="CW231" s="2613"/>
      <c r="CX231" s="2613"/>
      <c r="CY231" s="2613"/>
      <c r="CZ231" s="2613"/>
    </row>
    <row r="232" s="130" customFormat="true" ht="15" customHeight="true" x14ac:dyDescent="0.2">
      <c r="A232" s="3443"/>
      <c r="B232" s="304" t="s">
        <v>532</v>
      </c>
      <c r="C232" s="385">
        <v>0.25912773521052485</v>
      </c>
      <c r="D232" s="386">
        <v>0.78495809346769829</v>
      </c>
      <c r="E232" s="386">
        <v>0.34594993842894617</v>
      </c>
      <c r="F232" s="386">
        <v>1.4189400653212862</v>
      </c>
      <c r="G232" s="387">
        <v>4.5731643327057787</v>
      </c>
      <c r="H232" s="388">
        <v>0.46351682091307128</v>
      </c>
      <c r="I232" s="386">
        <v>1.7754689498258653</v>
      </c>
      <c r="J232" s="386">
        <v>4.0259953686166803</v>
      </c>
      <c r="K232" s="386">
        <v>5.1956015570216412</v>
      </c>
      <c r="L232" s="389">
        <v>5.0966474657920458</v>
      </c>
      <c r="M232" s="390">
        <v>0.17537160756101308</v>
      </c>
      <c r="N232" s="386">
        <v>0.72193373490367385</v>
      </c>
      <c r="O232" s="386">
        <v>0.72712160750434029</v>
      </c>
      <c r="P232" s="386">
        <v>0.41944274882588473</v>
      </c>
      <c r="Q232" s="389">
        <v>0.2525348937981628</v>
      </c>
      <c r="R232" s="390">
        <v>0.22183837138673479</v>
      </c>
      <c r="S232" s="386">
        <v>0.20364558188450538</v>
      </c>
      <c r="T232" s="386">
        <v>0.24344339908740151</v>
      </c>
      <c r="U232" s="386">
        <v>1.5536814292055088</v>
      </c>
      <c r="V232" s="386">
        <v>0.24770882726131987</v>
      </c>
      <c r="W232" s="386">
        <v>0</v>
      </c>
      <c r="X232" s="386">
        <v>0.82219148437724077</v>
      </c>
      <c r="Y232" s="391">
        <v>5.3996651751106528</v>
      </c>
      <c r="Z232" s="391">
        <v>0</v>
      </c>
      <c r="AA232" s="2849"/>
      <c r="AB232" s="2849"/>
      <c r="AC232" s="2849"/>
      <c r="AD232" s="2849"/>
      <c r="AE232" s="2849"/>
      <c r="AF232" s="2849"/>
      <c r="AG232" s="2849"/>
      <c r="AH232" s="2849"/>
      <c r="AI232" s="2849"/>
      <c r="AJ232" s="2849"/>
      <c r="AK232" s="2849"/>
      <c r="AL232" s="2849"/>
      <c r="AM232" s="2849"/>
      <c r="AN232" s="2849"/>
      <c r="AO232" s="2849"/>
      <c r="AP232" s="2849"/>
      <c r="AQ232" s="2849"/>
      <c r="AR232" s="2849"/>
      <c r="AS232" s="2849"/>
      <c r="AT232" s="2849"/>
      <c r="AU232" s="2849"/>
      <c r="AV232" s="2849"/>
      <c r="AW232" s="2849"/>
      <c r="AX232" s="2849"/>
      <c r="AY232" s="2849"/>
      <c r="AZ232" s="239"/>
      <c r="BA232" s="3450"/>
      <c r="BB232" s="175" t="s">
        <v>532</v>
      </c>
      <c r="BC232" s="517">
        <v>26.029399375076647</v>
      </c>
      <c r="BD232" s="447">
        <v>78.774469294888462</v>
      </c>
      <c r="BE232" s="447">
        <v>34.78868175306895</v>
      </c>
      <c r="BF232" s="447">
        <v>142.30962364907498</v>
      </c>
      <c r="BG232" s="518">
        <v>459.94796043970211</v>
      </c>
      <c r="BH232" s="526">
        <v>16.612090292898564</v>
      </c>
      <c r="BI232" s="447">
        <v>63.659120779862</v>
      </c>
      <c r="BJ232" s="447">
        <v>144.4219755361855</v>
      </c>
      <c r="BK232" s="447">
        <v>185.85243495019171</v>
      </c>
      <c r="BL232" s="518">
        <v>183.14190606976427</v>
      </c>
      <c r="BM232" s="526">
        <v>11.390483418688977</v>
      </c>
      <c r="BN232" s="447">
        <v>46.326034047964924</v>
      </c>
      <c r="BO232" s="447">
        <v>47.087351203311215</v>
      </c>
      <c r="BP232" s="447">
        <v>27.041757636032784</v>
      </c>
      <c r="BQ232" s="518">
        <v>16.316980576911192</v>
      </c>
      <c r="BR232" s="526">
        <v>20.439849946390723</v>
      </c>
      <c r="BS232" s="447">
        <v>8.0656454136914011</v>
      </c>
      <c r="BT232" s="447">
        <v>2.1726336165778641</v>
      </c>
      <c r="BU232" s="447">
        <v>84.834865580822523</v>
      </c>
      <c r="BV232" s="447">
        <v>19.815131489056636</v>
      </c>
      <c r="BW232" s="447">
        <v>0</v>
      </c>
      <c r="BX232" s="447">
        <v>20.234590102865372</v>
      </c>
      <c r="BY232" s="448">
        <v>586.2874183624067</v>
      </c>
      <c r="BZ232" s="448">
        <v>0</v>
      </c>
      <c r="CA232" s="2613"/>
      <c r="CB232" s="2613"/>
      <c r="CC232" s="2613"/>
      <c r="CD232" s="2613"/>
      <c r="CE232" s="2613"/>
      <c r="CF232" s="2613"/>
      <c r="CG232" s="2613"/>
      <c r="CH232" s="2613"/>
      <c r="CI232" s="2613"/>
      <c r="CJ232" s="2613"/>
      <c r="CK232" s="2613"/>
      <c r="CL232" s="2613"/>
      <c r="CM232" s="2613"/>
      <c r="CN232" s="2613"/>
      <c r="CO232" s="2613"/>
      <c r="CP232" s="2613"/>
      <c r="CQ232" s="2613"/>
      <c r="CR232" s="2613"/>
      <c r="CS232" s="2613"/>
      <c r="CT232" s="2613"/>
      <c r="CU232" s="2613"/>
      <c r="CV232" s="2613"/>
      <c r="CW232" s="2613"/>
      <c r="CX232" s="2613"/>
      <c r="CY232" s="2613"/>
      <c r="CZ232" s="2613"/>
    </row>
    <row r="233" s="130" customFormat="true" ht="15" customHeight="true" x14ac:dyDescent="0.2">
      <c r="A233" s="3443"/>
      <c r="B233" s="304" t="s">
        <v>533</v>
      </c>
      <c r="C233" s="385">
        <v>17.123119538493313</v>
      </c>
      <c r="D233" s="386">
        <v>21.524680298635086</v>
      </c>
      <c r="E233" s="386">
        <v>30.295573066845449</v>
      </c>
      <c r="F233" s="386">
        <v>24.173453500322005</v>
      </c>
      <c r="G233" s="387">
        <v>18.754862770967922</v>
      </c>
      <c r="H233" s="388">
        <v>26.293631043032729</v>
      </c>
      <c r="I233" s="386">
        <v>26.020860519036376</v>
      </c>
      <c r="J233" s="386">
        <v>23.121787464537785</v>
      </c>
      <c r="K233" s="386">
        <v>17.956853636763174</v>
      </c>
      <c r="L233" s="389">
        <v>19.69698436217972</v>
      </c>
      <c r="M233" s="390">
        <v>15.830677362048181</v>
      </c>
      <c r="N233" s="386">
        <v>15.235743357447706</v>
      </c>
      <c r="O233" s="386">
        <v>28.519392054298354</v>
      </c>
      <c r="P233" s="386">
        <v>28.612233018242588</v>
      </c>
      <c r="Q233" s="389">
        <v>22.984193444657137</v>
      </c>
      <c r="R233" s="390">
        <v>39.202496494458458</v>
      </c>
      <c r="S233" s="386">
        <v>6.2946516756030828</v>
      </c>
      <c r="T233" s="386">
        <v>8.7244656899654702E-2</v>
      </c>
      <c r="U233" s="386">
        <v>30.101012704964912</v>
      </c>
      <c r="V233" s="386">
        <v>40.908563120545111</v>
      </c>
      <c r="W233" s="386">
        <v>5.0008056304037778</v>
      </c>
      <c r="X233" s="386">
        <v>4.267823994532054</v>
      </c>
      <c r="Y233" s="391">
        <v>18.451184007371644</v>
      </c>
      <c r="Z233" s="391">
        <v>4.1727372417957237E-2</v>
      </c>
      <c r="AA233" s="2849"/>
      <c r="AB233" s="2849"/>
      <c r="AC233" s="2849"/>
      <c r="AD233" s="2849"/>
      <c r="AE233" s="2849"/>
      <c r="AF233" s="2849"/>
      <c r="AG233" s="2849"/>
      <c r="AH233" s="2849"/>
      <c r="AI233" s="2849"/>
      <c r="AJ233" s="2849"/>
      <c r="AK233" s="2849"/>
      <c r="AL233" s="2849"/>
      <c r="AM233" s="2849"/>
      <c r="AN233" s="2849"/>
      <c r="AO233" s="2849"/>
      <c r="AP233" s="2849"/>
      <c r="AQ233" s="2849"/>
      <c r="AR233" s="2849"/>
      <c r="AS233" s="2849"/>
      <c r="AT233" s="2849"/>
      <c r="AU233" s="2849"/>
      <c r="AV233" s="2849"/>
      <c r="AW233" s="2849"/>
      <c r="AX233" s="2849"/>
      <c r="AY233" s="2849"/>
      <c r="AZ233" s="239"/>
      <c r="BA233" s="3450"/>
      <c r="BB233" s="175" t="s">
        <v>533</v>
      </c>
      <c r="BC233" s="517">
        <v>1720.0185717384284</v>
      </c>
      <c r="BD233" s="447">
        <v>2160.1092865690607</v>
      </c>
      <c r="BE233" s="447">
        <v>3046.5189695814911</v>
      </c>
      <c r="BF233" s="447">
        <v>2424.4259176304981</v>
      </c>
      <c r="BG233" s="518">
        <v>1886.2783517620376</v>
      </c>
      <c r="BH233" s="526">
        <v>942.34373664065379</v>
      </c>
      <c r="BI233" s="447">
        <v>932.97328727699926</v>
      </c>
      <c r="BJ233" s="447">
        <v>829.43320044198845</v>
      </c>
      <c r="BK233" s="447">
        <v>642.33658717081255</v>
      </c>
      <c r="BL233" s="518">
        <v>707.7874787549847</v>
      </c>
      <c r="BM233" s="526">
        <v>1028.2112966107723</v>
      </c>
      <c r="BN233" s="447">
        <v>977.66807588975314</v>
      </c>
      <c r="BO233" s="447">
        <v>1846.8748774704154</v>
      </c>
      <c r="BP233" s="447">
        <v>1844.6500097351609</v>
      </c>
      <c r="BQ233" s="518">
        <v>1485.0725472899717</v>
      </c>
      <c r="BR233" s="526">
        <v>3612.0583687198573</v>
      </c>
      <c r="BS233" s="447">
        <v>249.30778241438406</v>
      </c>
      <c r="BT233" s="447">
        <v>0.77862318369510952</v>
      </c>
      <c r="BU233" s="447">
        <v>1643.5900685111151</v>
      </c>
      <c r="BV233" s="447">
        <v>3272.424992779223</v>
      </c>
      <c r="BW233" s="447">
        <v>349.76160335053169</v>
      </c>
      <c r="BX233" s="447">
        <v>105.03352418681429</v>
      </c>
      <c r="BY233" s="448">
        <v>2003.4014492741148</v>
      </c>
      <c r="BZ233" s="448">
        <v>0.99468486177822235</v>
      </c>
      <c r="CA233" s="2613"/>
      <c r="CB233" s="2613"/>
      <c r="CC233" s="2613"/>
      <c r="CD233" s="2613"/>
      <c r="CE233" s="2613"/>
      <c r="CF233" s="2613"/>
      <c r="CG233" s="2613"/>
      <c r="CH233" s="2613"/>
      <c r="CI233" s="2613"/>
      <c r="CJ233" s="2613"/>
      <c r="CK233" s="2613"/>
      <c r="CL233" s="2613"/>
      <c r="CM233" s="2613"/>
      <c r="CN233" s="2613"/>
      <c r="CO233" s="2613"/>
      <c r="CP233" s="2613"/>
      <c r="CQ233" s="2613"/>
      <c r="CR233" s="2613"/>
      <c r="CS233" s="2613"/>
      <c r="CT233" s="2613"/>
      <c r="CU233" s="2613"/>
      <c r="CV233" s="2613"/>
      <c r="CW233" s="2613"/>
      <c r="CX233" s="2613"/>
      <c r="CY233" s="2613"/>
      <c r="CZ233" s="2613"/>
    </row>
    <row r="234" s="130" customFormat="true" ht="15" customHeight="true" x14ac:dyDescent="0.2">
      <c r="A234" s="3443"/>
      <c r="B234" s="304" t="s">
        <v>534</v>
      </c>
      <c r="C234" s="385">
        <v>82.272182314560396</v>
      </c>
      <c r="D234" s="386">
        <v>77.361810848050339</v>
      </c>
      <c r="E234" s="386">
        <v>68.96392862554687</v>
      </c>
      <c r="F234" s="386">
        <v>71.941311884924716</v>
      </c>
      <c r="G234" s="387">
        <v>66.558738406621544</v>
      </c>
      <c r="H234" s="388">
        <v>72.54085630212478</v>
      </c>
      <c r="I234" s="386">
        <v>66.582376434098407</v>
      </c>
      <c r="J234" s="386">
        <v>67.950920449094852</v>
      </c>
      <c r="K234" s="386">
        <v>68.01482870324763</v>
      </c>
      <c r="L234" s="389">
        <v>59.514457685699327</v>
      </c>
      <c r="M234" s="390">
        <v>83.710412797792344</v>
      </c>
      <c r="N234" s="386">
        <v>83.749980175599205</v>
      </c>
      <c r="O234" s="386">
        <v>70.670873761681477</v>
      </c>
      <c r="P234" s="386">
        <v>70.427857637333716</v>
      </c>
      <c r="Q234" s="389">
        <v>76.575559418828789</v>
      </c>
      <c r="R234" s="390">
        <v>59.848830204248017</v>
      </c>
      <c r="S234" s="386">
        <v>93.233082758078538</v>
      </c>
      <c r="T234" s="386">
        <v>99.360190957472128</v>
      </c>
      <c r="U234" s="386">
        <v>67.963288495793208</v>
      </c>
      <c r="V234" s="386">
        <v>58.668394814870098</v>
      </c>
      <c r="W234" s="386">
        <v>94.999194369596225</v>
      </c>
      <c r="X234" s="386">
        <v>93.922850289326036</v>
      </c>
      <c r="Y234" s="391">
        <v>64.901949270209897</v>
      </c>
      <c r="Z234" s="391">
        <v>99.492418369390094</v>
      </c>
      <c r="AA234" s="2849"/>
      <c r="AB234" s="2849"/>
      <c r="AC234" s="2849"/>
      <c r="AD234" s="2849"/>
      <c r="AE234" s="2849"/>
      <c r="AF234" s="2849"/>
      <c r="AG234" s="2849"/>
      <c r="AH234" s="2849"/>
      <c r="AI234" s="2849"/>
      <c r="AJ234" s="2849"/>
      <c r="AK234" s="2849"/>
      <c r="AL234" s="2849"/>
      <c r="AM234" s="2849"/>
      <c r="AN234" s="2849"/>
      <c r="AO234" s="2849"/>
      <c r="AP234" s="2849"/>
      <c r="AQ234" s="2849"/>
      <c r="AR234" s="2849"/>
      <c r="AS234" s="2849"/>
      <c r="AT234" s="2849"/>
      <c r="AU234" s="2849"/>
      <c r="AV234" s="2849"/>
      <c r="AW234" s="2849"/>
      <c r="AX234" s="2849"/>
      <c r="AY234" s="2849"/>
      <c r="AZ234" s="239"/>
      <c r="BA234" s="3450"/>
      <c r="BB234" s="175" t="s">
        <v>534</v>
      </c>
      <c r="BC234" s="517">
        <v>8264.2465469201161</v>
      </c>
      <c r="BD234" s="447">
        <v>7763.6445104027571</v>
      </c>
      <c r="BE234" s="447">
        <v>6935.0038803035377</v>
      </c>
      <c r="BF234" s="447">
        <v>7215.2032840416105</v>
      </c>
      <c r="BG234" s="518">
        <v>6694.1736076762181</v>
      </c>
      <c r="BH234" s="526">
        <v>2599.8091125177843</v>
      </c>
      <c r="BI234" s="447">
        <v>2387.2991660283437</v>
      </c>
      <c r="BJ234" s="447">
        <v>2437.5602235559422</v>
      </c>
      <c r="BK234" s="447">
        <v>2432.9659209789384</v>
      </c>
      <c r="BL234" s="518">
        <v>2138.580565444986</v>
      </c>
      <c r="BM234" s="526">
        <v>5437.0378546774327</v>
      </c>
      <c r="BN234" s="447">
        <v>5374.1835926934082</v>
      </c>
      <c r="BO234" s="447">
        <v>4576.5443060929856</v>
      </c>
      <c r="BP234" s="447">
        <v>4540.5316038598985</v>
      </c>
      <c r="BQ234" s="518">
        <v>4947.7594834945075</v>
      </c>
      <c r="BR234" s="526">
        <v>5514.3801371911604</v>
      </c>
      <c r="BS234" s="447">
        <v>3692.6162570935826</v>
      </c>
      <c r="BT234" s="447">
        <v>886.74941211405212</v>
      </c>
      <c r="BU234" s="447">
        <v>3710.9643814946071</v>
      </c>
      <c r="BV234" s="447">
        <v>4693.0986285851641</v>
      </c>
      <c r="BW234" s="447">
        <v>6644.3435309114275</v>
      </c>
      <c r="BX234" s="447">
        <v>2311.493627712292</v>
      </c>
      <c r="BY234" s="448">
        <v>7046.9547741058741</v>
      </c>
      <c r="BZ234" s="448">
        <v>2371.6710801360978</v>
      </c>
      <c r="CA234" s="2613"/>
      <c r="CB234" s="2613"/>
      <c r="CC234" s="2613"/>
      <c r="CD234" s="2613"/>
      <c r="CE234" s="2613"/>
      <c r="CF234" s="2613"/>
      <c r="CG234" s="2613"/>
      <c r="CH234" s="2613"/>
      <c r="CI234" s="2613"/>
      <c r="CJ234" s="2613"/>
      <c r="CK234" s="2613"/>
      <c r="CL234" s="2613"/>
      <c r="CM234" s="2613"/>
      <c r="CN234" s="2613"/>
      <c r="CO234" s="2613"/>
      <c r="CP234" s="2613"/>
      <c r="CQ234" s="2613"/>
      <c r="CR234" s="2613"/>
      <c r="CS234" s="2613"/>
      <c r="CT234" s="2613"/>
      <c r="CU234" s="2613"/>
      <c r="CV234" s="2613"/>
      <c r="CW234" s="2613"/>
      <c r="CX234" s="2613"/>
      <c r="CY234" s="2613"/>
      <c r="CZ234" s="2613"/>
    </row>
    <row r="235" s="130" customFormat="true" ht="15" customHeight="true" x14ac:dyDescent="0.2">
      <c r="A235" s="3443"/>
      <c r="B235" s="304" t="s">
        <v>535</v>
      </c>
      <c r="C235" s="385">
        <v>0.19446827371869271</v>
      </c>
      <c r="D235" s="386">
        <v>0</v>
      </c>
      <c r="E235" s="386">
        <v>0.13947456393383323</v>
      </c>
      <c r="F235" s="386">
        <v>0.28473880909967714</v>
      </c>
      <c r="G235" s="387">
        <v>0.35222530638063249</v>
      </c>
      <c r="H235" s="388">
        <v>0</v>
      </c>
      <c r="I235" s="386">
        <v>0.52353687506665525</v>
      </c>
      <c r="J235" s="386">
        <v>0.26936421900028396</v>
      </c>
      <c r="K235" s="386">
        <v>0.95802867890856214</v>
      </c>
      <c r="L235" s="389">
        <v>0</v>
      </c>
      <c r="M235" s="390">
        <v>0.28353823259842936</v>
      </c>
      <c r="N235" s="386">
        <v>1.7428657956204428E-2</v>
      </c>
      <c r="O235" s="386">
        <v>0</v>
      </c>
      <c r="P235" s="386">
        <v>0.21754920559968216</v>
      </c>
      <c r="Q235" s="389">
        <v>1.9790082290813509E-2</v>
      </c>
      <c r="R235" s="390">
        <v>0</v>
      </c>
      <c r="S235" s="386">
        <v>0</v>
      </c>
      <c r="T235" s="386">
        <v>0.12531505263768578</v>
      </c>
      <c r="U235" s="386">
        <v>0.36069161189568982</v>
      </c>
      <c r="V235" s="386">
        <v>0.17533323732354214</v>
      </c>
      <c r="W235" s="386">
        <v>0</v>
      </c>
      <c r="X235" s="386">
        <v>0</v>
      </c>
      <c r="Y235" s="391">
        <v>0.57749752673410459</v>
      </c>
      <c r="Z235" s="391">
        <v>0</v>
      </c>
      <c r="AA235" s="2849"/>
      <c r="AB235" s="2849"/>
      <c r="AC235" s="2849"/>
      <c r="AD235" s="2849"/>
      <c r="AE235" s="2849"/>
      <c r="AF235" s="2849"/>
      <c r="AG235" s="2849"/>
      <c r="AH235" s="2849"/>
      <c r="AI235" s="2849"/>
      <c r="AJ235" s="2849"/>
      <c r="AK235" s="2849"/>
      <c r="AL235" s="2849"/>
      <c r="AM235" s="2849"/>
      <c r="AN235" s="2849"/>
      <c r="AO235" s="2849"/>
      <c r="AP235" s="2849"/>
      <c r="AQ235" s="2849"/>
      <c r="AR235" s="2849"/>
      <c r="AS235" s="2849"/>
      <c r="AT235" s="2849"/>
      <c r="AU235" s="2849"/>
      <c r="AV235" s="2849"/>
      <c r="AW235" s="2849"/>
      <c r="AX235" s="2849"/>
      <c r="AY235" s="2849"/>
      <c r="AZ235" s="239"/>
      <c r="BA235" s="3450"/>
      <c r="BB235" s="175" t="s">
        <v>535</v>
      </c>
      <c r="BC235" s="517">
        <v>19.534351883611023</v>
      </c>
      <c r="BD235" s="447">
        <v>0</v>
      </c>
      <c r="BE235" s="447">
        <v>14.025544387656426</v>
      </c>
      <c r="BF235" s="447">
        <v>28.55728282792959</v>
      </c>
      <c r="BG235" s="518">
        <v>35.425210969658799</v>
      </c>
      <c r="BH235" s="526">
        <v>0</v>
      </c>
      <c r="BI235" s="447">
        <v>18.771320763367036</v>
      </c>
      <c r="BJ235" s="447">
        <v>9.662731594286301</v>
      </c>
      <c r="BK235" s="447">
        <v>34.269749281801985</v>
      </c>
      <c r="BL235" s="518">
        <v>0</v>
      </c>
      <c r="BM235" s="526">
        <v>18.415965856121684</v>
      </c>
      <c r="BN235" s="447">
        <v>1.1183860274893387</v>
      </c>
      <c r="BO235" s="447">
        <v>0</v>
      </c>
      <c r="BP235" s="447">
        <v>14.025544387656426</v>
      </c>
      <c r="BQ235" s="518">
        <v>1.278692158133069</v>
      </c>
      <c r="BR235" s="526">
        <v>0</v>
      </c>
      <c r="BS235" s="447">
        <v>0</v>
      </c>
      <c r="BT235" s="447">
        <v>1.1183860274893387</v>
      </c>
      <c r="BU235" s="447">
        <v>19.694658014254752</v>
      </c>
      <c r="BV235" s="447">
        <v>14.025544387656426</v>
      </c>
      <c r="BW235" s="447">
        <v>0</v>
      </c>
      <c r="BX235" s="447">
        <v>0</v>
      </c>
      <c r="BY235" s="448">
        <v>62.703801639455321</v>
      </c>
      <c r="BZ235" s="448">
        <v>0</v>
      </c>
      <c r="CA235" s="2613"/>
      <c r="CB235" s="2613"/>
      <c r="CC235" s="2613"/>
      <c r="CD235" s="2613"/>
      <c r="CE235" s="2613"/>
      <c r="CF235" s="2613"/>
      <c r="CG235" s="2613"/>
      <c r="CH235" s="2613"/>
      <c r="CI235" s="2613"/>
      <c r="CJ235" s="2613"/>
      <c r="CK235" s="2613"/>
      <c r="CL235" s="2613"/>
      <c r="CM235" s="2613"/>
      <c r="CN235" s="2613"/>
      <c r="CO235" s="2613"/>
      <c r="CP235" s="2613"/>
      <c r="CQ235" s="2613"/>
      <c r="CR235" s="2613"/>
      <c r="CS235" s="2613"/>
      <c r="CT235" s="2613"/>
      <c r="CU235" s="2613"/>
      <c r="CV235" s="2613"/>
      <c r="CW235" s="2613"/>
      <c r="CX235" s="2613"/>
      <c r="CY235" s="2613"/>
      <c r="CZ235" s="2613"/>
    </row>
    <row r="236" s="130" customFormat="true" ht="15" customHeight="true" x14ac:dyDescent="0.2">
      <c r="A236" s="3444"/>
      <c r="B236" s="304" t="s">
        <v>536</v>
      </c>
      <c r="C236" s="385">
        <v>0</v>
      </c>
      <c r="D236" s="386">
        <v>0</v>
      </c>
      <c r="E236" s="386">
        <v>0</v>
      </c>
      <c r="F236" s="386">
        <v>9.6387118466235606E-3</v>
      </c>
      <c r="G236" s="387">
        <v>0</v>
      </c>
      <c r="H236" s="388">
        <v>0</v>
      </c>
      <c r="I236" s="386">
        <v>0</v>
      </c>
      <c r="J236" s="386">
        <v>0</v>
      </c>
      <c r="K236" s="386">
        <v>0</v>
      </c>
      <c r="L236" s="389">
        <v>0</v>
      </c>
      <c r="M236" s="390">
        <v>0</v>
      </c>
      <c r="N236" s="386">
        <v>0</v>
      </c>
      <c r="O236" s="386">
        <v>0</v>
      </c>
      <c r="P236" s="386">
        <v>0</v>
      </c>
      <c r="Q236" s="389">
        <v>1.4961351069591046E-2</v>
      </c>
      <c r="R236" s="390">
        <v>0</v>
      </c>
      <c r="S236" s="386">
        <v>0</v>
      </c>
      <c r="T236" s="386">
        <v>0.10831802275755224</v>
      </c>
      <c r="U236" s="386">
        <v>0</v>
      </c>
      <c r="V236" s="386">
        <v>0</v>
      </c>
      <c r="W236" s="386">
        <v>0</v>
      </c>
      <c r="X236" s="386">
        <v>0</v>
      </c>
      <c r="Y236" s="391">
        <v>0</v>
      </c>
      <c r="Z236" s="391">
        <v>0</v>
      </c>
      <c r="AA236" s="2849"/>
      <c r="AB236" s="2849"/>
      <c r="AC236" s="2849"/>
      <c r="AD236" s="2849"/>
      <c r="AE236" s="2849"/>
      <c r="AF236" s="2849"/>
      <c r="AG236" s="2849"/>
      <c r="AH236" s="2849"/>
      <c r="AI236" s="2849"/>
      <c r="AJ236" s="2849"/>
      <c r="AK236" s="2849"/>
      <c r="AL236" s="2849"/>
      <c r="AM236" s="2849"/>
      <c r="AN236" s="2849"/>
      <c r="AO236" s="2849"/>
      <c r="AP236" s="2849"/>
      <c r="AQ236" s="2849"/>
      <c r="AR236" s="2849"/>
      <c r="AS236" s="2849"/>
      <c r="AT236" s="2849"/>
      <c r="AU236" s="2849"/>
      <c r="AV236" s="2849"/>
      <c r="AW236" s="2849"/>
      <c r="AX236" s="2849"/>
      <c r="AY236" s="2849"/>
      <c r="AZ236" s="239"/>
      <c r="BA236" s="3451"/>
      <c r="BB236" s="175" t="s">
        <v>536</v>
      </c>
      <c r="BC236" s="517">
        <v>0</v>
      </c>
      <c r="BD236" s="447">
        <v>0</v>
      </c>
      <c r="BE236" s="447">
        <v>0</v>
      </c>
      <c r="BF236" s="447">
        <v>0.96669442838256447</v>
      </c>
      <c r="BG236" s="518">
        <v>0</v>
      </c>
      <c r="BH236" s="526">
        <v>0</v>
      </c>
      <c r="BI236" s="447">
        <v>0</v>
      </c>
      <c r="BJ236" s="447">
        <v>0</v>
      </c>
      <c r="BK236" s="447">
        <v>0</v>
      </c>
      <c r="BL236" s="518">
        <v>0</v>
      </c>
      <c r="BM236" s="526">
        <v>0</v>
      </c>
      <c r="BN236" s="447">
        <v>0</v>
      </c>
      <c r="BO236" s="447">
        <v>0</v>
      </c>
      <c r="BP236" s="447">
        <v>0</v>
      </c>
      <c r="BQ236" s="518">
        <v>0.96669442838256447</v>
      </c>
      <c r="BR236" s="526">
        <v>0</v>
      </c>
      <c r="BS236" s="447">
        <v>0</v>
      </c>
      <c r="BT236" s="447">
        <v>0.96669442838256447</v>
      </c>
      <c r="BU236" s="447">
        <v>0</v>
      </c>
      <c r="BV236" s="447">
        <v>0</v>
      </c>
      <c r="BW236" s="447">
        <v>0</v>
      </c>
      <c r="BX236" s="447">
        <v>0</v>
      </c>
      <c r="BY236" s="448">
        <v>0</v>
      </c>
      <c r="BZ236" s="448">
        <v>0</v>
      </c>
      <c r="CA236" s="2613"/>
      <c r="CB236" s="2613"/>
      <c r="CC236" s="2613"/>
      <c r="CD236" s="2613"/>
      <c r="CE236" s="2613"/>
      <c r="CF236" s="2613"/>
      <c r="CG236" s="2613"/>
      <c r="CH236" s="2613"/>
      <c r="CI236" s="2613"/>
      <c r="CJ236" s="2613"/>
      <c r="CK236" s="2613"/>
      <c r="CL236" s="2613"/>
      <c r="CM236" s="2613"/>
      <c r="CN236" s="2613"/>
      <c r="CO236" s="2613"/>
      <c r="CP236" s="2613"/>
      <c r="CQ236" s="2613"/>
      <c r="CR236" s="2613"/>
      <c r="CS236" s="2613"/>
      <c r="CT236" s="2613"/>
      <c r="CU236" s="2613"/>
      <c r="CV236" s="2613"/>
      <c r="CW236" s="2613"/>
      <c r="CX236" s="2613"/>
      <c r="CY236" s="2613"/>
      <c r="CZ236" s="2613"/>
    </row>
    <row r="237" s="130" customFormat="true" ht="15" customHeight="true" x14ac:dyDescent="0.2">
      <c r="A237" s="1103"/>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2849"/>
      <c r="AB237" s="2849"/>
      <c r="AC237" s="2849"/>
      <c r="AD237" s="2849"/>
      <c r="AE237" s="2849"/>
      <c r="AF237" s="2849"/>
      <c r="AG237" s="2849"/>
      <c r="AH237" s="2849"/>
      <c r="AI237" s="2849"/>
      <c r="AJ237" s="2849"/>
      <c r="AK237" s="2849"/>
      <c r="AL237" s="2849"/>
      <c r="AM237" s="2849"/>
      <c r="AN237" s="2849"/>
      <c r="AO237" s="2849"/>
      <c r="AP237" s="2849"/>
      <c r="AQ237" s="2849"/>
      <c r="AR237" s="2849"/>
      <c r="AS237" s="2849"/>
      <c r="AT237" s="2849"/>
      <c r="AU237" s="2849"/>
      <c r="AV237" s="2849"/>
      <c r="AW237" s="2849"/>
      <c r="AX237" s="2849"/>
      <c r="AY237" s="2849"/>
      <c r="AZ237" s="239"/>
      <c r="BA237" s="1099"/>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613"/>
      <c r="CB237" s="2613"/>
      <c r="CC237" s="2613"/>
      <c r="CD237" s="2613"/>
      <c r="CE237" s="2613"/>
      <c r="CF237" s="2613"/>
      <c r="CG237" s="2613"/>
      <c r="CH237" s="2613"/>
      <c r="CI237" s="2613"/>
      <c r="CJ237" s="2613"/>
      <c r="CK237" s="2613"/>
      <c r="CL237" s="2613"/>
      <c r="CM237" s="2613"/>
      <c r="CN237" s="2613"/>
      <c r="CO237" s="2613"/>
      <c r="CP237" s="2613"/>
      <c r="CQ237" s="2613"/>
      <c r="CR237" s="2613"/>
      <c r="CS237" s="2613"/>
      <c r="CT237" s="2613"/>
      <c r="CU237" s="2613"/>
      <c r="CV237" s="2613"/>
      <c r="CW237" s="2613"/>
      <c r="CX237" s="2613"/>
      <c r="CY237" s="2613"/>
      <c r="CZ237" s="2613"/>
    </row>
    <row r="238" s="130" customFormat="true" ht="15" customHeight="true" x14ac:dyDescent="0.2">
      <c r="A238" s="1103"/>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2849"/>
      <c r="AB238" s="2849"/>
      <c r="AC238" s="2849"/>
      <c r="AD238" s="2849"/>
      <c r="AE238" s="2849"/>
      <c r="AF238" s="2849"/>
      <c r="AG238" s="2849"/>
      <c r="AH238" s="2849"/>
      <c r="AI238" s="2849"/>
      <c r="AJ238" s="2849"/>
      <c r="AK238" s="2849"/>
      <c r="AL238" s="2849"/>
      <c r="AM238" s="2849"/>
      <c r="AN238" s="2849"/>
      <c r="AO238" s="2849"/>
      <c r="AP238" s="2849"/>
      <c r="AQ238" s="2849"/>
      <c r="AR238" s="2849"/>
      <c r="AS238" s="2849"/>
      <c r="AT238" s="2849"/>
      <c r="AU238" s="2849"/>
      <c r="AV238" s="2849"/>
      <c r="AW238" s="2849"/>
      <c r="AX238" s="2849"/>
      <c r="AY238" s="2849"/>
      <c r="AZ238" s="239"/>
      <c r="BA238" s="1099"/>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613"/>
      <c r="CB238" s="2613"/>
      <c r="CC238" s="2613"/>
      <c r="CD238" s="2613"/>
      <c r="CE238" s="2613"/>
      <c r="CF238" s="2613"/>
      <c r="CG238" s="2613"/>
      <c r="CH238" s="2613"/>
      <c r="CI238" s="2613"/>
      <c r="CJ238" s="2613"/>
      <c r="CK238" s="2613"/>
      <c r="CL238" s="2613"/>
      <c r="CM238" s="2613"/>
      <c r="CN238" s="2613"/>
      <c r="CO238" s="2613"/>
      <c r="CP238" s="2613"/>
      <c r="CQ238" s="2613"/>
      <c r="CR238" s="2613"/>
      <c r="CS238" s="2613"/>
      <c r="CT238" s="2613"/>
      <c r="CU238" s="2613"/>
      <c r="CV238" s="2613"/>
      <c r="CW238" s="2613"/>
      <c r="CX238" s="2613"/>
      <c r="CY238" s="2613"/>
      <c r="CZ238" s="2613"/>
    </row>
    <row r="239" s="130" customFormat="true" ht="15" customHeight="true" x14ac:dyDescent="0.2">
      <c r="A239" s="1103"/>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2849"/>
      <c r="AB239" s="2849"/>
      <c r="AC239" s="2849"/>
      <c r="AD239" s="2849"/>
      <c r="AE239" s="2849"/>
      <c r="AF239" s="2849"/>
      <c r="AG239" s="2849"/>
      <c r="AH239" s="2849"/>
      <c r="AI239" s="2849"/>
      <c r="AJ239" s="2849"/>
      <c r="AK239" s="2849"/>
      <c r="AL239" s="2849"/>
      <c r="AM239" s="2849"/>
      <c r="AN239" s="2849"/>
      <c r="AO239" s="2849"/>
      <c r="AP239" s="2849"/>
      <c r="AQ239" s="2849"/>
      <c r="AR239" s="2849"/>
      <c r="AS239" s="2849"/>
      <c r="AT239" s="2849"/>
      <c r="AU239" s="2849"/>
      <c r="AV239" s="2849"/>
      <c r="AW239" s="2849"/>
      <c r="AX239" s="2849"/>
      <c r="AY239" s="2849"/>
      <c r="AZ239" s="239"/>
      <c r="BA239" s="1099"/>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613"/>
      <c r="CB239" s="2613"/>
      <c r="CC239" s="2613"/>
      <c r="CD239" s="2613"/>
      <c r="CE239" s="2613"/>
      <c r="CF239" s="2613"/>
      <c r="CG239" s="2613"/>
      <c r="CH239" s="2613"/>
      <c r="CI239" s="2613"/>
      <c r="CJ239" s="2613"/>
      <c r="CK239" s="2613"/>
      <c r="CL239" s="2613"/>
      <c r="CM239" s="2613"/>
      <c r="CN239" s="2613"/>
      <c r="CO239" s="2613"/>
      <c r="CP239" s="2613"/>
      <c r="CQ239" s="2613"/>
      <c r="CR239" s="2613"/>
      <c r="CS239" s="2613"/>
      <c r="CT239" s="2613"/>
      <c r="CU239" s="2613"/>
      <c r="CV239" s="2613"/>
      <c r="CW239" s="2613"/>
      <c r="CX239" s="2613"/>
      <c r="CY239" s="2613"/>
      <c r="CZ239" s="2613"/>
    </row>
    <row r="240" s="130" customFormat="true" ht="15" customHeight="true" x14ac:dyDescent="0.2">
      <c r="A240" s="1103"/>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2849"/>
      <c r="AB240" s="2849"/>
      <c r="AC240" s="2849"/>
      <c r="AD240" s="2849"/>
      <c r="AE240" s="2849"/>
      <c r="AF240" s="2849"/>
      <c r="AG240" s="2849"/>
      <c r="AH240" s="2849"/>
      <c r="AI240" s="2849"/>
      <c r="AJ240" s="2849"/>
      <c r="AK240" s="2849"/>
      <c r="AL240" s="2849"/>
      <c r="AM240" s="2849"/>
      <c r="AN240" s="2849"/>
      <c r="AO240" s="2849"/>
      <c r="AP240" s="2849"/>
      <c r="AQ240" s="2849"/>
      <c r="AR240" s="2849"/>
      <c r="AS240" s="2849"/>
      <c r="AT240" s="2849"/>
      <c r="AU240" s="2849"/>
      <c r="AV240" s="2849"/>
      <c r="AW240" s="2849"/>
      <c r="AX240" s="2849"/>
      <c r="AY240" s="2849"/>
      <c r="AZ240" s="239"/>
      <c r="BA240" s="1099"/>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613"/>
      <c r="CB240" s="2613"/>
      <c r="CC240" s="2613"/>
      <c r="CD240" s="2613"/>
      <c r="CE240" s="2613"/>
      <c r="CF240" s="2613"/>
      <c r="CG240" s="2613"/>
      <c r="CH240" s="2613"/>
      <c r="CI240" s="2613"/>
      <c r="CJ240" s="2613"/>
      <c r="CK240" s="2613"/>
      <c r="CL240" s="2613"/>
      <c r="CM240" s="2613"/>
      <c r="CN240" s="2613"/>
      <c r="CO240" s="2613"/>
      <c r="CP240" s="2613"/>
      <c r="CQ240" s="2613"/>
      <c r="CR240" s="2613"/>
      <c r="CS240" s="2613"/>
      <c r="CT240" s="2613"/>
      <c r="CU240" s="2613"/>
      <c r="CV240" s="2613"/>
      <c r="CW240" s="2613"/>
      <c r="CX240" s="2613"/>
      <c r="CY240" s="2613"/>
      <c r="CZ240" s="2613"/>
    </row>
    <row r="241" s="130" customFormat="true" ht="15" customHeight="true" x14ac:dyDescent="0.2">
      <c r="A241" s="1103"/>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2849"/>
      <c r="AB241" s="2849"/>
      <c r="AC241" s="2849"/>
      <c r="AD241" s="2849"/>
      <c r="AE241" s="2849"/>
      <c r="AF241" s="2849"/>
      <c r="AG241" s="2849"/>
      <c r="AH241" s="2849"/>
      <c r="AI241" s="2849"/>
      <c r="AJ241" s="2849"/>
      <c r="AK241" s="2849"/>
      <c r="AL241" s="2849"/>
      <c r="AM241" s="2849"/>
      <c r="AN241" s="2849"/>
      <c r="AO241" s="2849"/>
      <c r="AP241" s="2849"/>
      <c r="AQ241" s="2849"/>
      <c r="AR241" s="2849"/>
      <c r="AS241" s="2849"/>
      <c r="AT241" s="2849"/>
      <c r="AU241" s="2849"/>
      <c r="AV241" s="2849"/>
      <c r="AW241" s="2849"/>
      <c r="AX241" s="2849"/>
      <c r="AY241" s="2849"/>
      <c r="AZ241" s="239"/>
      <c r="BA241" s="1099"/>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613"/>
      <c r="CB241" s="2613"/>
      <c r="CC241" s="2613"/>
      <c r="CD241" s="2613"/>
      <c r="CE241" s="2613"/>
      <c r="CF241" s="2613"/>
      <c r="CG241" s="2613"/>
      <c r="CH241" s="2613"/>
      <c r="CI241" s="2613"/>
      <c r="CJ241" s="2613"/>
      <c r="CK241" s="2613"/>
      <c r="CL241" s="2613"/>
      <c r="CM241" s="2613"/>
      <c r="CN241" s="2613"/>
      <c r="CO241" s="2613"/>
      <c r="CP241" s="2613"/>
      <c r="CQ241" s="2613"/>
      <c r="CR241" s="2613"/>
      <c r="CS241" s="2613"/>
      <c r="CT241" s="2613"/>
      <c r="CU241" s="2613"/>
      <c r="CV241" s="2613"/>
      <c r="CW241" s="2613"/>
      <c r="CX241" s="2613"/>
      <c r="CY241" s="2613"/>
      <c r="CZ241" s="2613"/>
    </row>
    <row r="242" s="130" customFormat="true" ht="15" customHeight="true" x14ac:dyDescent="0.2">
      <c r="A242" s="1103"/>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2849"/>
      <c r="AB242" s="2849"/>
      <c r="AC242" s="2849"/>
      <c r="AD242" s="2849"/>
      <c r="AE242" s="2849"/>
      <c r="AF242" s="2849"/>
      <c r="AG242" s="2849"/>
      <c r="AH242" s="2849"/>
      <c r="AI242" s="2849"/>
      <c r="AJ242" s="2849"/>
      <c r="AK242" s="2849"/>
      <c r="AL242" s="2849"/>
      <c r="AM242" s="2849"/>
      <c r="AN242" s="2849"/>
      <c r="AO242" s="2849"/>
      <c r="AP242" s="2849"/>
      <c r="AQ242" s="2849"/>
      <c r="AR242" s="2849"/>
      <c r="AS242" s="2849"/>
      <c r="AT242" s="2849"/>
      <c r="AU242" s="2849"/>
      <c r="AV242" s="2849"/>
      <c r="AW242" s="2849"/>
      <c r="AX242" s="2849"/>
      <c r="AY242" s="2849"/>
      <c r="AZ242" s="239"/>
      <c r="BA242" s="1099"/>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613"/>
      <c r="CB242" s="2613"/>
      <c r="CC242" s="2613"/>
      <c r="CD242" s="2613"/>
      <c r="CE242" s="2613"/>
      <c r="CF242" s="2613"/>
      <c r="CG242" s="2613"/>
      <c r="CH242" s="2613"/>
      <c r="CI242" s="2613"/>
      <c r="CJ242" s="2613"/>
      <c r="CK242" s="2613"/>
      <c r="CL242" s="2613"/>
      <c r="CM242" s="2613"/>
      <c r="CN242" s="2613"/>
      <c r="CO242" s="2613"/>
      <c r="CP242" s="2613"/>
      <c r="CQ242" s="2613"/>
      <c r="CR242" s="2613"/>
      <c r="CS242" s="2613"/>
      <c r="CT242" s="2613"/>
      <c r="CU242" s="2613"/>
      <c r="CV242" s="2613"/>
      <c r="CW242" s="2613"/>
      <c r="CX242" s="2613"/>
      <c r="CY242" s="2613"/>
      <c r="CZ242" s="2613"/>
    </row>
    <row r="243" s="130" customFormat="true" ht="15" customHeight="true" x14ac:dyDescent="0.2">
      <c r="A243" s="1103"/>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2849"/>
      <c r="AB243" s="2849"/>
      <c r="AC243" s="2849"/>
      <c r="AD243" s="2849"/>
      <c r="AE243" s="2849"/>
      <c r="AF243" s="2849"/>
      <c r="AG243" s="2849"/>
      <c r="AH243" s="2849"/>
      <c r="AI243" s="2849"/>
      <c r="AJ243" s="2849"/>
      <c r="AK243" s="2849"/>
      <c r="AL243" s="2849"/>
      <c r="AM243" s="2849"/>
      <c r="AN243" s="2849"/>
      <c r="AO243" s="2849"/>
      <c r="AP243" s="2849"/>
      <c r="AQ243" s="2849"/>
      <c r="AR243" s="2849"/>
      <c r="AS243" s="2849"/>
      <c r="AT243" s="2849"/>
      <c r="AU243" s="2849"/>
      <c r="AV243" s="2849"/>
      <c r="AW243" s="2849"/>
      <c r="AX243" s="2849"/>
      <c r="AY243" s="2849"/>
      <c r="AZ243" s="239"/>
      <c r="BA243" s="1099"/>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613"/>
      <c r="CB243" s="2613"/>
      <c r="CC243" s="2613"/>
      <c r="CD243" s="2613"/>
      <c r="CE243" s="2613"/>
      <c r="CF243" s="2613"/>
      <c r="CG243" s="2613"/>
      <c r="CH243" s="2613"/>
      <c r="CI243" s="2613"/>
      <c r="CJ243" s="2613"/>
      <c r="CK243" s="2613"/>
      <c r="CL243" s="2613"/>
      <c r="CM243" s="2613"/>
      <c r="CN243" s="2613"/>
      <c r="CO243" s="2613"/>
      <c r="CP243" s="2613"/>
      <c r="CQ243" s="2613"/>
      <c r="CR243" s="2613"/>
      <c r="CS243" s="2613"/>
      <c r="CT243" s="2613"/>
      <c r="CU243" s="2613"/>
      <c r="CV243" s="2613"/>
      <c r="CW243" s="2613"/>
      <c r="CX243" s="2613"/>
      <c r="CY243" s="2613"/>
      <c r="CZ243" s="2613"/>
    </row>
    <row r="244" s="130" customFormat="true" ht="15" customHeight="true" x14ac:dyDescent="0.2">
      <c r="A244" s="1103"/>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2849"/>
      <c r="AB244" s="2849"/>
      <c r="AC244" s="2849"/>
      <c r="AD244" s="2849"/>
      <c r="AE244" s="2849"/>
      <c r="AF244" s="2849"/>
      <c r="AG244" s="2849"/>
      <c r="AH244" s="2849"/>
      <c r="AI244" s="2849"/>
      <c r="AJ244" s="2849"/>
      <c r="AK244" s="2849"/>
      <c r="AL244" s="2849"/>
      <c r="AM244" s="2849"/>
      <c r="AN244" s="2849"/>
      <c r="AO244" s="2849"/>
      <c r="AP244" s="2849"/>
      <c r="AQ244" s="2849"/>
      <c r="AR244" s="2849"/>
      <c r="AS244" s="2849"/>
      <c r="AT244" s="2849"/>
      <c r="AU244" s="2849"/>
      <c r="AV244" s="2849"/>
      <c r="AW244" s="2849"/>
      <c r="AX244" s="2849"/>
      <c r="AY244" s="2849"/>
      <c r="AZ244" s="239"/>
      <c r="BA244" s="1099"/>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613"/>
      <c r="CB244" s="2613"/>
      <c r="CC244" s="2613"/>
      <c r="CD244" s="2613"/>
      <c r="CE244" s="2613"/>
      <c r="CF244" s="2613"/>
      <c r="CG244" s="2613"/>
      <c r="CH244" s="2613"/>
      <c r="CI244" s="2613"/>
      <c r="CJ244" s="2613"/>
      <c r="CK244" s="2613"/>
      <c r="CL244" s="2613"/>
      <c r="CM244" s="2613"/>
      <c r="CN244" s="2613"/>
      <c r="CO244" s="2613"/>
      <c r="CP244" s="2613"/>
      <c r="CQ244" s="2613"/>
      <c r="CR244" s="2613"/>
      <c r="CS244" s="2613"/>
      <c r="CT244" s="2613"/>
      <c r="CU244" s="2613"/>
      <c r="CV244" s="2613"/>
      <c r="CW244" s="2613"/>
      <c r="CX244" s="2613"/>
      <c r="CY244" s="2613"/>
      <c r="CZ244" s="2613"/>
    </row>
    <row r="245" s="130" customFormat="true" ht="15" customHeight="true" x14ac:dyDescent="0.2">
      <c r="A245" s="1103"/>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2849"/>
      <c r="AB245" s="2849"/>
      <c r="AC245" s="2849"/>
      <c r="AD245" s="2849"/>
      <c r="AE245" s="2849"/>
      <c r="AF245" s="2849"/>
      <c r="AG245" s="2849"/>
      <c r="AH245" s="2849"/>
      <c r="AI245" s="2849"/>
      <c r="AJ245" s="2849"/>
      <c r="AK245" s="2849"/>
      <c r="AL245" s="2849"/>
      <c r="AM245" s="2849"/>
      <c r="AN245" s="2849"/>
      <c r="AO245" s="2849"/>
      <c r="AP245" s="2849"/>
      <c r="AQ245" s="2849"/>
      <c r="AR245" s="2849"/>
      <c r="AS245" s="2849"/>
      <c r="AT245" s="2849"/>
      <c r="AU245" s="2849"/>
      <c r="AV245" s="2849"/>
      <c r="AW245" s="2849"/>
      <c r="AX245" s="2849"/>
      <c r="AY245" s="2849"/>
      <c r="AZ245" s="239"/>
      <c r="BA245" s="1099"/>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613"/>
      <c r="CB245" s="2613"/>
      <c r="CC245" s="2613"/>
      <c r="CD245" s="2613"/>
      <c r="CE245" s="2613"/>
      <c r="CF245" s="2613"/>
      <c r="CG245" s="2613"/>
      <c r="CH245" s="2613"/>
      <c r="CI245" s="2613"/>
      <c r="CJ245" s="2613"/>
      <c r="CK245" s="2613"/>
      <c r="CL245" s="2613"/>
      <c r="CM245" s="2613"/>
      <c r="CN245" s="2613"/>
      <c r="CO245" s="2613"/>
      <c r="CP245" s="2613"/>
      <c r="CQ245" s="2613"/>
      <c r="CR245" s="2613"/>
      <c r="CS245" s="2613"/>
      <c r="CT245" s="2613"/>
      <c r="CU245" s="2613"/>
      <c r="CV245" s="2613"/>
      <c r="CW245" s="2613"/>
      <c r="CX245" s="2613"/>
      <c r="CY245" s="2613"/>
      <c r="CZ245" s="2613"/>
    </row>
    <row r="246" s="130" customFormat="true" ht="15" customHeight="true" x14ac:dyDescent="0.2">
      <c r="A246" s="1103"/>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2849"/>
      <c r="AB246" s="2849"/>
      <c r="AC246" s="2849"/>
      <c r="AD246" s="2849"/>
      <c r="AE246" s="2849"/>
      <c r="AF246" s="2849"/>
      <c r="AG246" s="2849"/>
      <c r="AH246" s="2849"/>
      <c r="AI246" s="2849"/>
      <c r="AJ246" s="2849"/>
      <c r="AK246" s="2849"/>
      <c r="AL246" s="2849"/>
      <c r="AM246" s="2849"/>
      <c r="AN246" s="2849"/>
      <c r="AO246" s="2849"/>
      <c r="AP246" s="2849"/>
      <c r="AQ246" s="2849"/>
      <c r="AR246" s="2849"/>
      <c r="AS246" s="2849"/>
      <c r="AT246" s="2849"/>
      <c r="AU246" s="2849"/>
      <c r="AV246" s="2849"/>
      <c r="AW246" s="2849"/>
      <c r="AX246" s="2849"/>
      <c r="AY246" s="2849"/>
      <c r="AZ246" s="239"/>
      <c r="BA246" s="1099"/>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613"/>
      <c r="CB246" s="2613"/>
      <c r="CC246" s="2613"/>
      <c r="CD246" s="2613"/>
      <c r="CE246" s="2613"/>
      <c r="CF246" s="2613"/>
      <c r="CG246" s="2613"/>
      <c r="CH246" s="2613"/>
      <c r="CI246" s="2613"/>
      <c r="CJ246" s="2613"/>
      <c r="CK246" s="2613"/>
      <c r="CL246" s="2613"/>
      <c r="CM246" s="2613"/>
      <c r="CN246" s="2613"/>
      <c r="CO246" s="2613"/>
      <c r="CP246" s="2613"/>
      <c r="CQ246" s="2613"/>
      <c r="CR246" s="2613"/>
      <c r="CS246" s="2613"/>
      <c r="CT246" s="2613"/>
      <c r="CU246" s="2613"/>
      <c r="CV246" s="2613"/>
      <c r="CW246" s="2613"/>
      <c r="CX246" s="2613"/>
      <c r="CY246" s="2613"/>
      <c r="CZ246" s="2613"/>
    </row>
    <row r="247" s="130" customFormat="true" ht="15" customHeight="true" x14ac:dyDescent="0.2">
      <c r="A247" s="1103"/>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2849"/>
      <c r="AB247" s="2849"/>
      <c r="AC247" s="2849"/>
      <c r="AD247" s="2849"/>
      <c r="AE247" s="2849"/>
      <c r="AF247" s="2849"/>
      <c r="AG247" s="2849"/>
      <c r="AH247" s="2849"/>
      <c r="AI247" s="2849"/>
      <c r="AJ247" s="2849"/>
      <c r="AK247" s="2849"/>
      <c r="AL247" s="2849"/>
      <c r="AM247" s="2849"/>
      <c r="AN247" s="2849"/>
      <c r="AO247" s="2849"/>
      <c r="AP247" s="2849"/>
      <c r="AQ247" s="2849"/>
      <c r="AR247" s="2849"/>
      <c r="AS247" s="2849"/>
      <c r="AT247" s="2849"/>
      <c r="AU247" s="2849"/>
      <c r="AV247" s="2849"/>
      <c r="AW247" s="2849"/>
      <c r="AX247" s="2849"/>
      <c r="AY247" s="2849"/>
      <c r="AZ247" s="239"/>
      <c r="BA247" s="1099"/>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613"/>
      <c r="CB247" s="2613"/>
      <c r="CC247" s="2613"/>
      <c r="CD247" s="2613"/>
      <c r="CE247" s="2613"/>
      <c r="CF247" s="2613"/>
      <c r="CG247" s="2613"/>
      <c r="CH247" s="2613"/>
      <c r="CI247" s="2613"/>
      <c r="CJ247" s="2613"/>
      <c r="CK247" s="2613"/>
      <c r="CL247" s="2613"/>
      <c r="CM247" s="2613"/>
      <c r="CN247" s="2613"/>
      <c r="CO247" s="2613"/>
      <c r="CP247" s="2613"/>
      <c r="CQ247" s="2613"/>
      <c r="CR247" s="2613"/>
      <c r="CS247" s="2613"/>
      <c r="CT247" s="2613"/>
      <c r="CU247" s="2613"/>
      <c r="CV247" s="2613"/>
      <c r="CW247" s="2613"/>
      <c r="CX247" s="2613"/>
      <c r="CY247" s="2613"/>
      <c r="CZ247" s="2613"/>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2849"/>
      <c r="AB248" s="2849"/>
      <c r="AC248" s="2849"/>
      <c r="AD248" s="2849"/>
      <c r="AE248" s="2849"/>
      <c r="AF248" s="2849"/>
      <c r="AG248" s="2849"/>
      <c r="AH248" s="2849"/>
      <c r="AI248" s="2849"/>
      <c r="AJ248" s="2849"/>
      <c r="AK248" s="2849"/>
      <c r="AL248" s="2849"/>
      <c r="AM248" s="2849"/>
      <c r="AN248" s="2849"/>
      <c r="AO248" s="2849"/>
      <c r="AP248" s="2849"/>
      <c r="AQ248" s="2849"/>
      <c r="AR248" s="2849"/>
      <c r="AS248" s="2849"/>
      <c r="AT248" s="2849"/>
      <c r="AU248" s="2849"/>
      <c r="AV248" s="2849"/>
      <c r="AW248" s="2849"/>
      <c r="AX248" s="2849"/>
      <c r="AY248" s="2849"/>
      <c r="AZ248" s="239"/>
      <c r="BA248" s="1099"/>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613"/>
      <c r="CB248" s="2613"/>
      <c r="CC248" s="2613"/>
      <c r="CD248" s="2613"/>
      <c r="CE248" s="2613"/>
      <c r="CF248" s="2613"/>
      <c r="CG248" s="2613"/>
      <c r="CH248" s="2613"/>
      <c r="CI248" s="2613"/>
      <c r="CJ248" s="2613"/>
      <c r="CK248" s="2613"/>
      <c r="CL248" s="2613"/>
      <c r="CM248" s="2613"/>
      <c r="CN248" s="2613"/>
      <c r="CO248" s="2613"/>
      <c r="CP248" s="2613"/>
      <c r="CQ248" s="2613"/>
      <c r="CR248" s="2613"/>
      <c r="CS248" s="2613"/>
      <c r="CT248" s="2613"/>
      <c r="CU248" s="2613"/>
      <c r="CV248" s="2613"/>
      <c r="CW248" s="2613"/>
      <c r="CX248" s="2613"/>
      <c r="CY248" s="2613"/>
      <c r="CZ248" s="2613"/>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70"/>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3064" t="str">
        <f>A1026</f>
        <v>Guinea Bissau</v>
      </c>
      <c r="B251" s="3065"/>
      <c r="R251" s="468"/>
      <c r="S251" s="468"/>
      <c r="T251" s="468"/>
      <c r="U251" s="468"/>
      <c r="V251" s="468"/>
      <c r="W251" s="468"/>
      <c r="X251" s="468"/>
      <c r="Y251" s="468"/>
    </row>
    <row r="252" ht="22.5" customHeight="true" x14ac:dyDescent="0.35">
      <c r="A252" s="257" t="str">
        <f>A1034</f>
        <v>2019</v>
      </c>
      <c r="B252" s="139"/>
      <c r="R252" s="468"/>
      <c r="S252" s="468"/>
      <c r="T252" s="468"/>
      <c r="U252" s="468"/>
      <c r="V252" s="468"/>
      <c r="W252" s="468"/>
      <c r="X252" s="468"/>
      <c r="Y252" s="468"/>
    </row>
    <row r="253" ht="22.5" customHeight="true" x14ac:dyDescent="0.35">
      <c r="A253" s="3393" t="s">
        <v>129</v>
      </c>
      <c r="B253" s="3394"/>
      <c r="R253" s="468"/>
      <c r="S253" s="468"/>
      <c r="T253" s="468"/>
      <c r="U253" s="468"/>
      <c r="V253" s="468"/>
      <c r="W253" s="468"/>
      <c r="X253" s="468"/>
      <c r="Y253" s="468"/>
    </row>
    <row r="254" ht="22.5" customHeight="true" x14ac:dyDescent="0.35">
      <c r="A254" s="3393" t="s">
        <v>97</v>
      </c>
      <c r="B254" s="3394"/>
      <c r="R254" s="468"/>
      <c r="S254" s="468"/>
      <c r="T254" s="468"/>
      <c r="U254" s="468"/>
      <c r="V254" s="468"/>
      <c r="W254" s="468"/>
      <c r="X254" s="468"/>
      <c r="Y254" s="468"/>
    </row>
    <row r="255" ht="15" customHeight="true" x14ac:dyDescent="0.2">
      <c r="A255" s="3395" t="s">
        <v>98</v>
      </c>
      <c r="B255" s="3396"/>
      <c r="R255" s="468"/>
      <c r="S255" s="468"/>
      <c r="T255" s="468"/>
      <c r="U255" s="468"/>
      <c r="V255" s="468"/>
      <c r="W255" s="468"/>
      <c r="X255" s="468"/>
      <c r="Y255" s="468"/>
    </row>
    <row r="256" ht="15" customHeight="true" x14ac:dyDescent="0.2">
      <c r="A256" s="152" t="s">
        <v>41</v>
      </c>
      <c r="B256" s="151"/>
      <c r="R256" s="468"/>
      <c r="S256" s="468"/>
      <c r="T256" s="468"/>
      <c r="U256" s="468"/>
      <c r="V256" s="468"/>
      <c r="W256" s="468"/>
      <c r="X256" s="468"/>
      <c r="Y256" s="468"/>
    </row>
    <row r="257" ht="18" customHeight="true" x14ac:dyDescent="0.2">
      <c r="A257" s="150" t="s">
        <v>40</v>
      </c>
      <c r="B257" s="153"/>
      <c r="R257" s="468"/>
      <c r="S257" s="468"/>
      <c r="T257" s="468"/>
      <c r="U257" s="468"/>
      <c r="V257" s="468"/>
      <c r="W257" s="468"/>
      <c r="X257" s="468"/>
      <c r="Y257" s="468"/>
    </row>
    <row r="258" ht="18" customHeight="true" x14ac:dyDescent="0.2">
      <c r="A258" s="245" t="s">
        <v>136</v>
      </c>
      <c r="B258" s="246" t="str">
        <f>A1025</f>
        <v>MICS19</v>
      </c>
      <c r="R258" s="468"/>
      <c r="S258" s="468"/>
      <c r="T258" s="468"/>
      <c r="U258" s="468"/>
      <c r="V258" s="468"/>
      <c r="W258" s="468"/>
      <c r="X258" s="468"/>
      <c r="Y258" s="468"/>
    </row>
    <row r="259" s="130" customFormat="true" ht="15" customHeight="true" x14ac:dyDescent="0.2">
      <c r="A259" s="137" t="s">
        <v>85</v>
      </c>
      <c r="B259" s="229"/>
      <c r="C259" s="3398" t="s">
        <v>115</v>
      </c>
      <c r="D259" s="3399"/>
      <c r="E259" s="3399"/>
      <c r="F259" s="3399"/>
      <c r="G259" s="3400"/>
      <c r="H259" s="3401" t="s">
        <v>39</v>
      </c>
      <c r="I259" s="3402"/>
      <c r="J259" s="3402"/>
      <c r="K259" s="3402"/>
      <c r="L259" s="3403"/>
      <c r="M259" s="3401" t="s">
        <v>38</v>
      </c>
      <c r="N259" s="3402"/>
      <c r="O259" s="3402"/>
      <c r="P259" s="3402"/>
      <c r="Q259" s="3404"/>
      <c r="R259" s="784" t="s">
        <v>143</v>
      </c>
      <c r="S259" s="459"/>
      <c r="T259" s="459"/>
      <c r="U259" s="459"/>
      <c r="V259" s="459"/>
      <c r="W259" s="459"/>
      <c r="X259" s="459"/>
      <c r="Y259" s="460"/>
      <c r="Z259" s="461"/>
      <c r="AA259" s="239"/>
      <c r="AB259" s="239"/>
      <c r="AC259" s="239"/>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2988" t="s">
        <v>115</v>
      </c>
      <c r="BD259" s="2989"/>
      <c r="BE259" s="2989"/>
      <c r="BF259" s="2989"/>
      <c r="BG259" s="2990"/>
      <c r="BH259" s="2991" t="s">
        <v>39</v>
      </c>
      <c r="BI259" s="2989"/>
      <c r="BJ259" s="2989"/>
      <c r="BK259" s="2989"/>
      <c r="BL259" s="2990"/>
      <c r="BM259" s="2991" t="s">
        <v>38</v>
      </c>
      <c r="BN259" s="2989"/>
      <c r="BO259" s="2989"/>
      <c r="BP259" s="2989"/>
      <c r="BQ259" s="2990"/>
      <c r="BR259" s="786" t="s">
        <v>143</v>
      </c>
      <c r="BS259" s="541"/>
      <c r="BT259" s="541"/>
      <c r="BU259" s="541"/>
      <c r="BV259" s="541"/>
      <c r="BW259" s="541"/>
      <c r="BX259" s="541"/>
      <c r="BY259" s="542"/>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24"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158</v>
      </c>
      <c r="S260" s="192" t="s">
        <v>159</v>
      </c>
      <c r="T260" s="192" t="s">
        <v>160</v>
      </c>
      <c r="U260" s="192" t="s">
        <v>161</v>
      </c>
      <c r="V260" s="192" t="s">
        <v>162</v>
      </c>
      <c r="W260" s="192" t="s">
        <v>163</v>
      </c>
      <c r="X260" s="192" t="s">
        <v>252</v>
      </c>
      <c r="Y260" s="194" t="s">
        <v>165</v>
      </c>
      <c r="Z260" s="194" t="s">
        <v>166</v>
      </c>
      <c r="AA260" s="2850"/>
      <c r="AB260" s="2850"/>
      <c r="AC260" s="2850"/>
      <c r="AD260" s="2850"/>
      <c r="AE260" s="2850"/>
      <c r="AF260" s="2850"/>
      <c r="AG260" s="2850"/>
      <c r="AH260" s="2850"/>
      <c r="AI260" s="2850"/>
      <c r="AJ260" s="2850"/>
      <c r="AK260" s="2850"/>
      <c r="AL260" s="2850"/>
      <c r="AM260" s="2850"/>
      <c r="AN260" s="2850"/>
      <c r="AO260" s="2850"/>
      <c r="AP260" s="2850"/>
      <c r="AQ260" s="2850"/>
      <c r="AR260" s="2850"/>
      <c r="AS260" s="2850"/>
      <c r="AT260" s="2850"/>
      <c r="AU260" s="2850"/>
      <c r="AV260" s="2850"/>
      <c r="AW260" s="2850"/>
      <c r="AX260" s="2850"/>
      <c r="AY260" s="2850"/>
      <c r="AZ260" s="239"/>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163</v>
      </c>
      <c r="BX260" s="195" t="s">
        <v>252</v>
      </c>
      <c r="BY260" s="196" t="s">
        <v>165</v>
      </c>
      <c r="BZ260" s="196" t="s">
        <v>166</v>
      </c>
      <c r="CA260" s="2614"/>
      <c r="CB260" s="2614"/>
      <c r="CC260" s="2614"/>
      <c r="CD260" s="2614"/>
      <c r="CE260" s="2614"/>
      <c r="CF260" s="2614"/>
      <c r="CG260" s="2614"/>
      <c r="CH260" s="2614"/>
      <c r="CI260" s="2614"/>
      <c r="CJ260" s="2614"/>
      <c r="CK260" s="2614"/>
      <c r="CL260" s="2614"/>
      <c r="CM260" s="2614"/>
      <c r="CN260" s="2614"/>
      <c r="CO260" s="2614"/>
      <c r="CP260" s="2614"/>
      <c r="CQ260" s="2614"/>
      <c r="CR260" s="2614"/>
      <c r="CS260" s="2614"/>
      <c r="CT260" s="2614"/>
      <c r="CU260" s="2614"/>
      <c r="CV260" s="2614"/>
      <c r="CW260" s="2614"/>
      <c r="CX260" s="2614"/>
      <c r="CY260" s="2614"/>
      <c r="CZ260" s="2614"/>
    </row>
    <row r="261" s="130" customFormat="true" ht="15" customHeight="true" x14ac:dyDescent="0.2">
      <c r="A261" s="3397" t="s">
        <v>73</v>
      </c>
      <c r="B261" s="154" t="s">
        <v>50</v>
      </c>
      <c r="C261" s="560">
        <v>72.689400929340181</v>
      </c>
      <c r="D261" s="580">
        <v>75.802546220261874</v>
      </c>
      <c r="E261" s="580">
        <v>75.812343988819279</v>
      </c>
      <c r="F261" s="580">
        <v>84.271862579077293</v>
      </c>
      <c r="G261" s="600">
        <v>82.236477981787033</v>
      </c>
      <c r="H261" s="619">
        <v>72.378287354258532</v>
      </c>
      <c r="I261" s="580">
        <v>83.473338661257372</v>
      </c>
      <c r="J261" s="580">
        <v>80.80244116608273</v>
      </c>
      <c r="K261" s="580">
        <v>92.137150713407777</v>
      </c>
      <c r="L261" s="600">
        <v>83.257110434642527</v>
      </c>
      <c r="M261" s="619">
        <v>78.085264532307647</v>
      </c>
      <c r="N261" s="580">
        <v>69.516463817154573</v>
      </c>
      <c r="O261" s="580">
        <v>72.470295476056577</v>
      </c>
      <c r="P261" s="580">
        <v>83.210646688531455</v>
      </c>
      <c r="Q261" s="652">
        <v>75.31248577292952</v>
      </c>
      <c r="R261" s="619">
        <v>100</v>
      </c>
      <c r="S261" s="580">
        <v>73.508396809971416</v>
      </c>
      <c r="T261" s="580">
        <v>74.70044308788529</v>
      </c>
      <c r="U261" s="580">
        <v>59.614671151232635</v>
      </c>
      <c r="V261" s="580">
        <v>76.102380136370712</v>
      </c>
      <c r="W261" s="580">
        <v>100</v>
      </c>
      <c r="X261" s="580">
        <v>91.340599455529571</v>
      </c>
      <c r="Y261" s="669">
        <v>84.350209593522536</v>
      </c>
      <c r="Z261" s="669">
        <v>37.863497427627216</v>
      </c>
      <c r="AA261" s="2851"/>
      <c r="AB261" s="2851"/>
      <c r="AC261" s="2851"/>
      <c r="AD261" s="2851"/>
      <c r="AE261" s="2851"/>
      <c r="AF261" s="2851"/>
      <c r="AG261" s="2851"/>
      <c r="AH261" s="2851"/>
      <c r="AI261" s="2851"/>
      <c r="AJ261" s="2851"/>
      <c r="AK261" s="2851"/>
      <c r="AL261" s="2851"/>
      <c r="AM261" s="2851"/>
      <c r="AN261" s="2851"/>
      <c r="AO261" s="2851"/>
      <c r="AP261" s="2851"/>
      <c r="AQ261" s="2851"/>
      <c r="AR261" s="2851"/>
      <c r="AS261" s="2851"/>
      <c r="AT261" s="2851"/>
      <c r="AU261" s="2851"/>
      <c r="AV261" s="2851"/>
      <c r="AW261" s="2851"/>
      <c r="AX261" s="2851"/>
      <c r="AY261" s="2851"/>
      <c r="AZ261" s="239"/>
      <c r="BA261" s="2993" t="s">
        <v>73</v>
      </c>
      <c r="BB261" s="430" t="s">
        <v>50</v>
      </c>
      <c r="BC261" s="688">
        <v>85.568175889402923</v>
      </c>
      <c r="BD261" s="706">
        <v>128.80327989989766</v>
      </c>
      <c r="BE261" s="706">
        <v>107.23145514193925</v>
      </c>
      <c r="BF261" s="706">
        <v>134.67571755231054</v>
      </c>
      <c r="BG261" s="725">
        <v>263.47885408976452</v>
      </c>
      <c r="BH261" s="744">
        <v>35.428958728930461</v>
      </c>
      <c r="BI261" s="706">
        <v>52.204333551837827</v>
      </c>
      <c r="BJ261" s="706">
        <v>72.892390818512752</v>
      </c>
      <c r="BK261" s="706">
        <v>85.5715553407328</v>
      </c>
      <c r="BL261" s="725">
        <v>114.89253534941832</v>
      </c>
      <c r="BM261" s="744">
        <v>55.685203261368805</v>
      </c>
      <c r="BN261" s="706">
        <v>72.899530926725944</v>
      </c>
      <c r="BO261" s="706">
        <v>82.434152988731171</v>
      </c>
      <c r="BP261" s="706">
        <v>74.573857775509154</v>
      </c>
      <c r="BQ261" s="725">
        <v>73.174963831547643</v>
      </c>
      <c r="BR261" s="744">
        <v>27.693126549589067</v>
      </c>
      <c r="BS261" s="706">
        <v>34.464959055420245</v>
      </c>
      <c r="BT261" s="706">
        <v>7.9756449963541485</v>
      </c>
      <c r="BU261" s="706">
        <v>27.257873926667841</v>
      </c>
      <c r="BV261" s="706">
        <v>196.07158992639779</v>
      </c>
      <c r="BW261" s="706">
        <v>119.77073785636908</v>
      </c>
      <c r="BX261" s="706">
        <v>28.554408738902033</v>
      </c>
      <c r="BY261" s="764">
        <v>250.42729769657493</v>
      </c>
      <c r="BZ261" s="764">
        <v>27.541843827039806</v>
      </c>
      <c r="CA261" s="2871"/>
      <c r="CB261" s="2871"/>
      <c r="CC261" s="2871"/>
      <c r="CD261" s="2871"/>
      <c r="CE261" s="2871"/>
      <c r="CF261" s="2871"/>
      <c r="CG261" s="2871"/>
      <c r="CH261" s="2871"/>
      <c r="CI261" s="2871"/>
      <c r="CJ261" s="2871"/>
      <c r="CK261" s="2871"/>
      <c r="CL261" s="2871"/>
      <c r="CM261" s="2871"/>
      <c r="CN261" s="2871"/>
      <c r="CO261" s="2871"/>
      <c r="CP261" s="2871"/>
      <c r="CQ261" s="2871"/>
      <c r="CR261" s="2871"/>
      <c r="CS261" s="2871"/>
      <c r="CT261" s="2871"/>
      <c r="CU261" s="2871"/>
      <c r="CV261" s="2871"/>
      <c r="CW261" s="2871"/>
      <c r="CX261" s="2871"/>
      <c r="CY261" s="2871"/>
      <c r="CZ261" s="2615"/>
    </row>
    <row r="262" s="130" customFormat="true" ht="15" customHeight="true" x14ac:dyDescent="0.2">
      <c r="A262" s="3389"/>
      <c r="B262" s="155" t="s">
        <v>49</v>
      </c>
      <c r="C262" s="561">
        <v>27.310599070659791</v>
      </c>
      <c r="D262" s="581">
        <v>24.197453779738197</v>
      </c>
      <c r="E262" s="581">
        <v>24.187656011180717</v>
      </c>
      <c r="F262" s="581">
        <v>15.728137420922749</v>
      </c>
      <c r="G262" s="601">
        <v>17.763522018213003</v>
      </c>
      <c r="H262" s="620">
        <v>27.621712645741475</v>
      </c>
      <c r="I262" s="581">
        <v>16.526661338742603</v>
      </c>
      <c r="J262" s="581">
        <v>19.197558833917292</v>
      </c>
      <c r="K262" s="581">
        <v>7.8628492865922368</v>
      </c>
      <c r="L262" s="601">
        <v>16.742889565357423</v>
      </c>
      <c r="M262" s="620">
        <v>21.914735467692338</v>
      </c>
      <c r="N262" s="581">
        <v>30.483536182845395</v>
      </c>
      <c r="O262" s="581">
        <v>27.529704523943426</v>
      </c>
      <c r="P262" s="581">
        <v>16.789353311468549</v>
      </c>
      <c r="Q262" s="653">
        <v>24.687514227070452</v>
      </c>
      <c r="R262" s="620">
        <v>0</v>
      </c>
      <c r="S262" s="581">
        <v>26.491603190028538</v>
      </c>
      <c r="T262" s="581">
        <v>25.299556912114664</v>
      </c>
      <c r="U262" s="581">
        <v>40.385328848767344</v>
      </c>
      <c r="V262" s="581">
        <v>23.89761986362927</v>
      </c>
      <c r="W262" s="581">
        <v>0</v>
      </c>
      <c r="X262" s="581">
        <v>8.6594005444704294</v>
      </c>
      <c r="Y262" s="670">
        <v>15.649790406477477</v>
      </c>
      <c r="Z262" s="670">
        <v>62.136502572372962</v>
      </c>
      <c r="AA262" s="2852"/>
      <c r="AB262" s="2852"/>
      <c r="AC262" s="2852"/>
      <c r="AD262" s="2852"/>
      <c r="AE262" s="2852"/>
      <c r="AF262" s="2852"/>
      <c r="AG262" s="2852"/>
      <c r="AH262" s="2852"/>
      <c r="AI262" s="2852"/>
      <c r="AJ262" s="2852"/>
      <c r="AK262" s="2852"/>
      <c r="AL262" s="2852"/>
      <c r="AM262" s="2852"/>
      <c r="AN262" s="2852"/>
      <c r="AO262" s="2852"/>
      <c r="AP262" s="2852"/>
      <c r="AQ262" s="2852"/>
      <c r="AR262" s="2852"/>
      <c r="AS262" s="2852"/>
      <c r="AT262" s="2852"/>
      <c r="AU262" s="2852"/>
      <c r="AV262" s="2852"/>
      <c r="AW262" s="2852"/>
      <c r="AX262" s="2852"/>
      <c r="AY262" s="2852"/>
      <c r="AZ262" s="239"/>
      <c r="BA262" s="2961"/>
      <c r="BB262" s="431" t="s">
        <v>49</v>
      </c>
      <c r="BC262" s="562">
        <v>32.149365864149161</v>
      </c>
      <c r="BD262" s="707">
        <v>41.116183656946404</v>
      </c>
      <c r="BE262" s="707">
        <v>34.211810558635349</v>
      </c>
      <c r="BF262" s="707">
        <v>25.135295792667296</v>
      </c>
      <c r="BG262" s="726">
        <v>56.912851095028842</v>
      </c>
      <c r="BH262" s="745">
        <v>13.520747079279611</v>
      </c>
      <c r="BI262" s="707">
        <v>10.335795295395526</v>
      </c>
      <c r="BJ262" s="707">
        <v>17.318238670624204</v>
      </c>
      <c r="BK262" s="707">
        <v>7.302551008510382</v>
      </c>
      <c r="BL262" s="726">
        <v>23.10472968851473</v>
      </c>
      <c r="BM262" s="745">
        <v>15.628127870818288</v>
      </c>
      <c r="BN262" s="707">
        <v>31.967038694061511</v>
      </c>
      <c r="BO262" s="707">
        <v>31.314731912623408</v>
      </c>
      <c r="BP262" s="707">
        <v>15.046714522948097</v>
      </c>
      <c r="BQ262" s="726">
        <v>23.986832224651295</v>
      </c>
      <c r="BR262" s="745">
        <v>0</v>
      </c>
      <c r="BS262" s="707">
        <v>12.420785364386033</v>
      </c>
      <c r="BT262" s="707">
        <v>2.7011926054935071</v>
      </c>
      <c r="BU262" s="707">
        <v>18.465558577923325</v>
      </c>
      <c r="BV262" s="707">
        <v>61.570273015404709</v>
      </c>
      <c r="BW262" s="707">
        <v>0</v>
      </c>
      <c r="BX262" s="707">
        <v>2.7070553954604097</v>
      </c>
      <c r="BY262" s="765">
        <v>46.462655397040024</v>
      </c>
      <c r="BZ262" s="765">
        <v>45.197986611719045</v>
      </c>
      <c r="CA262" s="2872"/>
      <c r="CB262" s="2872"/>
      <c r="CC262" s="2872"/>
      <c r="CD262" s="2872"/>
      <c r="CE262" s="2872"/>
      <c r="CF262" s="2872"/>
      <c r="CG262" s="2872"/>
      <c r="CH262" s="2872"/>
      <c r="CI262" s="2872"/>
      <c r="CJ262" s="2872"/>
      <c r="CK262" s="2872"/>
      <c r="CL262" s="2872"/>
      <c r="CM262" s="2872"/>
      <c r="CN262" s="2872"/>
      <c r="CO262" s="2872"/>
      <c r="CP262" s="2872"/>
      <c r="CQ262" s="2872"/>
      <c r="CR262" s="2872"/>
      <c r="CS262" s="2872"/>
      <c r="CT262" s="2872"/>
      <c r="CU262" s="2872"/>
      <c r="CV262" s="2872"/>
      <c r="CW262" s="2872"/>
      <c r="CX262" s="2872"/>
      <c r="CY262" s="2872"/>
      <c r="CZ262" s="2616"/>
    </row>
    <row r="263" s="130" customFormat="true" ht="15" customHeight="true" x14ac:dyDescent="0.2">
      <c r="A263" s="3389"/>
      <c r="B263" s="155" t="s">
        <v>113</v>
      </c>
      <c r="C263" s="2804" t="s">
        <v>36</v>
      </c>
      <c r="D263" s="2806" t="s">
        <v>36</v>
      </c>
      <c r="E263" s="2806" t="s">
        <v>36</v>
      </c>
      <c r="F263" s="2808" t="s">
        <v>36</v>
      </c>
      <c r="G263" s="2809" t="s">
        <v>36</v>
      </c>
      <c r="H263" s="2811" t="s">
        <v>36</v>
      </c>
      <c r="I263" s="2808" t="s">
        <v>36</v>
      </c>
      <c r="J263" s="2808" t="s">
        <v>36</v>
      </c>
      <c r="K263" s="2808" t="s">
        <v>36</v>
      </c>
      <c r="L263" s="2814" t="s">
        <v>36</v>
      </c>
      <c r="M263" s="2812" t="s">
        <v>36</v>
      </c>
      <c r="N263" s="2806" t="s">
        <v>36</v>
      </c>
      <c r="O263" s="2806" t="s">
        <v>36</v>
      </c>
      <c r="P263" s="2808" t="s">
        <v>36</v>
      </c>
      <c r="Q263" s="2815" t="s">
        <v>36</v>
      </c>
      <c r="R263" s="2812" t="s">
        <v>36</v>
      </c>
      <c r="S263" s="2808" t="s">
        <v>36</v>
      </c>
      <c r="T263" s="2806" t="s">
        <v>36</v>
      </c>
      <c r="U263" s="2806" t="s">
        <v>36</v>
      </c>
      <c r="V263" s="2806" t="s">
        <v>36</v>
      </c>
      <c r="W263" s="2808" t="s">
        <v>36</v>
      </c>
      <c r="X263" s="2806" t="s">
        <v>36</v>
      </c>
      <c r="Y263" s="2817" t="s">
        <v>36</v>
      </c>
      <c r="Z263" s="2817" t="s">
        <v>36</v>
      </c>
      <c r="AA263" s="2853"/>
      <c r="AB263" s="2853"/>
      <c r="AC263" s="2853"/>
      <c r="AD263" s="2853"/>
      <c r="AE263" s="2853"/>
      <c r="AF263" s="2853"/>
      <c r="AG263" s="2853"/>
      <c r="AH263" s="2853"/>
      <c r="AI263" s="2853"/>
      <c r="AJ263" s="2853"/>
      <c r="AK263" s="2853"/>
      <c r="AL263" s="2853"/>
      <c r="AM263" s="2853"/>
      <c r="AN263" s="2853"/>
      <c r="AO263" s="2853"/>
      <c r="AP263" s="2853"/>
      <c r="AQ263" s="2853"/>
      <c r="AR263" s="2853"/>
      <c r="AS263" s="2853"/>
      <c r="AT263" s="2853"/>
      <c r="AU263" s="2853"/>
      <c r="AV263" s="2853"/>
      <c r="AW263" s="2853"/>
      <c r="AX263" s="2853"/>
      <c r="AY263" s="2853"/>
      <c r="AZ263" s="239"/>
      <c r="BA263" s="2961"/>
      <c r="BB263" s="431" t="s">
        <v>113</v>
      </c>
      <c r="BC263" s="1577" t="s">
        <v>36</v>
      </c>
      <c r="BD263" s="1597" t="s">
        <v>36</v>
      </c>
      <c r="BE263" s="1597" t="s">
        <v>36</v>
      </c>
      <c r="BF263" s="1597" t="s">
        <v>36</v>
      </c>
      <c r="BG263" s="1618" t="s">
        <v>36</v>
      </c>
      <c r="BH263" s="1639" t="s">
        <v>36</v>
      </c>
      <c r="BI263" s="1597" t="s">
        <v>36</v>
      </c>
      <c r="BJ263" s="1597" t="s">
        <v>36</v>
      </c>
      <c r="BK263" s="1597" t="s">
        <v>36</v>
      </c>
      <c r="BL263" s="1618" t="s">
        <v>36</v>
      </c>
      <c r="BM263" s="1639" t="s">
        <v>36</v>
      </c>
      <c r="BN263" s="1597" t="s">
        <v>36</v>
      </c>
      <c r="BO263" s="1597" t="s">
        <v>36</v>
      </c>
      <c r="BP263" s="1597" t="s">
        <v>36</v>
      </c>
      <c r="BQ263" s="1618" t="s">
        <v>36</v>
      </c>
      <c r="BR263" s="1639" t="s">
        <v>36</v>
      </c>
      <c r="BS263" s="1597" t="s">
        <v>36</v>
      </c>
      <c r="BT263" s="1597" t="s">
        <v>36</v>
      </c>
      <c r="BU263" s="1597" t="s">
        <v>36</v>
      </c>
      <c r="BV263" s="1597" t="s">
        <v>36</v>
      </c>
      <c r="BW263" s="1597" t="s">
        <v>36</v>
      </c>
      <c r="BX263" s="1597" t="s">
        <v>36</v>
      </c>
      <c r="BY263" s="1658" t="s">
        <v>36</v>
      </c>
      <c r="BZ263" s="1658" t="s">
        <v>36</v>
      </c>
      <c r="CA263" s="2616"/>
      <c r="CB263" s="2616"/>
      <c r="CC263" s="2616"/>
      <c r="CD263" s="2616"/>
      <c r="CE263" s="2616"/>
      <c r="CF263" s="2616"/>
      <c r="CG263" s="2616"/>
      <c r="CH263" s="2616"/>
      <c r="CI263" s="2616"/>
      <c r="CJ263" s="2616"/>
      <c r="CK263" s="2616"/>
      <c r="CL263" s="2616"/>
      <c r="CM263" s="2616"/>
      <c r="CN263" s="2616"/>
      <c r="CO263" s="2616"/>
      <c r="CP263" s="2616"/>
      <c r="CQ263" s="2616"/>
      <c r="CR263" s="2616"/>
      <c r="CS263" s="2616"/>
      <c r="CT263" s="2616"/>
      <c r="CU263" s="2616"/>
      <c r="CV263" s="2616"/>
      <c r="CW263" s="2616"/>
      <c r="CX263" s="2616"/>
      <c r="CY263" s="2616"/>
      <c r="CZ263" s="2616"/>
    </row>
    <row r="264" s="130" customFormat="true" ht="15" customHeight="true" x14ac:dyDescent="0.2">
      <c r="A264" s="3389" t="s">
        <v>74</v>
      </c>
      <c r="B264" s="155" t="s">
        <v>89</v>
      </c>
      <c r="C264" s="561">
        <v>65.26770344813994</v>
      </c>
      <c r="D264" s="581">
        <v>76.278033133998576</v>
      </c>
      <c r="E264" s="581">
        <v>66.816144355937254</v>
      </c>
      <c r="F264" s="581">
        <v>67.760637689979376</v>
      </c>
      <c r="G264" s="601">
        <v>47.44287196670863</v>
      </c>
      <c r="H264" s="620">
        <v>79.37947592683652</v>
      </c>
      <c r="I264" s="581">
        <v>69.331388713219113</v>
      </c>
      <c r="J264" s="581">
        <v>52.169529608590992</v>
      </c>
      <c r="K264" s="581">
        <v>39.841527714154424</v>
      </c>
      <c r="L264" s="601">
        <v>51.424593270968721</v>
      </c>
      <c r="M264" s="620">
        <v>58.922259211910166</v>
      </c>
      <c r="N264" s="581">
        <v>70.744403040747116</v>
      </c>
      <c r="O264" s="581">
        <v>76.181734126291019</v>
      </c>
      <c r="P264" s="581">
        <v>65.951273794874993</v>
      </c>
      <c r="Q264" s="653">
        <v>63.865090251486357</v>
      </c>
      <c r="R264" s="620">
        <v>66.494489101822168</v>
      </c>
      <c r="S264" s="581">
        <v>29.668022049552984</v>
      </c>
      <c r="T264" s="581">
        <v>63.57891917609291</v>
      </c>
      <c r="U264" s="581">
        <v>19.252388978107192</v>
      </c>
      <c r="V264" s="581">
        <v>80.360948146125011</v>
      </c>
      <c r="W264" s="581">
        <v>55.052518530310522</v>
      </c>
      <c r="X264" s="581">
        <v>86.528744190906281</v>
      </c>
      <c r="Y264" s="670">
        <v>50.407745830216641</v>
      </c>
      <c r="Z264" s="670">
        <v>88.517853200879941</v>
      </c>
      <c r="AA264" s="2852"/>
      <c r="AB264" s="2852"/>
      <c r="AC264" s="2852"/>
      <c r="AD264" s="2852"/>
      <c r="AE264" s="2852"/>
      <c r="AF264" s="2852"/>
      <c r="AG264" s="2852"/>
      <c r="AH264" s="2852"/>
      <c r="AI264" s="2852"/>
      <c r="AJ264" s="2852"/>
      <c r="AK264" s="2852"/>
      <c r="AL264" s="2852"/>
      <c r="AM264" s="2852"/>
      <c r="AN264" s="2852"/>
      <c r="AO264" s="2852"/>
      <c r="AP264" s="2852"/>
      <c r="AQ264" s="2852"/>
      <c r="AR264" s="2852"/>
      <c r="AS264" s="2852"/>
      <c r="AT264" s="2852"/>
      <c r="AU264" s="2852"/>
      <c r="AV264" s="2852"/>
      <c r="AW264" s="2852"/>
      <c r="AX264" s="2852"/>
      <c r="AY264" s="2852"/>
      <c r="AZ264" s="239"/>
      <c r="BA264" s="2961" t="s">
        <v>74</v>
      </c>
      <c r="BB264" s="431" t="s">
        <v>89</v>
      </c>
      <c r="BC264" s="562">
        <v>76.165169638022078</v>
      </c>
      <c r="BD264" s="707">
        <v>129.32139797658635</v>
      </c>
      <c r="BE264" s="707">
        <v>96.778699219930587</v>
      </c>
      <c r="BF264" s="707">
        <v>108.23809963226797</v>
      </c>
      <c r="BG264" s="726">
        <v>150.43460448175153</v>
      </c>
      <c r="BH264" s="745">
        <v>38.856019938285407</v>
      </c>
      <c r="BI264" s="707">
        <v>43.359939832823443</v>
      </c>
      <c r="BJ264" s="707">
        <v>45.580008807356428</v>
      </c>
      <c r="BK264" s="707">
        <v>37.002462820406969</v>
      </c>
      <c r="BL264" s="726">
        <v>70.725761967354345</v>
      </c>
      <c r="BM264" s="745">
        <v>41.88413356984001</v>
      </c>
      <c r="BN264" s="707">
        <v>74.074224354235028</v>
      </c>
      <c r="BO264" s="707">
        <v>87.504073374599585</v>
      </c>
      <c r="BP264" s="707">
        <v>59.94681559757889</v>
      </c>
      <c r="BQ264" s="726">
        <v>62.004530686078269</v>
      </c>
      <c r="BR264" s="745">
        <v>19.327404709819024</v>
      </c>
      <c r="BS264" s="707">
        <v>14.13088862009683</v>
      </c>
      <c r="BT264" s="707">
        <v>6.9486257222837242</v>
      </c>
      <c r="BU264" s="707">
        <v>9.0210056267480585</v>
      </c>
      <c r="BV264" s="707">
        <v>205.10637417121947</v>
      </c>
      <c r="BW264" s="707">
        <v>65.936807652267234</v>
      </c>
      <c r="BX264" s="707">
        <v>27.846407311212236</v>
      </c>
      <c r="BY264" s="765">
        <v>147.56325027286266</v>
      </c>
      <c r="BZ264" s="765">
        <v>65.057206862049171</v>
      </c>
      <c r="CA264" s="2872"/>
      <c r="CB264" s="2872"/>
      <c r="CC264" s="2872"/>
      <c r="CD264" s="2872"/>
      <c r="CE264" s="2872"/>
      <c r="CF264" s="2872"/>
      <c r="CG264" s="2872"/>
      <c r="CH264" s="2872"/>
      <c r="CI264" s="2872"/>
      <c r="CJ264" s="2872"/>
      <c r="CK264" s="2872"/>
      <c r="CL264" s="2872"/>
      <c r="CM264" s="2872"/>
      <c r="CN264" s="2872"/>
      <c r="CO264" s="2872"/>
      <c r="CP264" s="2872"/>
      <c r="CQ264" s="2872"/>
      <c r="CR264" s="2872"/>
      <c r="CS264" s="2872"/>
      <c r="CT264" s="2872"/>
      <c r="CU264" s="2872"/>
      <c r="CV264" s="2872"/>
      <c r="CW264" s="2872"/>
      <c r="CX264" s="2872"/>
      <c r="CY264" s="2872"/>
      <c r="CZ264" s="2616"/>
    </row>
    <row r="265" s="130" customFormat="true" ht="15" customHeight="true" x14ac:dyDescent="0.2">
      <c r="A265" s="3389"/>
      <c r="B265" s="155" t="s">
        <v>90</v>
      </c>
      <c r="C265" s="561">
        <v>28.158666599439474</v>
      </c>
      <c r="D265" s="581">
        <v>19.538119653230066</v>
      </c>
      <c r="E265" s="581">
        <v>27.1576120449472</v>
      </c>
      <c r="F265" s="581">
        <v>27.148341833021711</v>
      </c>
      <c r="G265" s="601">
        <v>47.028465831289829</v>
      </c>
      <c r="H265" s="620">
        <v>20.620524073163477</v>
      </c>
      <c r="I265" s="581">
        <v>23.421169001883037</v>
      </c>
      <c r="J265" s="581">
        <v>41.343508235041</v>
      </c>
      <c r="K265" s="581">
        <v>56.026199067282271</v>
      </c>
      <c r="L265" s="601">
        <v>44.502066114562524</v>
      </c>
      <c r="M265" s="620">
        <v>34.030266982911598</v>
      </c>
      <c r="N265" s="581">
        <v>22.650546683054767</v>
      </c>
      <c r="O265" s="581">
        <v>19.896199750293608</v>
      </c>
      <c r="P265" s="581">
        <v>26.278754405957606</v>
      </c>
      <c r="Q265" s="653">
        <v>29.93155002061274</v>
      </c>
      <c r="R265" s="620">
        <v>31.978312986941308</v>
      </c>
      <c r="S265" s="581">
        <v>54.802623697008613</v>
      </c>
      <c r="T265" s="581">
        <v>31.980246573721054</v>
      </c>
      <c r="U265" s="581">
        <v>76.314050701626996</v>
      </c>
      <c r="V265" s="581">
        <v>15.969462771204684</v>
      </c>
      <c r="W265" s="581">
        <v>38.665634323811624</v>
      </c>
      <c r="X265" s="581">
        <v>11.379610170381307</v>
      </c>
      <c r="Y265" s="670">
        <v>43.550173225881231</v>
      </c>
      <c r="Z265" s="670">
        <v>6.7170583697057387</v>
      </c>
      <c r="AA265" s="2852"/>
      <c r="AB265" s="2852"/>
      <c r="AC265" s="2852"/>
      <c r="AD265" s="2852"/>
      <c r="AE265" s="2852"/>
      <c r="AF265" s="2852"/>
      <c r="AG265" s="2852"/>
      <c r="AH265" s="2852"/>
      <c r="AI265" s="2852"/>
      <c r="AJ265" s="2852"/>
      <c r="AK265" s="2852"/>
      <c r="AL265" s="2852"/>
      <c r="AM265" s="2852"/>
      <c r="AN265" s="2852"/>
      <c r="AO265" s="2852"/>
      <c r="AP265" s="2852"/>
      <c r="AQ265" s="2852"/>
      <c r="AR265" s="2852"/>
      <c r="AS265" s="2852"/>
      <c r="AT265" s="2852"/>
      <c r="AU265" s="2852"/>
      <c r="AV265" s="2852"/>
      <c r="AW265" s="2852"/>
      <c r="AX265" s="2852"/>
      <c r="AY265" s="2852"/>
      <c r="AZ265" s="239"/>
      <c r="BA265" s="2961"/>
      <c r="BB265" s="431" t="s">
        <v>90</v>
      </c>
      <c r="BC265" s="562">
        <v>32.86019738737928</v>
      </c>
      <c r="BD265" s="707">
        <v>33.124830879564612</v>
      </c>
      <c r="BE265" s="707">
        <v>39.335977748556836</v>
      </c>
      <c r="BF265" s="707">
        <v>43.365662253913875</v>
      </c>
      <c r="BG265" s="726">
        <v>149.12058152124686</v>
      </c>
      <c r="BH265" s="745">
        <v>10.093685869924657</v>
      </c>
      <c r="BI265" s="707">
        <v>14.647629271305933</v>
      </c>
      <c r="BJ265" s="707">
        <v>36.121419602945068</v>
      </c>
      <c r="BK265" s="707">
        <v>52.033831705186415</v>
      </c>
      <c r="BL265" s="726">
        <v>61.205005910097768</v>
      </c>
      <c r="BM265" s="745">
        <v>24.189979589945512</v>
      </c>
      <c r="BN265" s="707">
        <v>23.716670218848083</v>
      </c>
      <c r="BO265" s="707">
        <v>22.853227782124577</v>
      </c>
      <c r="BP265" s="707">
        <v>23.886235304683709</v>
      </c>
      <c r="BQ265" s="726">
        <v>29.059564535599737</v>
      </c>
      <c r="BR265" s="745">
        <v>9.2948724831835676</v>
      </c>
      <c r="BS265" s="707">
        <v>26.102507617732346</v>
      </c>
      <c r="BT265" s="707">
        <v>3.495164227810486</v>
      </c>
      <c r="BU265" s="707">
        <v>35.758132747170215</v>
      </c>
      <c r="BV265" s="707">
        <v>40.759083634853909</v>
      </c>
      <c r="BW265" s="707">
        <v>46.310115526474689</v>
      </c>
      <c r="BX265" s="707">
        <v>3.6621502231457752</v>
      </c>
      <c r="BY265" s="765">
        <v>127.48844458950121</v>
      </c>
      <c r="BZ265" s="765">
        <v>4.9367787407892196</v>
      </c>
      <c r="CA265" s="2872"/>
      <c r="CB265" s="2872"/>
      <c r="CC265" s="2872"/>
      <c r="CD265" s="2872"/>
      <c r="CE265" s="2872"/>
      <c r="CF265" s="2872"/>
      <c r="CG265" s="2872"/>
      <c r="CH265" s="2872"/>
      <c r="CI265" s="2872"/>
      <c r="CJ265" s="2872"/>
      <c r="CK265" s="2872"/>
      <c r="CL265" s="2872"/>
      <c r="CM265" s="2872"/>
      <c r="CN265" s="2872"/>
      <c r="CO265" s="2872"/>
      <c r="CP265" s="2872"/>
      <c r="CQ265" s="2872"/>
      <c r="CR265" s="2872"/>
      <c r="CS265" s="2872"/>
      <c r="CT265" s="2872"/>
      <c r="CU265" s="2872"/>
      <c r="CV265" s="2872"/>
      <c r="CW265" s="2872"/>
      <c r="CX265" s="2872"/>
      <c r="CY265" s="2872"/>
      <c r="CZ265" s="2616"/>
    </row>
    <row r="266" s="130" customFormat="true" ht="15" customHeight="true" x14ac:dyDescent="0.2">
      <c r="A266" s="3389"/>
      <c r="B266" s="155" t="s">
        <v>91</v>
      </c>
      <c r="C266" s="561">
        <v>6.5736299524205535</v>
      </c>
      <c r="D266" s="581">
        <v>4.1838472127713686</v>
      </c>
      <c r="E266" s="581">
        <v>6.0262435991155527</v>
      </c>
      <c r="F266" s="581">
        <v>5.0910204769989464</v>
      </c>
      <c r="G266" s="601">
        <v>3.7630487150089187</v>
      </c>
      <c r="H266" s="620">
        <v>0</v>
      </c>
      <c r="I266" s="581">
        <v>7.2474422848978284</v>
      </c>
      <c r="J266" s="581">
        <v>4.032202906808946</v>
      </c>
      <c r="K266" s="581">
        <v>1.8230190244170834</v>
      </c>
      <c r="L266" s="601">
        <v>3.1214879751925926</v>
      </c>
      <c r="M266" s="620">
        <v>7.0474738051782104</v>
      </c>
      <c r="N266" s="581">
        <v>6.6050502761980896</v>
      </c>
      <c r="O266" s="581">
        <v>3.9220661234153686</v>
      </c>
      <c r="P266" s="581">
        <v>7.7699717991674326</v>
      </c>
      <c r="Q266" s="653">
        <v>6.2033597279008275</v>
      </c>
      <c r="R266" s="620">
        <v>1.5271979112365368</v>
      </c>
      <c r="S266" s="581">
        <v>15.529354253438369</v>
      </c>
      <c r="T266" s="581">
        <v>4.4408342501859863</v>
      </c>
      <c r="U266" s="581">
        <v>4.4335603202657801</v>
      </c>
      <c r="V266" s="581">
        <v>3.66958908267027</v>
      </c>
      <c r="W266" s="581">
        <v>6.2818471458779017</v>
      </c>
      <c r="X266" s="581">
        <v>2.0916456387124103</v>
      </c>
      <c r="Y266" s="670">
        <v>4.1296248250793131</v>
      </c>
      <c r="Z266" s="670">
        <v>4.7650884294144804</v>
      </c>
      <c r="AA266" s="2852"/>
      <c r="AB266" s="2852"/>
      <c r="AC266" s="2852"/>
      <c r="AD266" s="2852"/>
      <c r="AE266" s="2852"/>
      <c r="AF266" s="2852"/>
      <c r="AG266" s="2852"/>
      <c r="AH266" s="2852"/>
      <c r="AI266" s="2852"/>
      <c r="AJ266" s="2852"/>
      <c r="AK266" s="2852"/>
      <c r="AL266" s="2852"/>
      <c r="AM266" s="2852"/>
      <c r="AN266" s="2852"/>
      <c r="AO266" s="2852"/>
      <c r="AP266" s="2852"/>
      <c r="AQ266" s="2852"/>
      <c r="AR266" s="2852"/>
      <c r="AS266" s="2852"/>
      <c r="AT266" s="2852"/>
      <c r="AU266" s="2852"/>
      <c r="AV266" s="2852"/>
      <c r="AW266" s="2852"/>
      <c r="AX266" s="2852"/>
      <c r="AY266" s="2852"/>
      <c r="AZ266" s="239"/>
      <c r="BA266" s="2961"/>
      <c r="BB266" s="431" t="s">
        <v>91</v>
      </c>
      <c r="BC266" s="562">
        <v>7.6712005174431086</v>
      </c>
      <c r="BD266" s="707">
        <v>7.0932737545231292</v>
      </c>
      <c r="BE266" s="707">
        <v>8.7286092654194292</v>
      </c>
      <c r="BF266" s="707">
        <v>8.1321900207089985</v>
      </c>
      <c r="BG266" s="726">
        <v>11.932092675274081</v>
      </c>
      <c r="BH266" s="745">
        <v>0</v>
      </c>
      <c r="BI266" s="707">
        <v>4.5325597431039757</v>
      </c>
      <c r="BJ266" s="707">
        <v>3.5228963225141823</v>
      </c>
      <c r="BK266" s="707">
        <v>1.6931126275040571</v>
      </c>
      <c r="BL266" s="726">
        <v>4.2930746064269529</v>
      </c>
      <c r="BM266" s="745">
        <v>5.0096065244960517</v>
      </c>
      <c r="BN266" s="707">
        <v>6.9159390001254906</v>
      </c>
      <c r="BO266" s="707">
        <v>4.5049743981205781</v>
      </c>
      <c r="BP266" s="707">
        <v>7.0625636146435449</v>
      </c>
      <c r="BQ266" s="726">
        <v>6.0226393964339104</v>
      </c>
      <c r="BR266" s="745">
        <v>0.44389802074063861</v>
      </c>
      <c r="BS266" s="707">
        <v>7.3966365176228859</v>
      </c>
      <c r="BT266" s="707">
        <v>0.48534475733654947</v>
      </c>
      <c r="BU266" s="707">
        <v>2.077413490924422</v>
      </c>
      <c r="BV266" s="707">
        <v>9.36594364312616</v>
      </c>
      <c r="BW266" s="707">
        <v>7.5238146776272243</v>
      </c>
      <c r="BX266" s="707">
        <v>0.67312679677636733</v>
      </c>
      <c r="BY266" s="765">
        <v>12.089032182647522</v>
      </c>
      <c r="BZ266" s="765">
        <v>3.5021561465669748</v>
      </c>
      <c r="CA266" s="2872"/>
      <c r="CB266" s="2872"/>
      <c r="CC266" s="2872"/>
      <c r="CD266" s="2872"/>
      <c r="CE266" s="2872"/>
      <c r="CF266" s="2872"/>
      <c r="CG266" s="2872"/>
      <c r="CH266" s="2872"/>
      <c r="CI266" s="2872"/>
      <c r="CJ266" s="2872"/>
      <c r="CK266" s="2872"/>
      <c r="CL266" s="2872"/>
      <c r="CM266" s="2872"/>
      <c r="CN266" s="2872"/>
      <c r="CO266" s="2872"/>
      <c r="CP266" s="2872"/>
      <c r="CQ266" s="2872"/>
      <c r="CR266" s="2872"/>
      <c r="CS266" s="2872"/>
      <c r="CT266" s="2872"/>
      <c r="CU266" s="2872"/>
      <c r="CV266" s="2872"/>
      <c r="CW266" s="2872"/>
      <c r="CX266" s="2872"/>
      <c r="CY266" s="2872"/>
      <c r="CZ266" s="2616"/>
    </row>
    <row r="267" s="130" customFormat="true" ht="15" customHeight="true" x14ac:dyDescent="0.2">
      <c r="A267" s="3389"/>
      <c r="B267" s="155" t="s">
        <v>113</v>
      </c>
      <c r="C267" s="561">
        <v>0</v>
      </c>
      <c r="D267" s="581">
        <v>0</v>
      </c>
      <c r="E267" s="581">
        <v>0</v>
      </c>
      <c r="F267" s="581">
        <v>0</v>
      </c>
      <c r="G267" s="601">
        <v>1.7656134869926658</v>
      </c>
      <c r="H267" s="620">
        <v>0</v>
      </c>
      <c r="I267" s="581">
        <v>0</v>
      </c>
      <c r="J267" s="581">
        <v>2.4547592495590802</v>
      </c>
      <c r="K267" s="581">
        <v>2.3092541941461615</v>
      </c>
      <c r="L267" s="601">
        <v>0.95185263927610864</v>
      </c>
      <c r="M267" s="620">
        <v>0</v>
      </c>
      <c r="N267" s="581">
        <v>0</v>
      </c>
      <c r="O267" s="581">
        <v>0</v>
      </c>
      <c r="P267" s="581">
        <v>0</v>
      </c>
      <c r="Q267" s="653">
        <v>0</v>
      </c>
      <c r="R267" s="620">
        <v>0</v>
      </c>
      <c r="S267" s="581">
        <v>0</v>
      </c>
      <c r="T267" s="581">
        <v>0</v>
      </c>
      <c r="U267" s="581">
        <v>0</v>
      </c>
      <c r="V267" s="581">
        <v>0</v>
      </c>
      <c r="W267" s="581">
        <v>0</v>
      </c>
      <c r="X267" s="581">
        <v>0</v>
      </c>
      <c r="Y267" s="670">
        <v>1.9124561188227756</v>
      </c>
      <c r="Z267" s="670">
        <v>0</v>
      </c>
      <c r="AA267" s="2852"/>
      <c r="AB267" s="2852"/>
      <c r="AC267" s="2852"/>
      <c r="AD267" s="2852"/>
      <c r="AE267" s="2852"/>
      <c r="AF267" s="2852"/>
      <c r="AG267" s="2852"/>
      <c r="AH267" s="2852"/>
      <c r="AI267" s="2852"/>
      <c r="AJ267" s="2852"/>
      <c r="AK267" s="2852"/>
      <c r="AL267" s="2852"/>
      <c r="AM267" s="2852"/>
      <c r="AN267" s="2852"/>
      <c r="AO267" s="2852"/>
      <c r="AP267" s="2852"/>
      <c r="AQ267" s="2852"/>
      <c r="AR267" s="2852"/>
      <c r="AS267" s="2852"/>
      <c r="AT267" s="2852"/>
      <c r="AU267" s="2852"/>
      <c r="AV267" s="2852"/>
      <c r="AW267" s="2852"/>
      <c r="AX267" s="2852"/>
      <c r="AY267" s="2852"/>
      <c r="AZ267" s="239"/>
      <c r="BA267" s="2961"/>
      <c r="BB267" s="431" t="s">
        <v>113</v>
      </c>
      <c r="BC267" s="562">
        <v>0</v>
      </c>
      <c r="BD267" s="707">
        <v>0</v>
      </c>
      <c r="BE267" s="707">
        <v>0</v>
      </c>
      <c r="BF267" s="707">
        <v>0</v>
      </c>
      <c r="BG267" s="726">
        <v>5.5985094403595532</v>
      </c>
      <c r="BH267" s="745">
        <v>0</v>
      </c>
      <c r="BI267" s="707">
        <v>0</v>
      </c>
      <c r="BJ267" s="707">
        <v>2.1446991961456643</v>
      </c>
      <c r="BK267" s="707">
        <v>2.1446991961456643</v>
      </c>
      <c r="BL267" s="726">
        <v>1.3091110480682251</v>
      </c>
      <c r="BM267" s="745">
        <v>0</v>
      </c>
      <c r="BN267" s="707">
        <v>0</v>
      </c>
      <c r="BO267" s="707">
        <v>0</v>
      </c>
      <c r="BP267" s="707">
        <v>0</v>
      </c>
      <c r="BQ267" s="726">
        <v>0</v>
      </c>
      <c r="BR267" s="745">
        <v>0</v>
      </c>
      <c r="BS267" s="707">
        <v>0</v>
      </c>
      <c r="BT267" s="707">
        <v>0</v>
      </c>
      <c r="BU267" s="707">
        <v>0</v>
      </c>
      <c r="BV267" s="707">
        <v>0</v>
      </c>
      <c r="BW267" s="707">
        <v>0</v>
      </c>
      <c r="BX267" s="707">
        <v>0</v>
      </c>
      <c r="BY267" s="765">
        <v>5.5985094403595532</v>
      </c>
      <c r="BZ267" s="765">
        <v>0</v>
      </c>
      <c r="CA267" s="2872"/>
      <c r="CB267" s="2872"/>
      <c r="CC267" s="2872"/>
      <c r="CD267" s="2872"/>
      <c r="CE267" s="2872"/>
      <c r="CF267" s="2872"/>
      <c r="CG267" s="2872"/>
      <c r="CH267" s="2872"/>
      <c r="CI267" s="2872"/>
      <c r="CJ267" s="2872"/>
      <c r="CK267" s="2872"/>
      <c r="CL267" s="2872"/>
      <c r="CM267" s="2872"/>
      <c r="CN267" s="2872"/>
      <c r="CO267" s="2872"/>
      <c r="CP267" s="2872"/>
      <c r="CQ267" s="2872"/>
      <c r="CR267" s="2872"/>
      <c r="CS267" s="2872"/>
      <c r="CT267" s="2872"/>
      <c r="CU267" s="2872"/>
      <c r="CV267" s="2872"/>
      <c r="CW267" s="2872"/>
      <c r="CX267" s="2872"/>
      <c r="CY267" s="2872"/>
      <c r="CZ267" s="2616"/>
    </row>
    <row r="268" s="130" customFormat="true" ht="15" customHeight="true" x14ac:dyDescent="0.2">
      <c r="A268" s="3389" t="s">
        <v>116</v>
      </c>
      <c r="B268" s="155" t="s">
        <v>89</v>
      </c>
      <c r="C268" s="561">
        <v>63.596421006258112</v>
      </c>
      <c r="D268" s="581">
        <v>79.411068728953623</v>
      </c>
      <c r="E268" s="581">
        <v>66.944259790678402</v>
      </c>
      <c r="F268" s="581">
        <v>69.485813617023467</v>
      </c>
      <c r="G268" s="601">
        <v>46.161289962502849</v>
      </c>
      <c r="H268" s="620">
        <v>79.963497752614899</v>
      </c>
      <c r="I268" s="581">
        <v>76.347635735196548</v>
      </c>
      <c r="J268" s="581">
        <v>54.65998979929121</v>
      </c>
      <c r="K268" s="581">
        <v>38.634893127955429</v>
      </c>
      <c r="L268" s="601">
        <v>51.95339398882318</v>
      </c>
      <c r="M268" s="620">
        <v>57.751300652052642</v>
      </c>
      <c r="N268" s="581">
        <v>72.402537290671972</v>
      </c>
      <c r="O268" s="581">
        <v>81.154358745612754</v>
      </c>
      <c r="P268" s="581">
        <v>64.811662615724288</v>
      </c>
      <c r="Q268" s="653">
        <v>58.281820506275508</v>
      </c>
      <c r="R268" s="620">
        <v>69.791342177309417</v>
      </c>
      <c r="S268" s="581">
        <v>34.365629412608833</v>
      </c>
      <c r="T268" s="581">
        <v>58.909012694436271</v>
      </c>
      <c r="U268" s="581">
        <v>17.526898169626808</v>
      </c>
      <c r="V268" s="581">
        <v>81.849582646793465</v>
      </c>
      <c r="W268" s="581">
        <v>55.052518530310522</v>
      </c>
      <c r="X268" s="581">
        <v>93.789149180696057</v>
      </c>
      <c r="Y268" s="670">
        <v>51.213186289448196</v>
      </c>
      <c r="Z268" s="670">
        <v>81.024299448318274</v>
      </c>
      <c r="AA268" s="2852"/>
      <c r="AB268" s="2852"/>
      <c r="AC268" s="2852"/>
      <c r="AD268" s="2852"/>
      <c r="AE268" s="2852"/>
      <c r="AF268" s="2852"/>
      <c r="AG268" s="2852"/>
      <c r="AH268" s="2852"/>
      <c r="AI268" s="2852"/>
      <c r="AJ268" s="2852"/>
      <c r="AK268" s="2852"/>
      <c r="AL268" s="2852"/>
      <c r="AM268" s="2852"/>
      <c r="AN268" s="2852"/>
      <c r="AO268" s="2852"/>
      <c r="AP268" s="2852"/>
      <c r="AQ268" s="2852"/>
      <c r="AR268" s="2852"/>
      <c r="AS268" s="2852"/>
      <c r="AT268" s="2852"/>
      <c r="AU268" s="2852"/>
      <c r="AV268" s="2852"/>
      <c r="AW268" s="2852"/>
      <c r="AX268" s="2852"/>
      <c r="AY268" s="2852"/>
      <c r="AZ268" s="239"/>
      <c r="BA268" s="2961" t="s">
        <v>116</v>
      </c>
      <c r="BB268" s="431" t="s">
        <v>89</v>
      </c>
      <c r="BC268" s="562">
        <v>54.222971811454578</v>
      </c>
      <c r="BD268" s="707">
        <v>100.82506043937924</v>
      </c>
      <c r="BE268" s="707">
        <v>71.785303907544588</v>
      </c>
      <c r="BF268" s="707">
        <v>92.109898008522705</v>
      </c>
      <c r="BG268" s="726">
        <v>118.66816470105353</v>
      </c>
      <c r="BH268" s="745">
        <v>28.330234616983169</v>
      </c>
      <c r="BI268" s="707">
        <v>39.856774418144141</v>
      </c>
      <c r="BJ268" s="707">
        <v>38.944889359902596</v>
      </c>
      <c r="BK268" s="707">
        <v>32.231876711474357</v>
      </c>
      <c r="BL268" s="726">
        <v>58.330316312723042</v>
      </c>
      <c r="BM268" s="745">
        <v>31.981555871184689</v>
      </c>
      <c r="BN268" s="707">
        <v>52.7811100639477</v>
      </c>
      <c r="BO268" s="707">
        <v>65.40787850526975</v>
      </c>
      <c r="BP268" s="707">
        <v>48.332557100993064</v>
      </c>
      <c r="BQ268" s="726">
        <v>41.414205907332061</v>
      </c>
      <c r="BR268" s="745">
        <v>19.327404709819024</v>
      </c>
      <c r="BS268" s="707">
        <v>11.844100106193091</v>
      </c>
      <c r="BT268" s="707">
        <v>4.6983737233654361</v>
      </c>
      <c r="BU268" s="707">
        <v>4.7774598063323284</v>
      </c>
      <c r="BV268" s="707">
        <v>157.2476842640373</v>
      </c>
      <c r="BW268" s="707">
        <v>65.936807652267234</v>
      </c>
      <c r="BX268" s="707">
        <v>26.492879613482032</v>
      </c>
      <c r="BY268" s="765">
        <v>124.97110297644926</v>
      </c>
      <c r="BZ268" s="765">
        <v>22.315586016008893</v>
      </c>
      <c r="CA268" s="2872"/>
      <c r="CB268" s="2872"/>
      <c r="CC268" s="2872"/>
      <c r="CD268" s="2872"/>
      <c r="CE268" s="2872"/>
      <c r="CF268" s="2872"/>
      <c r="CG268" s="2872"/>
      <c r="CH268" s="2872"/>
      <c r="CI268" s="2872"/>
      <c r="CJ268" s="2872"/>
      <c r="CK268" s="2872"/>
      <c r="CL268" s="2872"/>
      <c r="CM268" s="2872"/>
      <c r="CN268" s="2872"/>
      <c r="CO268" s="2872"/>
      <c r="CP268" s="2872"/>
      <c r="CQ268" s="2872"/>
      <c r="CR268" s="2872"/>
      <c r="CS268" s="2872"/>
      <c r="CT268" s="2872"/>
      <c r="CU268" s="2872"/>
      <c r="CV268" s="2872"/>
      <c r="CW268" s="2872"/>
      <c r="CX268" s="2872"/>
      <c r="CY268" s="2872"/>
      <c r="CZ268" s="2616"/>
    </row>
    <row r="269" s="130" customFormat="true" ht="15" customHeight="true" x14ac:dyDescent="0.2">
      <c r="A269" s="3389"/>
      <c r="B269" s="155" t="s">
        <v>90</v>
      </c>
      <c r="C269" s="561">
        <v>30.74431128161703</v>
      </c>
      <c r="D269" s="581">
        <v>16.971042477432995</v>
      </c>
      <c r="E269" s="581">
        <v>27.401840244077526</v>
      </c>
      <c r="F269" s="581">
        <v>28.255590590114497</v>
      </c>
      <c r="G269" s="601">
        <v>50.639444332155882</v>
      </c>
      <c r="H269" s="620">
        <v>20.036502247385105</v>
      </c>
      <c r="I269" s="581">
        <v>20.622191347291785</v>
      </c>
      <c r="J269" s="581">
        <v>40.395549445587335</v>
      </c>
      <c r="K269" s="581">
        <v>59.33564932593999</v>
      </c>
      <c r="L269" s="601">
        <v>46.850966152440968</v>
      </c>
      <c r="M269" s="620">
        <v>37.126304396515103</v>
      </c>
      <c r="N269" s="581">
        <v>20.977098994227706</v>
      </c>
      <c r="O269" s="581">
        <v>15.830810528023662</v>
      </c>
      <c r="P269" s="581">
        <v>27.962424870908887</v>
      </c>
      <c r="Q269" s="653">
        <v>37.386347150353281</v>
      </c>
      <c r="R269" s="620">
        <v>28.605740145823127</v>
      </c>
      <c r="S269" s="581">
        <v>54.078537470242814</v>
      </c>
      <c r="T269" s="581">
        <v>37.6088204798411</v>
      </c>
      <c r="U269" s="581">
        <v>74.851768279145716</v>
      </c>
      <c r="V269" s="581">
        <v>15.727478525170641</v>
      </c>
      <c r="W269" s="581">
        <v>38.665634323811624</v>
      </c>
      <c r="X269" s="581">
        <v>6.2108508193039302</v>
      </c>
      <c r="Y269" s="670">
        <v>46.251102746292631</v>
      </c>
      <c r="Z269" s="670">
        <v>13.341789733684367</v>
      </c>
      <c r="AA269" s="2852"/>
      <c r="AB269" s="2852"/>
      <c r="AC269" s="2852"/>
      <c r="AD269" s="2852"/>
      <c r="AE269" s="2852"/>
      <c r="AF269" s="2852"/>
      <c r="AG269" s="2852"/>
      <c r="AH269" s="2852"/>
      <c r="AI269" s="2852"/>
      <c r="AJ269" s="2852"/>
      <c r="AK269" s="2852"/>
      <c r="AL269" s="2852"/>
      <c r="AM269" s="2852"/>
      <c r="AN269" s="2852"/>
      <c r="AO269" s="2852"/>
      <c r="AP269" s="2852"/>
      <c r="AQ269" s="2852"/>
      <c r="AR269" s="2852"/>
      <c r="AS269" s="2852"/>
      <c r="AT269" s="2852"/>
      <c r="AU269" s="2852"/>
      <c r="AV269" s="2852"/>
      <c r="AW269" s="2852"/>
      <c r="AX269" s="2852"/>
      <c r="AY269" s="2852"/>
      <c r="AZ269" s="239"/>
      <c r="BA269" s="2961"/>
      <c r="BB269" s="431" t="s">
        <v>90</v>
      </c>
      <c r="BC269" s="562">
        <v>26.212920438111791</v>
      </c>
      <c r="BD269" s="707">
        <v>21.547454415288296</v>
      </c>
      <c r="BE269" s="707">
        <v>29.383392029393846</v>
      </c>
      <c r="BF269" s="707">
        <v>37.455408981329093</v>
      </c>
      <c r="BG269" s="726">
        <v>130.18028580352706</v>
      </c>
      <c r="BH269" s="745">
        <v>7.098724111947293</v>
      </c>
      <c r="BI269" s="707">
        <v>10.765677556638442</v>
      </c>
      <c r="BJ269" s="707">
        <v>28.781567826258058</v>
      </c>
      <c r="BK269" s="707">
        <v>49.501866805608643</v>
      </c>
      <c r="BL269" s="726">
        <v>52.601600500180623</v>
      </c>
      <c r="BM269" s="745">
        <v>20.559830946518353</v>
      </c>
      <c r="BN269" s="707">
        <v>15.292206768826944</v>
      </c>
      <c r="BO269" s="707">
        <v>12.759138851711947</v>
      </c>
      <c r="BP269" s="707">
        <v>20.852658953815194</v>
      </c>
      <c r="BQ269" s="726">
        <v>26.566189346144593</v>
      </c>
      <c r="BR269" s="745">
        <v>7.9218238190294032</v>
      </c>
      <c r="BS269" s="707">
        <v>18.638145796889283</v>
      </c>
      <c r="BT269" s="707">
        <v>2.9995460087882608</v>
      </c>
      <c r="BU269" s="707">
        <v>20.403000629411089</v>
      </c>
      <c r="BV269" s="707">
        <v>30.215298568689114</v>
      </c>
      <c r="BW269" s="707">
        <v>46.310115526474689</v>
      </c>
      <c r="BX269" s="707">
        <v>1.7543961587294366</v>
      </c>
      <c r="BY269" s="765">
        <v>112.86256026745546</v>
      </c>
      <c r="BZ269" s="765">
        <v>3.6745748921833785</v>
      </c>
      <c r="CA269" s="2872"/>
      <c r="CB269" s="2872"/>
      <c r="CC269" s="2872"/>
      <c r="CD269" s="2872"/>
      <c r="CE269" s="2872"/>
      <c r="CF269" s="2872"/>
      <c r="CG269" s="2872"/>
      <c r="CH269" s="2872"/>
      <c r="CI269" s="2872"/>
      <c r="CJ269" s="2872"/>
      <c r="CK269" s="2872"/>
      <c r="CL269" s="2872"/>
      <c r="CM269" s="2872"/>
      <c r="CN269" s="2872"/>
      <c r="CO269" s="2872"/>
      <c r="CP269" s="2872"/>
      <c r="CQ269" s="2872"/>
      <c r="CR269" s="2872"/>
      <c r="CS269" s="2872"/>
      <c r="CT269" s="2872"/>
      <c r="CU269" s="2872"/>
      <c r="CV269" s="2872"/>
      <c r="CW269" s="2872"/>
      <c r="CX269" s="2872"/>
      <c r="CY269" s="2872"/>
      <c r="CZ269" s="2616"/>
    </row>
    <row r="270" s="130" customFormat="true" ht="15" customHeight="true" x14ac:dyDescent="0.2">
      <c r="A270" s="3389"/>
      <c r="B270" s="155" t="s">
        <v>91</v>
      </c>
      <c r="C270" s="561">
        <v>5.6592677121247785</v>
      </c>
      <c r="D270" s="581">
        <v>3.6178887936133601</v>
      </c>
      <c r="E270" s="581">
        <v>5.6538999652440909</v>
      </c>
      <c r="F270" s="581">
        <v>2.2585957928620233</v>
      </c>
      <c r="G270" s="601">
        <v>3.1992657053412512</v>
      </c>
      <c r="H270" s="620">
        <v>0</v>
      </c>
      <c r="I270" s="581">
        <v>3.0301729175116536</v>
      </c>
      <c r="J270" s="581">
        <v>4.9444607551214599</v>
      </c>
      <c r="K270" s="581">
        <v>2.0294575461044855</v>
      </c>
      <c r="L270" s="601">
        <v>1.1956398587358781</v>
      </c>
      <c r="M270" s="620">
        <v>5.122394951432284</v>
      </c>
      <c r="N270" s="581">
        <v>6.6203637151002903</v>
      </c>
      <c r="O270" s="581">
        <v>3.014830726363543</v>
      </c>
      <c r="P270" s="581">
        <v>7.2259125133668318</v>
      </c>
      <c r="Q270" s="653">
        <v>4.3318323433711692</v>
      </c>
      <c r="R270" s="620">
        <v>1.6029176768674591</v>
      </c>
      <c r="S270" s="581">
        <v>11.55583311714833</v>
      </c>
      <c r="T270" s="581">
        <v>3.4821668257226532</v>
      </c>
      <c r="U270" s="581">
        <v>7.6213335512274742</v>
      </c>
      <c r="V270" s="581">
        <v>2.4229388280358717</v>
      </c>
      <c r="W270" s="581">
        <v>6.2818471458779017</v>
      </c>
      <c r="X270" s="581">
        <v>0</v>
      </c>
      <c r="Y270" s="670">
        <v>2.5357109642591324</v>
      </c>
      <c r="Z270" s="670">
        <v>5.6339108179973341</v>
      </c>
      <c r="AA270" s="2852"/>
      <c r="AB270" s="2852"/>
      <c r="AC270" s="2852"/>
      <c r="AD270" s="2852"/>
      <c r="AE270" s="2852"/>
      <c r="AF270" s="2852"/>
      <c r="AG270" s="2852"/>
      <c r="AH270" s="2852"/>
      <c r="AI270" s="2852"/>
      <c r="AJ270" s="2852"/>
      <c r="AK270" s="2852"/>
      <c r="AL270" s="2852"/>
      <c r="AM270" s="2852"/>
      <c r="AN270" s="2852"/>
      <c r="AO270" s="2852"/>
      <c r="AP270" s="2852"/>
      <c r="AQ270" s="2852"/>
      <c r="AR270" s="2852"/>
      <c r="AS270" s="2852"/>
      <c r="AT270" s="2852"/>
      <c r="AU270" s="2852"/>
      <c r="AV270" s="2852"/>
      <c r="AW270" s="2852"/>
      <c r="AX270" s="2852"/>
      <c r="AY270" s="2852"/>
      <c r="AZ270" s="239"/>
      <c r="BA270" s="2961"/>
      <c r="BB270" s="431" t="s">
        <v>91</v>
      </c>
      <c r="BC270" s="562">
        <v>4.8251506731459086</v>
      </c>
      <c r="BD270" s="707">
        <v>4.5934888185936442</v>
      </c>
      <c r="BE270" s="707">
        <v>6.0627592050008356</v>
      </c>
      <c r="BF270" s="707">
        <v>2.9939784438536319</v>
      </c>
      <c r="BG270" s="726">
        <v>8.2244449830639699</v>
      </c>
      <c r="BH270" s="745">
        <v>0</v>
      </c>
      <c r="BI270" s="707">
        <v>1.5818815770552392</v>
      </c>
      <c r="BJ270" s="707">
        <v>3.5228963225141823</v>
      </c>
      <c r="BK270" s="707">
        <v>1.6931126275040571</v>
      </c>
      <c r="BL270" s="726">
        <v>1.3423964403782165</v>
      </c>
      <c r="BM270" s="745">
        <v>2.8366834769752196</v>
      </c>
      <c r="BN270" s="707">
        <v>4.826214093951279</v>
      </c>
      <c r="BO270" s="707">
        <v>2.4298594051129898</v>
      </c>
      <c r="BP270" s="707">
        <v>5.3886417207009005</v>
      </c>
      <c r="BQ270" s="726">
        <v>3.0781364594659064</v>
      </c>
      <c r="BR270" s="745">
        <v>0.44389802074063861</v>
      </c>
      <c r="BS270" s="707">
        <v>3.9827131523378649</v>
      </c>
      <c r="BT270" s="707">
        <v>0.27772526420045285</v>
      </c>
      <c r="BU270" s="707">
        <v>2.077413490924422</v>
      </c>
      <c r="BV270" s="707">
        <v>4.6548987484298117</v>
      </c>
      <c r="BW270" s="707">
        <v>7.5238146776272243</v>
      </c>
      <c r="BX270" s="707">
        <v>0</v>
      </c>
      <c r="BY270" s="765">
        <v>6.1876758505500487</v>
      </c>
      <c r="BZ270" s="765">
        <v>1.5516829188475265</v>
      </c>
      <c r="CA270" s="2872"/>
      <c r="CB270" s="2872"/>
      <c r="CC270" s="2872"/>
      <c r="CD270" s="2872"/>
      <c r="CE270" s="2872"/>
      <c r="CF270" s="2872"/>
      <c r="CG270" s="2872"/>
      <c r="CH270" s="2872"/>
      <c r="CI270" s="2872"/>
      <c r="CJ270" s="2872"/>
      <c r="CK270" s="2872"/>
      <c r="CL270" s="2872"/>
      <c r="CM270" s="2872"/>
      <c r="CN270" s="2872"/>
      <c r="CO270" s="2872"/>
      <c r="CP270" s="2872"/>
      <c r="CQ270" s="2872"/>
      <c r="CR270" s="2872"/>
      <c r="CS270" s="2872"/>
      <c r="CT270" s="2872"/>
      <c r="CU270" s="2872"/>
      <c r="CV270" s="2872"/>
      <c r="CW270" s="2872"/>
      <c r="CX270" s="2872"/>
      <c r="CY270" s="2872"/>
      <c r="CZ270" s="2616"/>
    </row>
    <row r="271" s="130" customFormat="true" ht="15" customHeight="true" x14ac:dyDescent="0.2">
      <c r="A271" s="3389" t="s">
        <v>75</v>
      </c>
      <c r="B271" s="155" t="s">
        <v>50</v>
      </c>
      <c r="C271" s="1577" t="s">
        <v>36</v>
      </c>
      <c r="D271" s="1598" t="s">
        <v>36</v>
      </c>
      <c r="E271" s="1598" t="s">
        <v>36</v>
      </c>
      <c r="F271" s="1598" t="s">
        <v>36</v>
      </c>
      <c r="G271" s="1619" t="s">
        <v>36</v>
      </c>
      <c r="H271" s="1577" t="s">
        <v>36</v>
      </c>
      <c r="I271" s="1598" t="s">
        <v>36</v>
      </c>
      <c r="J271" s="1598" t="s">
        <v>36</v>
      </c>
      <c r="K271" s="1598" t="s">
        <v>36</v>
      </c>
      <c r="L271" s="1619" t="s">
        <v>36</v>
      </c>
      <c r="M271" s="1577" t="s">
        <v>36</v>
      </c>
      <c r="N271" s="1598" t="s">
        <v>36</v>
      </c>
      <c r="O271" s="1598" t="s">
        <v>36</v>
      </c>
      <c r="P271" s="1598" t="s">
        <v>36</v>
      </c>
      <c r="Q271" s="1659" t="s">
        <v>36</v>
      </c>
      <c r="R271" s="1577" t="s">
        <v>36</v>
      </c>
      <c r="S271" s="1598" t="s">
        <v>36</v>
      </c>
      <c r="T271" s="1598" t="s">
        <v>36</v>
      </c>
      <c r="U271" s="1598" t="s">
        <v>36</v>
      </c>
      <c r="V271" s="1598" t="s">
        <v>36</v>
      </c>
      <c r="W271" s="1598" t="s">
        <v>36</v>
      </c>
      <c r="X271" s="1598" t="s">
        <v>36</v>
      </c>
      <c r="Y271" s="1659" t="s">
        <v>36</v>
      </c>
      <c r="Z271" s="1659" t="s">
        <v>36</v>
      </c>
      <c r="AA271" s="2617"/>
      <c r="AB271" s="2617"/>
      <c r="AC271" s="2617"/>
      <c r="AD271" s="2617"/>
      <c r="AE271" s="2617"/>
      <c r="AF271" s="2617"/>
      <c r="AG271" s="2617"/>
      <c r="AH271" s="2617"/>
      <c r="AI271" s="2617"/>
      <c r="AJ271" s="2617"/>
      <c r="AK271" s="2617"/>
      <c r="AL271" s="2617"/>
      <c r="AM271" s="2617"/>
      <c r="AN271" s="2617"/>
      <c r="AO271" s="2617"/>
      <c r="AP271" s="2617"/>
      <c r="AQ271" s="2617"/>
      <c r="AR271" s="2617"/>
      <c r="AS271" s="2617"/>
      <c r="AT271" s="2617"/>
      <c r="AU271" s="2617"/>
      <c r="AV271" s="2617"/>
      <c r="AW271" s="2617"/>
      <c r="AX271" s="2617"/>
      <c r="AY271" s="2617"/>
      <c r="AZ271" s="239"/>
      <c r="BA271" s="2961" t="s">
        <v>75</v>
      </c>
      <c r="BB271" s="431" t="s">
        <v>50</v>
      </c>
      <c r="BC271" s="1577" t="s">
        <v>36</v>
      </c>
      <c r="BD271" s="1598" t="s">
        <v>36</v>
      </c>
      <c r="BE271" s="1598" t="s">
        <v>36</v>
      </c>
      <c r="BF271" s="1598" t="s">
        <v>36</v>
      </c>
      <c r="BG271" s="1619" t="s">
        <v>36</v>
      </c>
      <c r="BH271" s="1577" t="s">
        <v>36</v>
      </c>
      <c r="BI271" s="1598" t="s">
        <v>36</v>
      </c>
      <c r="BJ271" s="1598" t="s">
        <v>36</v>
      </c>
      <c r="BK271" s="1598" t="s">
        <v>36</v>
      </c>
      <c r="BL271" s="1619" t="s">
        <v>36</v>
      </c>
      <c r="BM271" s="1577" t="s">
        <v>36</v>
      </c>
      <c r="BN271" s="1598" t="s">
        <v>36</v>
      </c>
      <c r="BO271" s="1598" t="s">
        <v>36</v>
      </c>
      <c r="BP271" s="1598" t="s">
        <v>36</v>
      </c>
      <c r="BQ271" s="1619" t="s">
        <v>36</v>
      </c>
      <c r="BR271" s="1577" t="s">
        <v>36</v>
      </c>
      <c r="BS271" s="1598" t="s">
        <v>36</v>
      </c>
      <c r="BT271" s="1598" t="s">
        <v>36</v>
      </c>
      <c r="BU271" s="1598" t="s">
        <v>36</v>
      </c>
      <c r="BV271" s="1598" t="s">
        <v>36</v>
      </c>
      <c r="BW271" s="1598" t="s">
        <v>36</v>
      </c>
      <c r="BX271" s="1598" t="s">
        <v>36</v>
      </c>
      <c r="BY271" s="1659" t="s">
        <v>36</v>
      </c>
      <c r="BZ271" s="1659" t="s">
        <v>36</v>
      </c>
      <c r="CA271" s="2617"/>
      <c r="CB271" s="2617"/>
      <c r="CC271" s="2617"/>
      <c r="CD271" s="2617"/>
      <c r="CE271" s="2617"/>
      <c r="CF271" s="2617"/>
      <c r="CG271" s="2617"/>
      <c r="CH271" s="2617"/>
      <c r="CI271" s="2617"/>
      <c r="CJ271" s="2617"/>
      <c r="CK271" s="2617"/>
      <c r="CL271" s="2617"/>
      <c r="CM271" s="2617"/>
      <c r="CN271" s="2617"/>
      <c r="CO271" s="2617"/>
      <c r="CP271" s="2617"/>
      <c r="CQ271" s="2617"/>
      <c r="CR271" s="2617"/>
      <c r="CS271" s="2617"/>
      <c r="CT271" s="2617"/>
      <c r="CU271" s="2617"/>
      <c r="CV271" s="2617"/>
      <c r="CW271" s="2617"/>
      <c r="CX271" s="2617"/>
      <c r="CY271" s="2617"/>
      <c r="CZ271" s="2617"/>
    </row>
    <row r="272" s="130" customFormat="true" ht="15" customHeight="true" x14ac:dyDescent="0.2">
      <c r="A272" s="3389"/>
      <c r="B272" s="155" t="s">
        <v>49</v>
      </c>
      <c r="C272" s="1577" t="s">
        <v>36</v>
      </c>
      <c r="D272" s="1598" t="s">
        <v>36</v>
      </c>
      <c r="E272" s="1598" t="s">
        <v>36</v>
      </c>
      <c r="F272" s="1598" t="s">
        <v>36</v>
      </c>
      <c r="G272" s="1619" t="s">
        <v>36</v>
      </c>
      <c r="H272" s="1577" t="s">
        <v>36</v>
      </c>
      <c r="I272" s="1598" t="s">
        <v>36</v>
      </c>
      <c r="J272" s="1598" t="s">
        <v>36</v>
      </c>
      <c r="K272" s="1598" t="s">
        <v>36</v>
      </c>
      <c r="L272" s="1619" t="s">
        <v>36</v>
      </c>
      <c r="M272" s="1577" t="s">
        <v>36</v>
      </c>
      <c r="N272" s="1598" t="s">
        <v>36</v>
      </c>
      <c r="O272" s="1598" t="s">
        <v>36</v>
      </c>
      <c r="P272" s="1598" t="s">
        <v>36</v>
      </c>
      <c r="Q272" s="1659" t="s">
        <v>36</v>
      </c>
      <c r="R272" s="1577" t="s">
        <v>36</v>
      </c>
      <c r="S272" s="1598" t="s">
        <v>36</v>
      </c>
      <c r="T272" s="1598" t="s">
        <v>36</v>
      </c>
      <c r="U272" s="1598" t="s">
        <v>36</v>
      </c>
      <c r="V272" s="1598" t="s">
        <v>36</v>
      </c>
      <c r="W272" s="1598" t="s">
        <v>36</v>
      </c>
      <c r="X272" s="1598" t="s">
        <v>36</v>
      </c>
      <c r="Y272" s="1659" t="s">
        <v>36</v>
      </c>
      <c r="Z272" s="1659" t="s">
        <v>36</v>
      </c>
      <c r="AA272" s="2617"/>
      <c r="AB272" s="2617"/>
      <c r="AC272" s="2617"/>
      <c r="AD272" s="2617"/>
      <c r="AE272" s="2617"/>
      <c r="AF272" s="2617"/>
      <c r="AG272" s="2617"/>
      <c r="AH272" s="2617"/>
      <c r="AI272" s="2617"/>
      <c r="AJ272" s="2617"/>
      <c r="AK272" s="2617"/>
      <c r="AL272" s="2617"/>
      <c r="AM272" s="2617"/>
      <c r="AN272" s="2617"/>
      <c r="AO272" s="2617"/>
      <c r="AP272" s="2617"/>
      <c r="AQ272" s="2617"/>
      <c r="AR272" s="2617"/>
      <c r="AS272" s="2617"/>
      <c r="AT272" s="2617"/>
      <c r="AU272" s="2617"/>
      <c r="AV272" s="2617"/>
      <c r="AW272" s="2617"/>
      <c r="AX272" s="2617"/>
      <c r="AY272" s="2617"/>
      <c r="AZ272" s="239"/>
      <c r="BA272" s="2961"/>
      <c r="BB272" s="431" t="s">
        <v>49</v>
      </c>
      <c r="BC272" s="1577" t="s">
        <v>36</v>
      </c>
      <c r="BD272" s="1598" t="s">
        <v>36</v>
      </c>
      <c r="BE272" s="1598" t="s">
        <v>36</v>
      </c>
      <c r="BF272" s="1598" t="s">
        <v>36</v>
      </c>
      <c r="BG272" s="1619" t="s">
        <v>36</v>
      </c>
      <c r="BH272" s="1577" t="s">
        <v>36</v>
      </c>
      <c r="BI272" s="1598" t="s">
        <v>36</v>
      </c>
      <c r="BJ272" s="1598" t="s">
        <v>36</v>
      </c>
      <c r="BK272" s="1598" t="s">
        <v>36</v>
      </c>
      <c r="BL272" s="1619" t="s">
        <v>36</v>
      </c>
      <c r="BM272" s="1577" t="s">
        <v>36</v>
      </c>
      <c r="BN272" s="1598" t="s">
        <v>36</v>
      </c>
      <c r="BO272" s="1598" t="s">
        <v>36</v>
      </c>
      <c r="BP272" s="1598" t="s">
        <v>36</v>
      </c>
      <c r="BQ272" s="1619" t="s">
        <v>36</v>
      </c>
      <c r="BR272" s="1577" t="s">
        <v>36</v>
      </c>
      <c r="BS272" s="1598" t="s">
        <v>36</v>
      </c>
      <c r="BT272" s="1598" t="s">
        <v>36</v>
      </c>
      <c r="BU272" s="1598" t="s">
        <v>36</v>
      </c>
      <c r="BV272" s="1598" t="s">
        <v>36</v>
      </c>
      <c r="BW272" s="1598" t="s">
        <v>36</v>
      </c>
      <c r="BX272" s="1598" t="s">
        <v>36</v>
      </c>
      <c r="BY272" s="1659" t="s">
        <v>36</v>
      </c>
      <c r="BZ272" s="1659" t="s">
        <v>36</v>
      </c>
      <c r="CA272" s="2617"/>
      <c r="CB272" s="2617"/>
      <c r="CC272" s="2617"/>
      <c r="CD272" s="2617"/>
      <c r="CE272" s="2617"/>
      <c r="CF272" s="2617"/>
      <c r="CG272" s="2617"/>
      <c r="CH272" s="2617"/>
      <c r="CI272" s="2617"/>
      <c r="CJ272" s="2617"/>
      <c r="CK272" s="2617"/>
      <c r="CL272" s="2617"/>
      <c r="CM272" s="2617"/>
      <c r="CN272" s="2617"/>
      <c r="CO272" s="2617"/>
      <c r="CP272" s="2617"/>
      <c r="CQ272" s="2617"/>
      <c r="CR272" s="2617"/>
      <c r="CS272" s="2617"/>
      <c r="CT272" s="2617"/>
      <c r="CU272" s="2617"/>
      <c r="CV272" s="2617"/>
      <c r="CW272" s="2617"/>
      <c r="CX272" s="2617"/>
      <c r="CY272" s="2617"/>
      <c r="CZ272" s="2617"/>
    </row>
    <row r="273" s="130" customFormat="true" ht="15" customHeight="true" x14ac:dyDescent="0.2">
      <c r="A273" s="3389"/>
      <c r="B273" s="155" t="s">
        <v>113</v>
      </c>
      <c r="C273" s="1577" t="s">
        <v>36</v>
      </c>
      <c r="D273" s="1598" t="s">
        <v>36</v>
      </c>
      <c r="E273" s="1598" t="s">
        <v>36</v>
      </c>
      <c r="F273" s="1598" t="s">
        <v>36</v>
      </c>
      <c r="G273" s="1619" t="s">
        <v>36</v>
      </c>
      <c r="H273" s="1577" t="s">
        <v>36</v>
      </c>
      <c r="I273" s="1598" t="s">
        <v>36</v>
      </c>
      <c r="J273" s="1598" t="s">
        <v>36</v>
      </c>
      <c r="K273" s="1598" t="s">
        <v>36</v>
      </c>
      <c r="L273" s="1619" t="s">
        <v>36</v>
      </c>
      <c r="M273" s="1577" t="s">
        <v>36</v>
      </c>
      <c r="N273" s="1598" t="s">
        <v>36</v>
      </c>
      <c r="O273" s="1598" t="s">
        <v>36</v>
      </c>
      <c r="P273" s="1598" t="s">
        <v>36</v>
      </c>
      <c r="Q273" s="1659" t="s">
        <v>36</v>
      </c>
      <c r="R273" s="1577" t="s">
        <v>36</v>
      </c>
      <c r="S273" s="1598" t="s">
        <v>36</v>
      </c>
      <c r="T273" s="1598" t="s">
        <v>36</v>
      </c>
      <c r="U273" s="1598" t="s">
        <v>36</v>
      </c>
      <c r="V273" s="1598" t="s">
        <v>36</v>
      </c>
      <c r="W273" s="1598" t="s">
        <v>36</v>
      </c>
      <c r="X273" s="1598" t="s">
        <v>36</v>
      </c>
      <c r="Y273" s="1659" t="s">
        <v>36</v>
      </c>
      <c r="Z273" s="1659" t="s">
        <v>36</v>
      </c>
      <c r="AA273" s="2617"/>
      <c r="AB273" s="2617"/>
      <c r="AC273" s="2617"/>
      <c r="AD273" s="2617"/>
      <c r="AE273" s="2617"/>
      <c r="AF273" s="2617"/>
      <c r="AG273" s="2617"/>
      <c r="AH273" s="2617"/>
      <c r="AI273" s="2617"/>
      <c r="AJ273" s="2617"/>
      <c r="AK273" s="2617"/>
      <c r="AL273" s="2617"/>
      <c r="AM273" s="2617"/>
      <c r="AN273" s="2617"/>
      <c r="AO273" s="2617"/>
      <c r="AP273" s="2617"/>
      <c r="AQ273" s="2617"/>
      <c r="AR273" s="2617"/>
      <c r="AS273" s="2617"/>
      <c r="AT273" s="2617"/>
      <c r="AU273" s="2617"/>
      <c r="AV273" s="2617"/>
      <c r="AW273" s="2617"/>
      <c r="AX273" s="2617"/>
      <c r="AY273" s="2617"/>
      <c r="AZ273" s="239"/>
      <c r="BA273" s="2961"/>
      <c r="BB273" s="431" t="s">
        <v>113</v>
      </c>
      <c r="BC273" s="1577" t="s">
        <v>36</v>
      </c>
      <c r="BD273" s="1598" t="s">
        <v>36</v>
      </c>
      <c r="BE273" s="1598" t="s">
        <v>36</v>
      </c>
      <c r="BF273" s="1598" t="s">
        <v>36</v>
      </c>
      <c r="BG273" s="1619" t="s">
        <v>36</v>
      </c>
      <c r="BH273" s="1577" t="s">
        <v>36</v>
      </c>
      <c r="BI273" s="1598" t="s">
        <v>36</v>
      </c>
      <c r="BJ273" s="1598" t="s">
        <v>36</v>
      </c>
      <c r="BK273" s="1598" t="s">
        <v>36</v>
      </c>
      <c r="BL273" s="1619" t="s">
        <v>36</v>
      </c>
      <c r="BM273" s="1577" t="s">
        <v>36</v>
      </c>
      <c r="BN273" s="1598" t="s">
        <v>36</v>
      </c>
      <c r="BO273" s="1598" t="s">
        <v>36</v>
      </c>
      <c r="BP273" s="1598" t="s">
        <v>36</v>
      </c>
      <c r="BQ273" s="1619" t="s">
        <v>36</v>
      </c>
      <c r="BR273" s="1577" t="s">
        <v>36</v>
      </c>
      <c r="BS273" s="1598" t="s">
        <v>36</v>
      </c>
      <c r="BT273" s="1598" t="s">
        <v>36</v>
      </c>
      <c r="BU273" s="1598" t="s">
        <v>36</v>
      </c>
      <c r="BV273" s="1598" t="s">
        <v>36</v>
      </c>
      <c r="BW273" s="1598" t="s">
        <v>36</v>
      </c>
      <c r="BX273" s="1598" t="s">
        <v>36</v>
      </c>
      <c r="BY273" s="1659" t="s">
        <v>36</v>
      </c>
      <c r="BZ273" s="1659" t="s">
        <v>36</v>
      </c>
      <c r="CA273" s="2617"/>
      <c r="CB273" s="2617"/>
      <c r="CC273" s="2617"/>
      <c r="CD273" s="2617"/>
      <c r="CE273" s="2617"/>
      <c r="CF273" s="2617"/>
      <c r="CG273" s="2617"/>
      <c r="CH273" s="2617"/>
      <c r="CI273" s="2617"/>
      <c r="CJ273" s="2617"/>
      <c r="CK273" s="2617"/>
      <c r="CL273" s="2617"/>
      <c r="CM273" s="2617"/>
      <c r="CN273" s="2617"/>
      <c r="CO273" s="2617"/>
      <c r="CP273" s="2617"/>
      <c r="CQ273" s="2617"/>
      <c r="CR273" s="2617"/>
      <c r="CS273" s="2617"/>
      <c r="CT273" s="2617"/>
      <c r="CU273" s="2617"/>
      <c r="CV273" s="2617"/>
      <c r="CW273" s="2617"/>
      <c r="CX273" s="2617"/>
      <c r="CY273" s="2617"/>
      <c r="CZ273" s="2617"/>
    </row>
    <row r="274" s="130" customFormat="true" ht="15" customHeight="true" x14ac:dyDescent="0.2">
      <c r="A274" s="3389" t="s">
        <v>76</v>
      </c>
      <c r="B274" s="155" t="s">
        <v>50</v>
      </c>
      <c r="C274" s="561">
        <v>91.467461315927437</v>
      </c>
      <c r="D274" s="581">
        <v>90.771797815619877</v>
      </c>
      <c r="E274" s="581">
        <v>93.1228155625803</v>
      </c>
      <c r="F274" s="581">
        <v>92.64312377935984</v>
      </c>
      <c r="G274" s="601">
        <v>90.025319089231232</v>
      </c>
      <c r="H274" s="620">
        <v>89.466464464286119</v>
      </c>
      <c r="I274" s="581">
        <v>89.983409796056108</v>
      </c>
      <c r="J274" s="581">
        <v>91.666076799370188</v>
      </c>
      <c r="K274" s="581">
        <v>91.244707513932354</v>
      </c>
      <c r="L274" s="601">
        <v>88.685670317121463</v>
      </c>
      <c r="M274" s="620">
        <v>92.227610349687453</v>
      </c>
      <c r="N274" s="581">
        <v>90.899840378269829</v>
      </c>
      <c r="O274" s="581">
        <v>91.185402300228418</v>
      </c>
      <c r="P274" s="581">
        <v>93.564730230534849</v>
      </c>
      <c r="Q274" s="653">
        <v>93.355218921026548</v>
      </c>
      <c r="R274" s="620">
        <v>98.440880822136464</v>
      </c>
      <c r="S274" s="581">
        <v>94.3616193131014</v>
      </c>
      <c r="T274" s="581">
        <v>94.10148311354024</v>
      </c>
      <c r="U274" s="581">
        <v>95.211066407698425</v>
      </c>
      <c r="V274" s="581">
        <v>84.674423903667545</v>
      </c>
      <c r="W274" s="581">
        <v>90.898541907150658</v>
      </c>
      <c r="X274" s="581">
        <v>93.10660897955735</v>
      </c>
      <c r="Y274" s="670">
        <v>89.687870467412225</v>
      </c>
      <c r="Z274" s="670">
        <v>83.5853671972218</v>
      </c>
      <c r="AA274" s="2852"/>
      <c r="AB274" s="2852"/>
      <c r="AC274" s="2852"/>
      <c r="AD274" s="2852"/>
      <c r="AE274" s="2852"/>
      <c r="AF274" s="2852"/>
      <c r="AG274" s="2852"/>
      <c r="AH274" s="2852"/>
      <c r="AI274" s="2852"/>
      <c r="AJ274" s="2852"/>
      <c r="AK274" s="2852"/>
      <c r="AL274" s="2852"/>
      <c r="AM274" s="2852"/>
      <c r="AN274" s="2852"/>
      <c r="AO274" s="2852"/>
      <c r="AP274" s="2852"/>
      <c r="AQ274" s="2852"/>
      <c r="AR274" s="2852"/>
      <c r="AS274" s="2852"/>
      <c r="AT274" s="2852"/>
      <c r="AU274" s="2852"/>
      <c r="AV274" s="2852"/>
      <c r="AW274" s="2852"/>
      <c r="AX274" s="2852"/>
      <c r="AY274" s="2852"/>
      <c r="AZ274" s="239"/>
      <c r="BA274" s="2961" t="s">
        <v>76</v>
      </c>
      <c r="BB274" s="431" t="s">
        <v>50</v>
      </c>
      <c r="BC274" s="562">
        <v>1291.6856649502322</v>
      </c>
      <c r="BD274" s="707">
        <v>1727.6376285299157</v>
      </c>
      <c r="BE274" s="707">
        <v>2023.0951059367605</v>
      </c>
      <c r="BF274" s="707">
        <v>2052.4183590499601</v>
      </c>
      <c r="BG274" s="726">
        <v>2889.630409793006</v>
      </c>
      <c r="BH274" s="745">
        <v>426.44271357989686</v>
      </c>
      <c r="BI274" s="707">
        <v>574.09913825307501</v>
      </c>
      <c r="BJ274" s="707">
        <v>923.38099954575023</v>
      </c>
      <c r="BK274" s="707">
        <v>1002.2947266166906</v>
      </c>
      <c r="BL274" s="726">
        <v>1103.1142594797113</v>
      </c>
      <c r="BM274" s="745">
        <v>867.27142776795449</v>
      </c>
      <c r="BN274" s="707">
        <v>1081.6443739179776</v>
      </c>
      <c r="BO274" s="707">
        <v>1200.0681030045662</v>
      </c>
      <c r="BP274" s="707">
        <v>1415.6965447886184</v>
      </c>
      <c r="BQ274" s="726">
        <v>1390.4548813056338</v>
      </c>
      <c r="BR274" s="745">
        <v>1901.8707157332954</v>
      </c>
      <c r="BS274" s="707">
        <v>800.85917998012962</v>
      </c>
      <c r="BT274" s="707">
        <v>180.06871844140079</v>
      </c>
      <c r="BU274" s="707">
        <v>1035.8825373444381</v>
      </c>
      <c r="BV274" s="707">
        <v>1442.4989151762129</v>
      </c>
      <c r="BW274" s="707">
        <v>1230.6852891522369</v>
      </c>
      <c r="BX274" s="707">
        <v>439.65808825366423</v>
      </c>
      <c r="BY274" s="765">
        <v>2572.8450077382245</v>
      </c>
      <c r="BZ274" s="765">
        <v>380.09871644027987</v>
      </c>
      <c r="CA274" s="2872"/>
      <c r="CB274" s="2872"/>
      <c r="CC274" s="2872"/>
      <c r="CD274" s="2872"/>
      <c r="CE274" s="2872"/>
      <c r="CF274" s="2872"/>
      <c r="CG274" s="2872"/>
      <c r="CH274" s="2872"/>
      <c r="CI274" s="2872"/>
      <c r="CJ274" s="2872"/>
      <c r="CK274" s="2872"/>
      <c r="CL274" s="2872"/>
      <c r="CM274" s="2872"/>
      <c r="CN274" s="2872"/>
      <c r="CO274" s="2872"/>
      <c r="CP274" s="2872"/>
      <c r="CQ274" s="2872"/>
      <c r="CR274" s="2872"/>
      <c r="CS274" s="2872"/>
      <c r="CT274" s="2872"/>
      <c r="CU274" s="2872"/>
      <c r="CV274" s="2872"/>
      <c r="CW274" s="2872"/>
      <c r="CX274" s="2872"/>
      <c r="CY274" s="2872"/>
      <c r="CZ274" s="2616"/>
    </row>
    <row r="275" s="130" customFormat="true" ht="15" customHeight="true" x14ac:dyDescent="0.2">
      <c r="A275" s="3389"/>
      <c r="B275" s="155" t="s">
        <v>49</v>
      </c>
      <c r="C275" s="561">
        <v>8.1502695282243085</v>
      </c>
      <c r="D275" s="581">
        <v>8.7437660486313717</v>
      </c>
      <c r="E275" s="581">
        <v>6.4291703209373319</v>
      </c>
      <c r="F275" s="581">
        <v>7.1180997497272624</v>
      </c>
      <c r="G275" s="601">
        <v>9.7458539799614545</v>
      </c>
      <c r="H275" s="620">
        <v>10.269508601668216</v>
      </c>
      <c r="I275" s="581">
        <v>9.8024429367423931</v>
      </c>
      <c r="J275" s="581">
        <v>8.3339232006298509</v>
      </c>
      <c r="K275" s="581">
        <v>8.4548690563902085</v>
      </c>
      <c r="L275" s="601">
        <v>10.989143197839374</v>
      </c>
      <c r="M275" s="620">
        <v>7.4158809065753397</v>
      </c>
      <c r="N275" s="581">
        <v>8.6972244892097628</v>
      </c>
      <c r="O275" s="581">
        <v>8.2677694449737551</v>
      </c>
      <c r="P275" s="581">
        <v>5.9231088053996297</v>
      </c>
      <c r="Q275" s="653">
        <v>6.3813510795050128</v>
      </c>
      <c r="R275" s="620">
        <v>1.4333969957623209</v>
      </c>
      <c r="S275" s="581">
        <v>5.3158542625846943</v>
      </c>
      <c r="T275" s="581">
        <v>5.5795712991828594</v>
      </c>
      <c r="U275" s="581">
        <v>4.2025776201834164</v>
      </c>
      <c r="V275" s="581">
        <v>14.69787430696562</v>
      </c>
      <c r="W275" s="581">
        <v>8.846279004266858</v>
      </c>
      <c r="X275" s="581">
        <v>6.4111250604161061</v>
      </c>
      <c r="Y275" s="670">
        <v>10.085540498188951</v>
      </c>
      <c r="Z275" s="670">
        <v>15.99580628429344</v>
      </c>
      <c r="AA275" s="2852"/>
      <c r="AB275" s="2852"/>
      <c r="AC275" s="2852"/>
      <c r="AD275" s="2852"/>
      <c r="AE275" s="2852"/>
      <c r="AF275" s="2852"/>
      <c r="AG275" s="2852"/>
      <c r="AH275" s="2852"/>
      <c r="AI275" s="2852"/>
      <c r="AJ275" s="2852"/>
      <c r="AK275" s="2852"/>
      <c r="AL275" s="2852"/>
      <c r="AM275" s="2852"/>
      <c r="AN275" s="2852"/>
      <c r="AO275" s="2852"/>
      <c r="AP275" s="2852"/>
      <c r="AQ275" s="2852"/>
      <c r="AR275" s="2852"/>
      <c r="AS275" s="2852"/>
      <c r="AT275" s="2852"/>
      <c r="AU275" s="2852"/>
      <c r="AV275" s="2852"/>
      <c r="AW275" s="2852"/>
      <c r="AX275" s="2852"/>
      <c r="AY275" s="2852"/>
      <c r="AZ275" s="239"/>
      <c r="BA275" s="2961"/>
      <c r="BB275" s="431" t="s">
        <v>49</v>
      </c>
      <c r="BC275" s="562">
        <v>115.09651808008407</v>
      </c>
      <c r="BD275" s="707">
        <v>166.41798007969462</v>
      </c>
      <c r="BE275" s="707">
        <v>139.67385901021598</v>
      </c>
      <c r="BF275" s="707">
        <v>157.69458122637269</v>
      </c>
      <c r="BG275" s="726">
        <v>312.82217397069491</v>
      </c>
      <c r="BH275" s="745">
        <v>48.949705808210069</v>
      </c>
      <c r="BI275" s="707">
        <v>62.540128847233362</v>
      </c>
      <c r="BJ275" s="707">
        <v>83.950209323106776</v>
      </c>
      <c r="BK275" s="707">
        <v>92.874106349243164</v>
      </c>
      <c r="BL275" s="726">
        <v>136.68815398986487</v>
      </c>
      <c r="BM275" s="745">
        <v>69.735967327104262</v>
      </c>
      <c r="BN275" s="707">
        <v>103.49087411273683</v>
      </c>
      <c r="BO275" s="707">
        <v>108.81003037351205</v>
      </c>
      <c r="BP275" s="707">
        <v>89.620572298457247</v>
      </c>
      <c r="BQ275" s="726">
        <v>95.045363937593891</v>
      </c>
      <c r="BR275" s="745">
        <v>27.693126549589067</v>
      </c>
      <c r="BS275" s="707">
        <v>45.116337729447679</v>
      </c>
      <c r="BT275" s="707">
        <v>10.676837601847661</v>
      </c>
      <c r="BU275" s="707">
        <v>45.723432504591173</v>
      </c>
      <c r="BV275" s="707">
        <v>250.39045754022445</v>
      </c>
      <c r="BW275" s="707">
        <v>119.77073785636908</v>
      </c>
      <c r="BX275" s="707">
        <v>30.27393026671804</v>
      </c>
      <c r="BY275" s="765">
        <v>289.32042187951646</v>
      </c>
      <c r="BZ275" s="765">
        <v>72.739830438758716</v>
      </c>
      <c r="CA275" s="2872"/>
      <c r="CB275" s="2872"/>
      <c r="CC275" s="2872"/>
      <c r="CD275" s="2872"/>
      <c r="CE275" s="2872"/>
      <c r="CF275" s="2872"/>
      <c r="CG275" s="2872"/>
      <c r="CH275" s="2872"/>
      <c r="CI275" s="2872"/>
      <c r="CJ275" s="2872"/>
      <c r="CK275" s="2872"/>
      <c r="CL275" s="2872"/>
      <c r="CM275" s="2872"/>
      <c r="CN275" s="2872"/>
      <c r="CO275" s="2872"/>
      <c r="CP275" s="2872"/>
      <c r="CQ275" s="2872"/>
      <c r="CR275" s="2872"/>
      <c r="CS275" s="2872"/>
      <c r="CT275" s="2872"/>
      <c r="CU275" s="2872"/>
      <c r="CV275" s="2872"/>
      <c r="CW275" s="2872"/>
      <c r="CX275" s="2872"/>
      <c r="CY275" s="2872"/>
      <c r="CZ275" s="2616"/>
    </row>
    <row r="276" s="130" customFormat="true" ht="15" customHeight="true" x14ac:dyDescent="0.2">
      <c r="A276" s="3389"/>
      <c r="B276" s="155" t="s">
        <v>114</v>
      </c>
      <c r="C276" s="562">
        <v>0.38226915584862942</v>
      </c>
      <c r="D276" s="582">
        <v>0.48443613574881822</v>
      </c>
      <c r="E276" s="582">
        <v>0.4480141164823484</v>
      </c>
      <c r="F276" s="582">
        <v>0.23877647091296153</v>
      </c>
      <c r="G276" s="601">
        <v>0.22882693080773292</v>
      </c>
      <c r="H276" s="620">
        <v>0.26402693404566407</v>
      </c>
      <c r="I276" s="581">
        <v>0.21414726720157579</v>
      </c>
      <c r="J276" s="581">
        <v>0</v>
      </c>
      <c r="K276" s="581">
        <v>0.30042342967769131</v>
      </c>
      <c r="L276" s="601">
        <v>0.32518648503955561</v>
      </c>
      <c r="M276" s="620">
        <v>0.35650874373712599</v>
      </c>
      <c r="N276" s="581">
        <v>0.40293513252038932</v>
      </c>
      <c r="O276" s="581">
        <v>0.54682825479767272</v>
      </c>
      <c r="P276" s="581">
        <v>0.51216096406538958</v>
      </c>
      <c r="Q276" s="653">
        <v>0.2634299994681803</v>
      </c>
      <c r="R276" s="620">
        <v>0.12572218210128167</v>
      </c>
      <c r="S276" s="581">
        <v>0.32252642431387213</v>
      </c>
      <c r="T276" s="581">
        <v>0.31894558727674649</v>
      </c>
      <c r="U276" s="581">
        <v>0.58635597211786117</v>
      </c>
      <c r="V276" s="581">
        <v>0.62770178936658705</v>
      </c>
      <c r="W276" s="581">
        <v>0.25517908858227217</v>
      </c>
      <c r="X276" s="581">
        <v>0.4822659600266988</v>
      </c>
      <c r="Y276" s="670">
        <v>0.226589034398923</v>
      </c>
      <c r="Z276" s="670">
        <v>0.41882651848474206</v>
      </c>
      <c r="AA276" s="2852"/>
      <c r="AB276" s="2852"/>
      <c r="AC276" s="2852"/>
      <c r="AD276" s="2852"/>
      <c r="AE276" s="2852"/>
      <c r="AF276" s="2852"/>
      <c r="AG276" s="2852"/>
      <c r="AH276" s="2852"/>
      <c r="AI276" s="2852"/>
      <c r="AJ276" s="2852"/>
      <c r="AK276" s="2852"/>
      <c r="AL276" s="2852"/>
      <c r="AM276" s="2852"/>
      <c r="AN276" s="2852"/>
      <c r="AO276" s="2852"/>
      <c r="AP276" s="2852"/>
      <c r="AQ276" s="2852"/>
      <c r="AR276" s="2852"/>
      <c r="AS276" s="2852"/>
      <c r="AT276" s="2852"/>
      <c r="AU276" s="2852"/>
      <c r="AV276" s="2852"/>
      <c r="AW276" s="2852"/>
      <c r="AX276" s="2852"/>
      <c r="AY276" s="2852"/>
      <c r="AZ276" s="239"/>
      <c r="BA276" s="2961"/>
      <c r="BB276" s="431" t="s">
        <v>114</v>
      </c>
      <c r="BC276" s="562">
        <v>5.398330528239109</v>
      </c>
      <c r="BD276" s="707">
        <v>9.2201555646093745</v>
      </c>
      <c r="BE276" s="707">
        <v>9.7331160035310518</v>
      </c>
      <c r="BF276" s="707">
        <v>5.2898606244979041</v>
      </c>
      <c r="BG276" s="726">
        <v>7.3448810238176687</v>
      </c>
      <c r="BH276" s="745">
        <v>1.2584867736397352</v>
      </c>
      <c r="BI276" s="707">
        <v>1.3662714253473873</v>
      </c>
      <c r="BJ276" s="707">
        <v>0</v>
      </c>
      <c r="BK276" s="707">
        <v>3.3000579159297825</v>
      </c>
      <c r="BL276" s="726">
        <v>4.0448231078878853</v>
      </c>
      <c r="BM276" s="745">
        <v>3.3524651242761476</v>
      </c>
      <c r="BN276" s="707">
        <v>4.7946455937755674</v>
      </c>
      <c r="BO276" s="707">
        <v>7.1966688729814035</v>
      </c>
      <c r="BP276" s="707">
        <v>7.7493357317066796</v>
      </c>
      <c r="BQ276" s="726">
        <v>3.9235891991505172</v>
      </c>
      <c r="BR276" s="745">
        <v>2.4289434883108849</v>
      </c>
      <c r="BS276" s="707">
        <v>2.7373231784087051</v>
      </c>
      <c r="BT276" s="707">
        <v>0.61032112622675327</v>
      </c>
      <c r="BU276" s="707">
        <v>6.379467588185765</v>
      </c>
      <c r="BV276" s="707">
        <v>10.693419671158233</v>
      </c>
      <c r="BW276" s="707">
        <v>3.454897557523672</v>
      </c>
      <c r="BX276" s="707">
        <v>2.2773048265747775</v>
      </c>
      <c r="BY276" s="765">
        <v>6.5000814817352257</v>
      </c>
      <c r="BZ276" s="765">
        <v>1.9045848265710905</v>
      </c>
      <c r="CA276" s="2872"/>
      <c r="CB276" s="2872"/>
      <c r="CC276" s="2872"/>
      <c r="CD276" s="2872"/>
      <c r="CE276" s="2872"/>
      <c r="CF276" s="2872"/>
      <c r="CG276" s="2872"/>
      <c r="CH276" s="2872"/>
      <c r="CI276" s="2872"/>
      <c r="CJ276" s="2872"/>
      <c r="CK276" s="2872"/>
      <c r="CL276" s="2872"/>
      <c r="CM276" s="2872"/>
      <c r="CN276" s="2872"/>
      <c r="CO276" s="2872"/>
      <c r="CP276" s="2872"/>
      <c r="CQ276" s="2872"/>
      <c r="CR276" s="2872"/>
      <c r="CS276" s="2872"/>
      <c r="CT276" s="2872"/>
      <c r="CU276" s="2872"/>
      <c r="CV276" s="2872"/>
      <c r="CW276" s="2872"/>
      <c r="CX276" s="2872"/>
      <c r="CY276" s="2872"/>
      <c r="CZ276" s="2616"/>
    </row>
    <row r="277" s="130" customFormat="true" ht="15" customHeight="true" x14ac:dyDescent="0.2">
      <c r="A277" s="3389" t="s">
        <v>77</v>
      </c>
      <c r="B277" s="155" t="s">
        <v>78</v>
      </c>
      <c r="C277" s="1577" t="s">
        <v>36</v>
      </c>
      <c r="D277" s="2806" t="s">
        <v>36</v>
      </c>
      <c r="E277" s="2806" t="s">
        <v>36</v>
      </c>
      <c r="F277" s="2806" t="s">
        <v>36</v>
      </c>
      <c r="G277" s="2809" t="s">
        <v>36</v>
      </c>
      <c r="H277" s="2812" t="s">
        <v>36</v>
      </c>
      <c r="I277" s="2806" t="s">
        <v>36</v>
      </c>
      <c r="J277" s="2806" t="s">
        <v>36</v>
      </c>
      <c r="K277" s="2806" t="s">
        <v>36</v>
      </c>
      <c r="L277" s="2809" t="s">
        <v>36</v>
      </c>
      <c r="M277" s="2812" t="s">
        <v>36</v>
      </c>
      <c r="N277" s="2806" t="s">
        <v>36</v>
      </c>
      <c r="O277" s="2806" t="s">
        <v>36</v>
      </c>
      <c r="P277" s="2806" t="s">
        <v>36</v>
      </c>
      <c r="Q277" s="2815" t="s">
        <v>36</v>
      </c>
      <c r="R277" s="2812" t="s">
        <v>36</v>
      </c>
      <c r="S277" s="2806" t="s">
        <v>36</v>
      </c>
      <c r="T277" s="2806" t="s">
        <v>36</v>
      </c>
      <c r="U277" s="2806" t="s">
        <v>36</v>
      </c>
      <c r="V277" s="2806" t="s">
        <v>36</v>
      </c>
      <c r="W277" s="2806" t="s">
        <v>36</v>
      </c>
      <c r="X277" s="2806" t="s">
        <v>36</v>
      </c>
      <c r="Y277" s="2817" t="s">
        <v>36</v>
      </c>
      <c r="Z277" s="2817" t="s">
        <v>36</v>
      </c>
      <c r="AA277" s="2853"/>
      <c r="AB277" s="2853"/>
      <c r="AC277" s="2853"/>
      <c r="AD277" s="2853"/>
      <c r="AE277" s="2853"/>
      <c r="AF277" s="2853"/>
      <c r="AG277" s="2853"/>
      <c r="AH277" s="2853"/>
      <c r="AI277" s="2853"/>
      <c r="AJ277" s="2853"/>
      <c r="AK277" s="2853"/>
      <c r="AL277" s="2853"/>
      <c r="AM277" s="2853"/>
      <c r="AN277" s="2853"/>
      <c r="AO277" s="2853"/>
      <c r="AP277" s="2853"/>
      <c r="AQ277" s="2853"/>
      <c r="AR277" s="2853"/>
      <c r="AS277" s="2853"/>
      <c r="AT277" s="2853"/>
      <c r="AU277" s="2853"/>
      <c r="AV277" s="2853"/>
      <c r="AW277" s="2853"/>
      <c r="AX277" s="2853"/>
      <c r="AY277" s="2853"/>
      <c r="AZ277" s="239"/>
      <c r="BA277" s="2961" t="s">
        <v>77</v>
      </c>
      <c r="BB277" s="431" t="s">
        <v>78</v>
      </c>
      <c r="BC277" s="1577" t="s">
        <v>36</v>
      </c>
      <c r="BD277" s="1597" t="s">
        <v>36</v>
      </c>
      <c r="BE277" s="1597" t="s">
        <v>36</v>
      </c>
      <c r="BF277" s="1597" t="s">
        <v>36</v>
      </c>
      <c r="BG277" s="1618" t="s">
        <v>36</v>
      </c>
      <c r="BH277" s="1639" t="s">
        <v>36</v>
      </c>
      <c r="BI277" s="1597" t="s">
        <v>36</v>
      </c>
      <c r="BJ277" s="1597" t="s">
        <v>36</v>
      </c>
      <c r="BK277" s="1597" t="s">
        <v>36</v>
      </c>
      <c r="BL277" s="1618" t="s">
        <v>36</v>
      </c>
      <c r="BM277" s="1639" t="s">
        <v>36</v>
      </c>
      <c r="BN277" s="1597" t="s">
        <v>36</v>
      </c>
      <c r="BO277" s="1597" t="s">
        <v>36</v>
      </c>
      <c r="BP277" s="1597" t="s">
        <v>36</v>
      </c>
      <c r="BQ277" s="1618" t="s">
        <v>36</v>
      </c>
      <c r="BR277" s="1639" t="s">
        <v>36</v>
      </c>
      <c r="BS277" s="1597" t="s">
        <v>36</v>
      </c>
      <c r="BT277" s="1597" t="s">
        <v>36</v>
      </c>
      <c r="BU277" s="1597" t="s">
        <v>36</v>
      </c>
      <c r="BV277" s="1597" t="s">
        <v>36</v>
      </c>
      <c r="BW277" s="1597" t="s">
        <v>36</v>
      </c>
      <c r="BX277" s="1597" t="s">
        <v>36</v>
      </c>
      <c r="BY277" s="1658" t="s">
        <v>36</v>
      </c>
      <c r="BZ277" s="1658" t="s">
        <v>36</v>
      </c>
      <c r="CA277" s="2616"/>
      <c r="CB277" s="2616"/>
      <c r="CC277" s="2616"/>
      <c r="CD277" s="2616"/>
      <c r="CE277" s="2616"/>
      <c r="CF277" s="2616"/>
      <c r="CG277" s="2616"/>
      <c r="CH277" s="2616"/>
      <c r="CI277" s="2616"/>
      <c r="CJ277" s="2616"/>
      <c r="CK277" s="2616"/>
      <c r="CL277" s="2616"/>
      <c r="CM277" s="2616"/>
      <c r="CN277" s="2616"/>
      <c r="CO277" s="2616"/>
      <c r="CP277" s="2616"/>
      <c r="CQ277" s="2616"/>
      <c r="CR277" s="2616"/>
      <c r="CS277" s="2616"/>
      <c r="CT277" s="2616"/>
      <c r="CU277" s="2616"/>
      <c r="CV277" s="2616"/>
      <c r="CW277" s="2616"/>
      <c r="CX277" s="2616"/>
      <c r="CY277" s="2616"/>
      <c r="CZ277" s="2616"/>
    </row>
    <row r="278" s="130" customFormat="true" ht="15" customHeight="true" x14ac:dyDescent="0.2">
      <c r="A278" s="3389"/>
      <c r="B278" s="155" t="s">
        <v>79</v>
      </c>
      <c r="C278" s="1577" t="s">
        <v>36</v>
      </c>
      <c r="D278" s="2806" t="s">
        <v>36</v>
      </c>
      <c r="E278" s="2806" t="s">
        <v>36</v>
      </c>
      <c r="F278" s="2806" t="s">
        <v>36</v>
      </c>
      <c r="G278" s="2809" t="s">
        <v>36</v>
      </c>
      <c r="H278" s="2812" t="s">
        <v>36</v>
      </c>
      <c r="I278" s="2806" t="s">
        <v>36</v>
      </c>
      <c r="J278" s="2806" t="s">
        <v>36</v>
      </c>
      <c r="K278" s="2806" t="s">
        <v>36</v>
      </c>
      <c r="L278" s="2809" t="s">
        <v>36</v>
      </c>
      <c r="M278" s="2812" t="s">
        <v>36</v>
      </c>
      <c r="N278" s="2806" t="s">
        <v>36</v>
      </c>
      <c r="O278" s="2806" t="s">
        <v>36</v>
      </c>
      <c r="P278" s="2806" t="s">
        <v>36</v>
      </c>
      <c r="Q278" s="2815" t="s">
        <v>36</v>
      </c>
      <c r="R278" s="2812" t="s">
        <v>36</v>
      </c>
      <c r="S278" s="2806" t="s">
        <v>36</v>
      </c>
      <c r="T278" s="2806" t="s">
        <v>36</v>
      </c>
      <c r="U278" s="2806" t="s">
        <v>36</v>
      </c>
      <c r="V278" s="2806" t="s">
        <v>36</v>
      </c>
      <c r="W278" s="2806" t="s">
        <v>36</v>
      </c>
      <c r="X278" s="2806" t="s">
        <v>36</v>
      </c>
      <c r="Y278" s="2817" t="s">
        <v>36</v>
      </c>
      <c r="Z278" s="2817" t="s">
        <v>36</v>
      </c>
      <c r="AA278" s="2853"/>
      <c r="AB278" s="2853"/>
      <c r="AC278" s="2853"/>
      <c r="AD278" s="2853"/>
      <c r="AE278" s="2853"/>
      <c r="AF278" s="2853"/>
      <c r="AG278" s="2853"/>
      <c r="AH278" s="2853"/>
      <c r="AI278" s="2853"/>
      <c r="AJ278" s="2853"/>
      <c r="AK278" s="2853"/>
      <c r="AL278" s="2853"/>
      <c r="AM278" s="2853"/>
      <c r="AN278" s="2853"/>
      <c r="AO278" s="2853"/>
      <c r="AP278" s="2853"/>
      <c r="AQ278" s="2853"/>
      <c r="AR278" s="2853"/>
      <c r="AS278" s="2853"/>
      <c r="AT278" s="2853"/>
      <c r="AU278" s="2853"/>
      <c r="AV278" s="2853"/>
      <c r="AW278" s="2853"/>
      <c r="AX278" s="2853"/>
      <c r="AY278" s="2853"/>
      <c r="AZ278" s="239"/>
      <c r="BA278" s="2961"/>
      <c r="BB278" s="431" t="s">
        <v>79</v>
      </c>
      <c r="BC278" s="1577" t="s">
        <v>36</v>
      </c>
      <c r="BD278" s="1597" t="s">
        <v>36</v>
      </c>
      <c r="BE278" s="1597" t="s">
        <v>36</v>
      </c>
      <c r="BF278" s="1597" t="s">
        <v>36</v>
      </c>
      <c r="BG278" s="1618" t="s">
        <v>36</v>
      </c>
      <c r="BH278" s="1639" t="s">
        <v>36</v>
      </c>
      <c r="BI278" s="1597" t="s">
        <v>36</v>
      </c>
      <c r="BJ278" s="1597" t="s">
        <v>36</v>
      </c>
      <c r="BK278" s="1597" t="s">
        <v>36</v>
      </c>
      <c r="BL278" s="1618" t="s">
        <v>36</v>
      </c>
      <c r="BM278" s="1639" t="s">
        <v>36</v>
      </c>
      <c r="BN278" s="1597" t="s">
        <v>36</v>
      </c>
      <c r="BO278" s="1597" t="s">
        <v>36</v>
      </c>
      <c r="BP278" s="1597" t="s">
        <v>36</v>
      </c>
      <c r="BQ278" s="1618" t="s">
        <v>36</v>
      </c>
      <c r="BR278" s="1639" t="s">
        <v>36</v>
      </c>
      <c r="BS278" s="1597" t="s">
        <v>36</v>
      </c>
      <c r="BT278" s="1597" t="s">
        <v>36</v>
      </c>
      <c r="BU278" s="1597" t="s">
        <v>36</v>
      </c>
      <c r="BV278" s="1597" t="s">
        <v>36</v>
      </c>
      <c r="BW278" s="1597" t="s">
        <v>36</v>
      </c>
      <c r="BX278" s="1597" t="s">
        <v>36</v>
      </c>
      <c r="BY278" s="1658" t="s">
        <v>36</v>
      </c>
      <c r="BZ278" s="1658" t="s">
        <v>36</v>
      </c>
      <c r="CA278" s="2616"/>
      <c r="CB278" s="2616"/>
      <c r="CC278" s="2616"/>
      <c r="CD278" s="2616"/>
      <c r="CE278" s="2616"/>
      <c r="CF278" s="2616"/>
      <c r="CG278" s="2616"/>
      <c r="CH278" s="2616"/>
      <c r="CI278" s="2616"/>
      <c r="CJ278" s="2616"/>
      <c r="CK278" s="2616"/>
      <c r="CL278" s="2616"/>
      <c r="CM278" s="2616"/>
      <c r="CN278" s="2616"/>
      <c r="CO278" s="2616"/>
      <c r="CP278" s="2616"/>
      <c r="CQ278" s="2616"/>
      <c r="CR278" s="2616"/>
      <c r="CS278" s="2616"/>
      <c r="CT278" s="2616"/>
      <c r="CU278" s="2616"/>
      <c r="CV278" s="2616"/>
      <c r="CW278" s="2616"/>
      <c r="CX278" s="2616"/>
      <c r="CY278" s="2616"/>
      <c r="CZ278" s="2616"/>
    </row>
    <row r="279" s="130" customFormat="true" ht="15" customHeight="true" x14ac:dyDescent="0.2">
      <c r="A279" s="3389"/>
      <c r="B279" s="155" t="s">
        <v>80</v>
      </c>
      <c r="C279" s="1577" t="s">
        <v>36</v>
      </c>
      <c r="D279" s="1598" t="s">
        <v>36</v>
      </c>
      <c r="E279" s="1598" t="s">
        <v>36</v>
      </c>
      <c r="F279" s="1598" t="s">
        <v>36</v>
      </c>
      <c r="G279" s="1619" t="s">
        <v>36</v>
      </c>
      <c r="H279" s="1577" t="s">
        <v>36</v>
      </c>
      <c r="I279" s="1598" t="s">
        <v>36</v>
      </c>
      <c r="J279" s="1598" t="s">
        <v>36</v>
      </c>
      <c r="K279" s="1598" t="s">
        <v>36</v>
      </c>
      <c r="L279" s="1619" t="s">
        <v>36</v>
      </c>
      <c r="M279" s="1577" t="s">
        <v>36</v>
      </c>
      <c r="N279" s="1598" t="s">
        <v>36</v>
      </c>
      <c r="O279" s="1598" t="s">
        <v>36</v>
      </c>
      <c r="P279" s="1598" t="s">
        <v>36</v>
      </c>
      <c r="Q279" s="1659" t="s">
        <v>36</v>
      </c>
      <c r="R279" s="1577" t="s">
        <v>36</v>
      </c>
      <c r="S279" s="1598" t="s">
        <v>36</v>
      </c>
      <c r="T279" s="1598" t="s">
        <v>36</v>
      </c>
      <c r="U279" s="1598" t="s">
        <v>36</v>
      </c>
      <c r="V279" s="1598" t="s">
        <v>36</v>
      </c>
      <c r="W279" s="1598" t="s">
        <v>36</v>
      </c>
      <c r="X279" s="1598" t="s">
        <v>36</v>
      </c>
      <c r="Y279" s="1659" t="s">
        <v>36</v>
      </c>
      <c r="Z279" s="1659" t="s">
        <v>36</v>
      </c>
      <c r="AA279" s="2617"/>
      <c r="AB279" s="2617"/>
      <c r="AC279" s="2617"/>
      <c r="AD279" s="2617"/>
      <c r="AE279" s="2617"/>
      <c r="AF279" s="2617"/>
      <c r="AG279" s="2617"/>
      <c r="AH279" s="2617"/>
      <c r="AI279" s="2617"/>
      <c r="AJ279" s="2617"/>
      <c r="AK279" s="2617"/>
      <c r="AL279" s="2617"/>
      <c r="AM279" s="2617"/>
      <c r="AN279" s="2617"/>
      <c r="AO279" s="2617"/>
      <c r="AP279" s="2617"/>
      <c r="AQ279" s="2617"/>
      <c r="AR279" s="2617"/>
      <c r="AS279" s="2617"/>
      <c r="AT279" s="2617"/>
      <c r="AU279" s="2617"/>
      <c r="AV279" s="2617"/>
      <c r="AW279" s="2617"/>
      <c r="AX279" s="2617"/>
      <c r="AY279" s="2617"/>
      <c r="AZ279" s="239"/>
      <c r="BA279" s="2961"/>
      <c r="BB279" s="431" t="s">
        <v>80</v>
      </c>
      <c r="BC279" s="1577" t="s">
        <v>36</v>
      </c>
      <c r="BD279" s="1598" t="s">
        <v>36</v>
      </c>
      <c r="BE279" s="1598" t="s">
        <v>36</v>
      </c>
      <c r="BF279" s="1598" t="s">
        <v>36</v>
      </c>
      <c r="BG279" s="1619" t="s">
        <v>36</v>
      </c>
      <c r="BH279" s="1577" t="s">
        <v>36</v>
      </c>
      <c r="BI279" s="1598" t="s">
        <v>36</v>
      </c>
      <c r="BJ279" s="1598" t="s">
        <v>36</v>
      </c>
      <c r="BK279" s="1598" t="s">
        <v>36</v>
      </c>
      <c r="BL279" s="1619" t="s">
        <v>36</v>
      </c>
      <c r="BM279" s="1577" t="s">
        <v>36</v>
      </c>
      <c r="BN279" s="1598" t="s">
        <v>36</v>
      </c>
      <c r="BO279" s="1598" t="s">
        <v>36</v>
      </c>
      <c r="BP279" s="1598" t="s">
        <v>36</v>
      </c>
      <c r="BQ279" s="1619" t="s">
        <v>36</v>
      </c>
      <c r="BR279" s="1577" t="s">
        <v>36</v>
      </c>
      <c r="BS279" s="1598" t="s">
        <v>36</v>
      </c>
      <c r="BT279" s="1598" t="s">
        <v>36</v>
      </c>
      <c r="BU279" s="1598" t="s">
        <v>36</v>
      </c>
      <c r="BV279" s="1598" t="s">
        <v>36</v>
      </c>
      <c r="BW279" s="1598" t="s">
        <v>36</v>
      </c>
      <c r="BX279" s="1598" t="s">
        <v>36</v>
      </c>
      <c r="BY279" s="1659" t="s">
        <v>36</v>
      </c>
      <c r="BZ279" s="1659" t="s">
        <v>36</v>
      </c>
      <c r="CA279" s="2617"/>
      <c r="CB279" s="2617"/>
      <c r="CC279" s="2617"/>
      <c r="CD279" s="2617"/>
      <c r="CE279" s="2617"/>
      <c r="CF279" s="2617"/>
      <c r="CG279" s="2617"/>
      <c r="CH279" s="2617"/>
      <c r="CI279" s="2617"/>
      <c r="CJ279" s="2617"/>
      <c r="CK279" s="2617"/>
      <c r="CL279" s="2617"/>
      <c r="CM279" s="2617"/>
      <c r="CN279" s="2617"/>
      <c r="CO279" s="2617"/>
      <c r="CP279" s="2617"/>
      <c r="CQ279" s="2617"/>
      <c r="CR279" s="2617"/>
      <c r="CS279" s="2617"/>
      <c r="CT279" s="2617"/>
      <c r="CU279" s="2617"/>
      <c r="CV279" s="2617"/>
      <c r="CW279" s="2617"/>
      <c r="CX279" s="2617"/>
      <c r="CY279" s="2617"/>
      <c r="CZ279" s="2617"/>
    </row>
    <row r="280" s="130" customFormat="true" ht="15" customHeight="true" x14ac:dyDescent="0.2">
      <c r="A280" s="3389"/>
      <c r="B280" s="155" t="s">
        <v>81</v>
      </c>
      <c r="C280" s="1577" t="s">
        <v>36</v>
      </c>
      <c r="D280" s="1598" t="s">
        <v>36</v>
      </c>
      <c r="E280" s="1598" t="s">
        <v>36</v>
      </c>
      <c r="F280" s="1598" t="s">
        <v>36</v>
      </c>
      <c r="G280" s="1619" t="s">
        <v>36</v>
      </c>
      <c r="H280" s="1577" t="s">
        <v>36</v>
      </c>
      <c r="I280" s="1598" t="s">
        <v>36</v>
      </c>
      <c r="J280" s="1598" t="s">
        <v>36</v>
      </c>
      <c r="K280" s="1598" t="s">
        <v>36</v>
      </c>
      <c r="L280" s="1619" t="s">
        <v>36</v>
      </c>
      <c r="M280" s="1577" t="s">
        <v>36</v>
      </c>
      <c r="N280" s="1598" t="s">
        <v>36</v>
      </c>
      <c r="O280" s="1598" t="s">
        <v>36</v>
      </c>
      <c r="P280" s="1598" t="s">
        <v>36</v>
      </c>
      <c r="Q280" s="1659" t="s">
        <v>36</v>
      </c>
      <c r="R280" s="1577" t="s">
        <v>36</v>
      </c>
      <c r="S280" s="1598" t="s">
        <v>36</v>
      </c>
      <c r="T280" s="1598" t="s">
        <v>36</v>
      </c>
      <c r="U280" s="1598" t="s">
        <v>36</v>
      </c>
      <c r="V280" s="1598" t="s">
        <v>36</v>
      </c>
      <c r="W280" s="1598" t="s">
        <v>36</v>
      </c>
      <c r="X280" s="1598" t="s">
        <v>36</v>
      </c>
      <c r="Y280" s="1659" t="s">
        <v>36</v>
      </c>
      <c r="Z280" s="1659" t="s">
        <v>36</v>
      </c>
      <c r="AA280" s="2617"/>
      <c r="AB280" s="2617"/>
      <c r="AC280" s="2617"/>
      <c r="AD280" s="2617"/>
      <c r="AE280" s="2617"/>
      <c r="AF280" s="2617"/>
      <c r="AG280" s="2617"/>
      <c r="AH280" s="2617"/>
      <c r="AI280" s="2617"/>
      <c r="AJ280" s="2617"/>
      <c r="AK280" s="2617"/>
      <c r="AL280" s="2617"/>
      <c r="AM280" s="2617"/>
      <c r="AN280" s="2617"/>
      <c r="AO280" s="2617"/>
      <c r="AP280" s="2617"/>
      <c r="AQ280" s="2617"/>
      <c r="AR280" s="2617"/>
      <c r="AS280" s="2617"/>
      <c r="AT280" s="2617"/>
      <c r="AU280" s="2617"/>
      <c r="AV280" s="2617"/>
      <c r="AW280" s="2617"/>
      <c r="AX280" s="2617"/>
      <c r="AY280" s="2617"/>
      <c r="AZ280" s="239"/>
      <c r="BA280" s="2961"/>
      <c r="BB280" s="431" t="s">
        <v>81</v>
      </c>
      <c r="BC280" s="1577" t="s">
        <v>36</v>
      </c>
      <c r="BD280" s="1598" t="s">
        <v>36</v>
      </c>
      <c r="BE280" s="1598" t="s">
        <v>36</v>
      </c>
      <c r="BF280" s="1598" t="s">
        <v>36</v>
      </c>
      <c r="BG280" s="1619" t="s">
        <v>36</v>
      </c>
      <c r="BH280" s="1577" t="s">
        <v>36</v>
      </c>
      <c r="BI280" s="1598" t="s">
        <v>36</v>
      </c>
      <c r="BJ280" s="1598" t="s">
        <v>36</v>
      </c>
      <c r="BK280" s="1598" t="s">
        <v>36</v>
      </c>
      <c r="BL280" s="1619" t="s">
        <v>36</v>
      </c>
      <c r="BM280" s="1577" t="s">
        <v>36</v>
      </c>
      <c r="BN280" s="1598" t="s">
        <v>36</v>
      </c>
      <c r="BO280" s="1598" t="s">
        <v>36</v>
      </c>
      <c r="BP280" s="1598" t="s">
        <v>36</v>
      </c>
      <c r="BQ280" s="1619" t="s">
        <v>36</v>
      </c>
      <c r="BR280" s="1577" t="s">
        <v>36</v>
      </c>
      <c r="BS280" s="1598" t="s">
        <v>36</v>
      </c>
      <c r="BT280" s="1598" t="s">
        <v>36</v>
      </c>
      <c r="BU280" s="1598" t="s">
        <v>36</v>
      </c>
      <c r="BV280" s="1598" t="s">
        <v>36</v>
      </c>
      <c r="BW280" s="1598" t="s">
        <v>36</v>
      </c>
      <c r="BX280" s="1598" t="s">
        <v>36</v>
      </c>
      <c r="BY280" s="1659" t="s">
        <v>36</v>
      </c>
      <c r="BZ280" s="1659" t="s">
        <v>36</v>
      </c>
      <c r="CA280" s="2617"/>
      <c r="CB280" s="2617"/>
      <c r="CC280" s="2617"/>
      <c r="CD280" s="2617"/>
      <c r="CE280" s="2617"/>
      <c r="CF280" s="2617"/>
      <c r="CG280" s="2617"/>
      <c r="CH280" s="2617"/>
      <c r="CI280" s="2617"/>
      <c r="CJ280" s="2617"/>
      <c r="CK280" s="2617"/>
      <c r="CL280" s="2617"/>
      <c r="CM280" s="2617"/>
      <c r="CN280" s="2617"/>
      <c r="CO280" s="2617"/>
      <c r="CP280" s="2617"/>
      <c r="CQ280" s="2617"/>
      <c r="CR280" s="2617"/>
      <c r="CS280" s="2617"/>
      <c r="CT280" s="2617"/>
      <c r="CU280" s="2617"/>
      <c r="CV280" s="2617"/>
      <c r="CW280" s="2617"/>
      <c r="CX280" s="2617"/>
      <c r="CY280" s="2617"/>
      <c r="CZ280" s="2617"/>
    </row>
    <row r="281" s="130" customFormat="true" ht="15" customHeight="true" x14ac:dyDescent="0.2">
      <c r="A281" s="3389"/>
      <c r="B281" s="155" t="s">
        <v>82</v>
      </c>
      <c r="C281" s="1577" t="s">
        <v>36</v>
      </c>
      <c r="D281" s="1598" t="s">
        <v>36</v>
      </c>
      <c r="E281" s="1598" t="s">
        <v>36</v>
      </c>
      <c r="F281" s="1598" t="s">
        <v>36</v>
      </c>
      <c r="G281" s="1619" t="s">
        <v>36</v>
      </c>
      <c r="H281" s="1577" t="s">
        <v>36</v>
      </c>
      <c r="I281" s="1598" t="s">
        <v>36</v>
      </c>
      <c r="J281" s="1598" t="s">
        <v>36</v>
      </c>
      <c r="K281" s="1598" t="s">
        <v>36</v>
      </c>
      <c r="L281" s="1619" t="s">
        <v>36</v>
      </c>
      <c r="M281" s="1577" t="s">
        <v>36</v>
      </c>
      <c r="N281" s="1598" t="s">
        <v>36</v>
      </c>
      <c r="O281" s="1598" t="s">
        <v>36</v>
      </c>
      <c r="P281" s="1598" t="s">
        <v>36</v>
      </c>
      <c r="Q281" s="1659" t="s">
        <v>36</v>
      </c>
      <c r="R281" s="1577" t="s">
        <v>36</v>
      </c>
      <c r="S281" s="1598" t="s">
        <v>36</v>
      </c>
      <c r="T281" s="1598" t="s">
        <v>36</v>
      </c>
      <c r="U281" s="1598" t="s">
        <v>36</v>
      </c>
      <c r="V281" s="1598" t="s">
        <v>36</v>
      </c>
      <c r="W281" s="1598" t="s">
        <v>36</v>
      </c>
      <c r="X281" s="1598" t="s">
        <v>36</v>
      </c>
      <c r="Y281" s="1659" t="s">
        <v>36</v>
      </c>
      <c r="Z281" s="1659" t="s">
        <v>36</v>
      </c>
      <c r="AA281" s="2617"/>
      <c r="AB281" s="2617"/>
      <c r="AC281" s="2617"/>
      <c r="AD281" s="2617"/>
      <c r="AE281" s="2617"/>
      <c r="AF281" s="2617"/>
      <c r="AG281" s="2617"/>
      <c r="AH281" s="2617"/>
      <c r="AI281" s="2617"/>
      <c r="AJ281" s="2617"/>
      <c r="AK281" s="2617"/>
      <c r="AL281" s="2617"/>
      <c r="AM281" s="2617"/>
      <c r="AN281" s="2617"/>
      <c r="AO281" s="2617"/>
      <c r="AP281" s="2617"/>
      <c r="AQ281" s="2617"/>
      <c r="AR281" s="2617"/>
      <c r="AS281" s="2617"/>
      <c r="AT281" s="2617"/>
      <c r="AU281" s="2617"/>
      <c r="AV281" s="2617"/>
      <c r="AW281" s="2617"/>
      <c r="AX281" s="2617"/>
      <c r="AY281" s="2617"/>
      <c r="AZ281" s="239"/>
      <c r="BA281" s="2961"/>
      <c r="BB281" s="431" t="s">
        <v>82</v>
      </c>
      <c r="BC281" s="1577" t="s">
        <v>36</v>
      </c>
      <c r="BD281" s="1598" t="s">
        <v>36</v>
      </c>
      <c r="BE281" s="1598" t="s">
        <v>36</v>
      </c>
      <c r="BF281" s="1598" t="s">
        <v>36</v>
      </c>
      <c r="BG281" s="1619" t="s">
        <v>36</v>
      </c>
      <c r="BH281" s="1577" t="s">
        <v>36</v>
      </c>
      <c r="BI281" s="1598" t="s">
        <v>36</v>
      </c>
      <c r="BJ281" s="1598" t="s">
        <v>36</v>
      </c>
      <c r="BK281" s="1598" t="s">
        <v>36</v>
      </c>
      <c r="BL281" s="1619" t="s">
        <v>36</v>
      </c>
      <c r="BM281" s="1577" t="s">
        <v>36</v>
      </c>
      <c r="BN281" s="1598" t="s">
        <v>36</v>
      </c>
      <c r="BO281" s="1598" t="s">
        <v>36</v>
      </c>
      <c r="BP281" s="1598" t="s">
        <v>36</v>
      </c>
      <c r="BQ281" s="1619" t="s">
        <v>36</v>
      </c>
      <c r="BR281" s="1577" t="s">
        <v>36</v>
      </c>
      <c r="BS281" s="1598" t="s">
        <v>36</v>
      </c>
      <c r="BT281" s="1598" t="s">
        <v>36</v>
      </c>
      <c r="BU281" s="1598" t="s">
        <v>36</v>
      </c>
      <c r="BV281" s="1598" t="s">
        <v>36</v>
      </c>
      <c r="BW281" s="1598" t="s">
        <v>36</v>
      </c>
      <c r="BX281" s="1598" t="s">
        <v>36</v>
      </c>
      <c r="BY281" s="1659" t="s">
        <v>36</v>
      </c>
      <c r="BZ281" s="1659" t="s">
        <v>36</v>
      </c>
      <c r="CA281" s="2617"/>
      <c r="CB281" s="2617"/>
      <c r="CC281" s="2617"/>
      <c r="CD281" s="2617"/>
      <c r="CE281" s="2617"/>
      <c r="CF281" s="2617"/>
      <c r="CG281" s="2617"/>
      <c r="CH281" s="2617"/>
      <c r="CI281" s="2617"/>
      <c r="CJ281" s="2617"/>
      <c r="CK281" s="2617"/>
      <c r="CL281" s="2617"/>
      <c r="CM281" s="2617"/>
      <c r="CN281" s="2617"/>
      <c r="CO281" s="2617"/>
      <c r="CP281" s="2617"/>
      <c r="CQ281" s="2617"/>
      <c r="CR281" s="2617"/>
      <c r="CS281" s="2617"/>
      <c r="CT281" s="2617"/>
      <c r="CU281" s="2617"/>
      <c r="CV281" s="2617"/>
      <c r="CW281" s="2617"/>
      <c r="CX281" s="2617"/>
      <c r="CY281" s="2617"/>
      <c r="CZ281" s="2617"/>
    </row>
    <row r="282" s="130" customFormat="true" ht="15" customHeight="true" x14ac:dyDescent="0.2">
      <c r="A282" s="3389"/>
      <c r="B282" s="155" t="s">
        <v>83</v>
      </c>
      <c r="C282" s="1577" t="s">
        <v>36</v>
      </c>
      <c r="D282" s="1598" t="s">
        <v>36</v>
      </c>
      <c r="E282" s="1598" t="s">
        <v>36</v>
      </c>
      <c r="F282" s="1598" t="s">
        <v>36</v>
      </c>
      <c r="G282" s="1619" t="s">
        <v>36</v>
      </c>
      <c r="H282" s="1577" t="s">
        <v>36</v>
      </c>
      <c r="I282" s="1598" t="s">
        <v>36</v>
      </c>
      <c r="J282" s="1598" t="s">
        <v>36</v>
      </c>
      <c r="K282" s="1598" t="s">
        <v>36</v>
      </c>
      <c r="L282" s="1619" t="s">
        <v>36</v>
      </c>
      <c r="M282" s="1577" t="s">
        <v>36</v>
      </c>
      <c r="N282" s="1598" t="s">
        <v>36</v>
      </c>
      <c r="O282" s="1598" t="s">
        <v>36</v>
      </c>
      <c r="P282" s="1598" t="s">
        <v>36</v>
      </c>
      <c r="Q282" s="1659" t="s">
        <v>36</v>
      </c>
      <c r="R282" s="1577" t="s">
        <v>36</v>
      </c>
      <c r="S282" s="1598" t="s">
        <v>36</v>
      </c>
      <c r="T282" s="1598" t="s">
        <v>36</v>
      </c>
      <c r="U282" s="1598" t="s">
        <v>36</v>
      </c>
      <c r="V282" s="1598" t="s">
        <v>36</v>
      </c>
      <c r="W282" s="1598" t="s">
        <v>36</v>
      </c>
      <c r="X282" s="1598" t="s">
        <v>36</v>
      </c>
      <c r="Y282" s="1659" t="s">
        <v>36</v>
      </c>
      <c r="Z282" s="1659" t="s">
        <v>36</v>
      </c>
      <c r="AA282" s="2617"/>
      <c r="AB282" s="2617"/>
      <c r="AC282" s="2617"/>
      <c r="AD282" s="2617"/>
      <c r="AE282" s="2617"/>
      <c r="AF282" s="2617"/>
      <c r="AG282" s="2617"/>
      <c r="AH282" s="2617"/>
      <c r="AI282" s="2617"/>
      <c r="AJ282" s="2617"/>
      <c r="AK282" s="2617"/>
      <c r="AL282" s="2617"/>
      <c r="AM282" s="2617"/>
      <c r="AN282" s="2617"/>
      <c r="AO282" s="2617"/>
      <c r="AP282" s="2617"/>
      <c r="AQ282" s="2617"/>
      <c r="AR282" s="2617"/>
      <c r="AS282" s="2617"/>
      <c r="AT282" s="2617"/>
      <c r="AU282" s="2617"/>
      <c r="AV282" s="2617"/>
      <c r="AW282" s="2617"/>
      <c r="AX282" s="2617"/>
      <c r="AY282" s="2617"/>
      <c r="AZ282" s="239"/>
      <c r="BA282" s="2961"/>
      <c r="BB282" s="431" t="s">
        <v>83</v>
      </c>
      <c r="BC282" s="1577" t="s">
        <v>36</v>
      </c>
      <c r="BD282" s="1598" t="s">
        <v>36</v>
      </c>
      <c r="BE282" s="1598" t="s">
        <v>36</v>
      </c>
      <c r="BF282" s="1598" t="s">
        <v>36</v>
      </c>
      <c r="BG282" s="1619" t="s">
        <v>36</v>
      </c>
      <c r="BH282" s="1577" t="s">
        <v>36</v>
      </c>
      <c r="BI282" s="1598" t="s">
        <v>36</v>
      </c>
      <c r="BJ282" s="1598" t="s">
        <v>36</v>
      </c>
      <c r="BK282" s="1598" t="s">
        <v>36</v>
      </c>
      <c r="BL282" s="1619" t="s">
        <v>36</v>
      </c>
      <c r="BM282" s="1577" t="s">
        <v>36</v>
      </c>
      <c r="BN282" s="1598" t="s">
        <v>36</v>
      </c>
      <c r="BO282" s="1598" t="s">
        <v>36</v>
      </c>
      <c r="BP282" s="1598" t="s">
        <v>36</v>
      </c>
      <c r="BQ282" s="1619" t="s">
        <v>36</v>
      </c>
      <c r="BR282" s="1577" t="s">
        <v>36</v>
      </c>
      <c r="BS282" s="1598" t="s">
        <v>36</v>
      </c>
      <c r="BT282" s="1598" t="s">
        <v>36</v>
      </c>
      <c r="BU282" s="1598" t="s">
        <v>36</v>
      </c>
      <c r="BV282" s="1598" t="s">
        <v>36</v>
      </c>
      <c r="BW282" s="1598" t="s">
        <v>36</v>
      </c>
      <c r="BX282" s="1598" t="s">
        <v>36</v>
      </c>
      <c r="BY282" s="1659" t="s">
        <v>36</v>
      </c>
      <c r="BZ282" s="1659" t="s">
        <v>36</v>
      </c>
      <c r="CA282" s="2617"/>
      <c r="CB282" s="2617"/>
      <c r="CC282" s="2617"/>
      <c r="CD282" s="2617"/>
      <c r="CE282" s="2617"/>
      <c r="CF282" s="2617"/>
      <c r="CG282" s="2617"/>
      <c r="CH282" s="2617"/>
      <c r="CI282" s="2617"/>
      <c r="CJ282" s="2617"/>
      <c r="CK282" s="2617"/>
      <c r="CL282" s="2617"/>
      <c r="CM282" s="2617"/>
      <c r="CN282" s="2617"/>
      <c r="CO282" s="2617"/>
      <c r="CP282" s="2617"/>
      <c r="CQ282" s="2617"/>
      <c r="CR282" s="2617"/>
      <c r="CS282" s="2617"/>
      <c r="CT282" s="2617"/>
      <c r="CU282" s="2617"/>
      <c r="CV282" s="2617"/>
      <c r="CW282" s="2617"/>
      <c r="CX282" s="2617"/>
      <c r="CY282" s="2617"/>
      <c r="CZ282" s="2617"/>
    </row>
    <row r="283" s="130" customFormat="true" ht="15" customHeight="true" x14ac:dyDescent="0.2">
      <c r="A283" s="3389"/>
      <c r="B283" s="155" t="s">
        <v>84</v>
      </c>
      <c r="C283" s="1577" t="s">
        <v>36</v>
      </c>
      <c r="D283" s="1598" t="s">
        <v>36</v>
      </c>
      <c r="E283" s="1598" t="s">
        <v>36</v>
      </c>
      <c r="F283" s="1598" t="s">
        <v>36</v>
      </c>
      <c r="G283" s="1619" t="s">
        <v>36</v>
      </c>
      <c r="H283" s="1577" t="s">
        <v>36</v>
      </c>
      <c r="I283" s="1598" t="s">
        <v>36</v>
      </c>
      <c r="J283" s="1598" t="s">
        <v>36</v>
      </c>
      <c r="K283" s="1598" t="s">
        <v>36</v>
      </c>
      <c r="L283" s="1619" t="s">
        <v>36</v>
      </c>
      <c r="M283" s="1577" t="s">
        <v>36</v>
      </c>
      <c r="N283" s="1598" t="s">
        <v>36</v>
      </c>
      <c r="O283" s="1598" t="s">
        <v>36</v>
      </c>
      <c r="P283" s="1598" t="s">
        <v>36</v>
      </c>
      <c r="Q283" s="1659" t="s">
        <v>36</v>
      </c>
      <c r="R283" s="1577" t="s">
        <v>36</v>
      </c>
      <c r="S283" s="1598" t="s">
        <v>36</v>
      </c>
      <c r="T283" s="1598" t="s">
        <v>36</v>
      </c>
      <c r="U283" s="1598" t="s">
        <v>36</v>
      </c>
      <c r="V283" s="1598" t="s">
        <v>36</v>
      </c>
      <c r="W283" s="1598" t="s">
        <v>36</v>
      </c>
      <c r="X283" s="1598" t="s">
        <v>36</v>
      </c>
      <c r="Y283" s="1659" t="s">
        <v>36</v>
      </c>
      <c r="Z283" s="1659" t="s">
        <v>36</v>
      </c>
      <c r="AA283" s="2617"/>
      <c r="AB283" s="2617"/>
      <c r="AC283" s="2617"/>
      <c r="AD283" s="2617"/>
      <c r="AE283" s="2617"/>
      <c r="AF283" s="2617"/>
      <c r="AG283" s="2617"/>
      <c r="AH283" s="2617"/>
      <c r="AI283" s="2617"/>
      <c r="AJ283" s="2617"/>
      <c r="AK283" s="2617"/>
      <c r="AL283" s="2617"/>
      <c r="AM283" s="2617"/>
      <c r="AN283" s="2617"/>
      <c r="AO283" s="2617"/>
      <c r="AP283" s="2617"/>
      <c r="AQ283" s="2617"/>
      <c r="AR283" s="2617"/>
      <c r="AS283" s="2617"/>
      <c r="AT283" s="2617"/>
      <c r="AU283" s="2617"/>
      <c r="AV283" s="2617"/>
      <c r="AW283" s="2617"/>
      <c r="AX283" s="2617"/>
      <c r="AY283" s="2617"/>
      <c r="AZ283" s="239"/>
      <c r="BA283" s="2961"/>
      <c r="BB283" s="431" t="s">
        <v>84</v>
      </c>
      <c r="BC283" s="1577" t="s">
        <v>36</v>
      </c>
      <c r="BD283" s="1598" t="s">
        <v>36</v>
      </c>
      <c r="BE283" s="1598" t="s">
        <v>36</v>
      </c>
      <c r="BF283" s="1598" t="s">
        <v>36</v>
      </c>
      <c r="BG283" s="1619" t="s">
        <v>36</v>
      </c>
      <c r="BH283" s="1577" t="s">
        <v>36</v>
      </c>
      <c r="BI283" s="1598" t="s">
        <v>36</v>
      </c>
      <c r="BJ283" s="1598" t="s">
        <v>36</v>
      </c>
      <c r="BK283" s="1598" t="s">
        <v>36</v>
      </c>
      <c r="BL283" s="1619" t="s">
        <v>36</v>
      </c>
      <c r="BM283" s="1577" t="s">
        <v>36</v>
      </c>
      <c r="BN283" s="1598" t="s">
        <v>36</v>
      </c>
      <c r="BO283" s="1598" t="s">
        <v>36</v>
      </c>
      <c r="BP283" s="1598" t="s">
        <v>36</v>
      </c>
      <c r="BQ283" s="1619" t="s">
        <v>36</v>
      </c>
      <c r="BR283" s="1577" t="s">
        <v>36</v>
      </c>
      <c r="BS283" s="1598" t="s">
        <v>36</v>
      </c>
      <c r="BT283" s="1598" t="s">
        <v>36</v>
      </c>
      <c r="BU283" s="1598" t="s">
        <v>36</v>
      </c>
      <c r="BV283" s="1598" t="s">
        <v>36</v>
      </c>
      <c r="BW283" s="1598" t="s">
        <v>36</v>
      </c>
      <c r="BX283" s="1598" t="s">
        <v>36</v>
      </c>
      <c r="BY283" s="1659" t="s">
        <v>36</v>
      </c>
      <c r="BZ283" s="1659" t="s">
        <v>36</v>
      </c>
      <c r="CA283" s="2617"/>
      <c r="CB283" s="2617"/>
      <c r="CC283" s="2617"/>
      <c r="CD283" s="2617"/>
      <c r="CE283" s="2617"/>
      <c r="CF283" s="2617"/>
      <c r="CG283" s="2617"/>
      <c r="CH283" s="2617"/>
      <c r="CI283" s="2617"/>
      <c r="CJ283" s="2617"/>
      <c r="CK283" s="2617"/>
      <c r="CL283" s="2617"/>
      <c r="CM283" s="2617"/>
      <c r="CN283" s="2617"/>
      <c r="CO283" s="2617"/>
      <c r="CP283" s="2617"/>
      <c r="CQ283" s="2617"/>
      <c r="CR283" s="2617"/>
      <c r="CS283" s="2617"/>
      <c r="CT283" s="2617"/>
      <c r="CU283" s="2617"/>
      <c r="CV283" s="2617"/>
      <c r="CW283" s="2617"/>
      <c r="CX283" s="2617"/>
      <c r="CY283" s="2617"/>
      <c r="CZ283" s="2617"/>
    </row>
    <row r="284" s="130" customFormat="true" ht="15" customHeight="true" x14ac:dyDescent="0.2">
      <c r="A284" s="3390"/>
      <c r="B284" s="156" t="s">
        <v>114</v>
      </c>
      <c r="C284" s="2805" t="s">
        <v>36</v>
      </c>
      <c r="D284" s="2807" t="s">
        <v>36</v>
      </c>
      <c r="E284" s="2807" t="s">
        <v>36</v>
      </c>
      <c r="F284" s="2807" t="s">
        <v>36</v>
      </c>
      <c r="G284" s="2810" t="s">
        <v>36</v>
      </c>
      <c r="H284" s="2813" t="s">
        <v>36</v>
      </c>
      <c r="I284" s="2807" t="s">
        <v>36</v>
      </c>
      <c r="J284" s="2807" t="s">
        <v>36</v>
      </c>
      <c r="K284" s="2807" t="s">
        <v>36</v>
      </c>
      <c r="L284" s="2810" t="s">
        <v>36</v>
      </c>
      <c r="M284" s="2813" t="s">
        <v>36</v>
      </c>
      <c r="N284" s="2807" t="s">
        <v>36</v>
      </c>
      <c r="O284" s="2807" t="s">
        <v>36</v>
      </c>
      <c r="P284" s="2807" t="s">
        <v>36</v>
      </c>
      <c r="Q284" s="2816" t="s">
        <v>36</v>
      </c>
      <c r="R284" s="2813" t="s">
        <v>36</v>
      </c>
      <c r="S284" s="2807" t="s">
        <v>36</v>
      </c>
      <c r="T284" s="2807" t="s">
        <v>36</v>
      </c>
      <c r="U284" s="2807" t="s">
        <v>36</v>
      </c>
      <c r="V284" s="2807" t="s">
        <v>36</v>
      </c>
      <c r="W284" s="2807" t="s">
        <v>36</v>
      </c>
      <c r="X284" s="2807" t="s">
        <v>36</v>
      </c>
      <c r="Y284" s="2818" t="s">
        <v>36</v>
      </c>
      <c r="Z284" s="2818" t="s">
        <v>36</v>
      </c>
      <c r="AA284" s="2854"/>
      <c r="AB284" s="2854"/>
      <c r="AC284" s="2854"/>
      <c r="AD284" s="2854"/>
      <c r="AE284" s="2854"/>
      <c r="AF284" s="2854"/>
      <c r="AG284" s="2854"/>
      <c r="AH284" s="2854"/>
      <c r="AI284" s="2854"/>
      <c r="AJ284" s="2854"/>
      <c r="AK284" s="2854"/>
      <c r="AL284" s="2854"/>
      <c r="AM284" s="2854"/>
      <c r="AN284" s="2854"/>
      <c r="AO284" s="2854"/>
      <c r="AP284" s="2854"/>
      <c r="AQ284" s="2854"/>
      <c r="AR284" s="2854"/>
      <c r="AS284" s="2854"/>
      <c r="AT284" s="2854"/>
      <c r="AU284" s="2854"/>
      <c r="AV284" s="2854"/>
      <c r="AW284" s="2854"/>
      <c r="AX284" s="2854"/>
      <c r="AY284" s="2854"/>
      <c r="AZ284" s="239"/>
      <c r="BA284" s="2962"/>
      <c r="BB284" s="432" t="s">
        <v>114</v>
      </c>
      <c r="BC284" s="1578" t="s">
        <v>36</v>
      </c>
      <c r="BD284" s="1599" t="s">
        <v>36</v>
      </c>
      <c r="BE284" s="1599" t="s">
        <v>36</v>
      </c>
      <c r="BF284" s="1599" t="s">
        <v>36</v>
      </c>
      <c r="BG284" s="1620" t="s">
        <v>36</v>
      </c>
      <c r="BH284" s="1640" t="s">
        <v>36</v>
      </c>
      <c r="BI284" s="1599" t="s">
        <v>36</v>
      </c>
      <c r="BJ284" s="1599" t="s">
        <v>36</v>
      </c>
      <c r="BK284" s="1599" t="s">
        <v>36</v>
      </c>
      <c r="BL284" s="1620" t="s">
        <v>36</v>
      </c>
      <c r="BM284" s="1640" t="s">
        <v>36</v>
      </c>
      <c r="BN284" s="1599" t="s">
        <v>36</v>
      </c>
      <c r="BO284" s="1599" t="s">
        <v>36</v>
      </c>
      <c r="BP284" s="1599" t="s">
        <v>36</v>
      </c>
      <c r="BQ284" s="1620" t="s">
        <v>36</v>
      </c>
      <c r="BR284" s="1640" t="s">
        <v>36</v>
      </c>
      <c r="BS284" s="1599" t="s">
        <v>36</v>
      </c>
      <c r="BT284" s="1599" t="s">
        <v>36</v>
      </c>
      <c r="BU284" s="1599" t="s">
        <v>36</v>
      </c>
      <c r="BV284" s="1599" t="s">
        <v>36</v>
      </c>
      <c r="BW284" s="1599" t="s">
        <v>36</v>
      </c>
      <c r="BX284" s="1599" t="s">
        <v>36</v>
      </c>
      <c r="BY284" s="1660" t="s">
        <v>36</v>
      </c>
      <c r="BZ284" s="1660" t="s">
        <v>36</v>
      </c>
      <c r="CA284" s="2618"/>
      <c r="CB284" s="2618"/>
      <c r="CC284" s="2618"/>
      <c r="CD284" s="2618"/>
      <c r="CE284" s="2618"/>
      <c r="CF284" s="2618"/>
      <c r="CG284" s="2618"/>
      <c r="CH284" s="2618"/>
      <c r="CI284" s="2618"/>
      <c r="CJ284" s="2618"/>
      <c r="CK284" s="2618"/>
      <c r="CL284" s="2618"/>
      <c r="CM284" s="2618"/>
      <c r="CN284" s="2618"/>
      <c r="CO284" s="2618"/>
      <c r="CP284" s="2618"/>
      <c r="CQ284" s="2618"/>
      <c r="CR284" s="2618"/>
      <c r="CS284" s="2618"/>
      <c r="CT284" s="2618"/>
      <c r="CU284" s="2618"/>
      <c r="CV284" s="2618"/>
      <c r="CW284" s="2618"/>
      <c r="CX284" s="2618"/>
      <c r="CY284" s="2618"/>
      <c r="CZ284" s="2618"/>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Guinea Bissau</v>
      </c>
      <c r="B331" s="147"/>
      <c r="BA331" s="135"/>
      <c r="BB331" s="135"/>
    </row>
    <row r="332" ht="22.5" customHeight="true" x14ac:dyDescent="0.2">
      <c r="A332" s="144" t="str">
        <f>A1034</f>
        <v>2019</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41</v>
      </c>
      <c r="B336" s="151"/>
      <c r="BA336" s="135"/>
      <c r="BB336" s="135"/>
    </row>
    <row r="337" ht="18" customHeight="true" x14ac:dyDescent="0.2">
      <c r="A337" s="150" t="s">
        <v>40</v>
      </c>
      <c r="B337" s="153"/>
      <c r="BA337" s="135"/>
      <c r="BB337" s="135"/>
    </row>
    <row r="338" ht="18" customHeight="true" x14ac:dyDescent="0.2">
      <c r="A338" s="245" t="s">
        <v>136</v>
      </c>
      <c r="B338" s="246" t="str">
        <f>A1025</f>
        <v>MICS19</v>
      </c>
      <c r="BA338" s="135"/>
      <c r="BB338" s="135"/>
    </row>
    <row r="339" s="130" customFormat="true" ht="15" customHeight="true" x14ac:dyDescent="0.2">
      <c r="A339" s="117" t="s">
        <v>130</v>
      </c>
      <c r="B339" s="228"/>
      <c r="C339" s="3383" t="s">
        <v>115</v>
      </c>
      <c r="D339" s="3384"/>
      <c r="E339" s="3384"/>
      <c r="F339" s="3384"/>
      <c r="G339" s="3385"/>
      <c r="H339" s="3386" t="s">
        <v>39</v>
      </c>
      <c r="I339" s="3387"/>
      <c r="J339" s="3387"/>
      <c r="K339" s="3387"/>
      <c r="L339" s="3388"/>
      <c r="M339" s="3386" t="s">
        <v>38</v>
      </c>
      <c r="N339" s="3387"/>
      <c r="O339" s="3387"/>
      <c r="P339" s="3387"/>
      <c r="Q339" s="3388"/>
      <c r="R339" s="785" t="s">
        <v>143</v>
      </c>
      <c r="S339" s="459"/>
      <c r="T339" s="459"/>
      <c r="U339" s="459"/>
      <c r="V339" s="459"/>
      <c r="W339" s="459"/>
      <c r="X339" s="459"/>
      <c r="Y339" s="460"/>
      <c r="Z339" s="461"/>
      <c r="AA339" s="239"/>
      <c r="AB339" s="239"/>
      <c r="AC339" s="239"/>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2963" t="s">
        <v>115</v>
      </c>
      <c r="BD339" s="2964"/>
      <c r="BE339" s="2964"/>
      <c r="BF339" s="2964"/>
      <c r="BG339" s="2965"/>
      <c r="BH339" s="2966" t="s">
        <v>39</v>
      </c>
      <c r="BI339" s="2964"/>
      <c r="BJ339" s="2964"/>
      <c r="BK339" s="2964"/>
      <c r="BL339" s="2965"/>
      <c r="BM339" s="2966" t="s">
        <v>38</v>
      </c>
      <c r="BN339" s="2964"/>
      <c r="BO339" s="2964"/>
      <c r="BP339" s="2964"/>
      <c r="BQ339" s="2965"/>
      <c r="BR339" s="785" t="s">
        <v>143</v>
      </c>
      <c r="BS339" s="459"/>
      <c r="BT339" s="459"/>
      <c r="BU339" s="459"/>
      <c r="BV339" s="459"/>
      <c r="BW339" s="459"/>
      <c r="BX339" s="459"/>
      <c r="BY339" s="460"/>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24"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158</v>
      </c>
      <c r="S340" s="197" t="s">
        <v>159</v>
      </c>
      <c r="T340" s="197" t="s">
        <v>160</v>
      </c>
      <c r="U340" s="197" t="s">
        <v>161</v>
      </c>
      <c r="V340" s="197" t="s">
        <v>162</v>
      </c>
      <c r="W340" s="197" t="s">
        <v>163</v>
      </c>
      <c r="X340" s="197" t="s">
        <v>252</v>
      </c>
      <c r="Y340" s="198" t="s">
        <v>165</v>
      </c>
      <c r="Z340" s="198" t="s">
        <v>166</v>
      </c>
      <c r="AA340" s="2855"/>
      <c r="AB340" s="2855"/>
      <c r="AC340" s="2855"/>
      <c r="AD340" s="2855"/>
      <c r="AE340" s="2855"/>
      <c r="AF340" s="2855"/>
      <c r="AG340" s="2855"/>
      <c r="AH340" s="2855"/>
      <c r="AI340" s="2855"/>
      <c r="AJ340" s="2855"/>
      <c r="AK340" s="2855"/>
      <c r="AL340" s="2855"/>
      <c r="AM340" s="2855"/>
      <c r="AN340" s="2855"/>
      <c r="AO340" s="2855"/>
      <c r="AP340" s="2855"/>
      <c r="AQ340" s="2855"/>
      <c r="AR340" s="2855"/>
      <c r="AS340" s="2855"/>
      <c r="AT340" s="2855"/>
      <c r="AU340" s="2855"/>
      <c r="AV340" s="2855"/>
      <c r="AW340" s="2855"/>
      <c r="AX340" s="2855"/>
      <c r="AY340" s="2855"/>
      <c r="AZ340" s="239"/>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163</v>
      </c>
      <c r="BX340" s="199" t="s">
        <v>252</v>
      </c>
      <c r="BY340" s="200" t="s">
        <v>165</v>
      </c>
      <c r="BZ340" s="200" t="s">
        <v>166</v>
      </c>
      <c r="CA340" s="2619"/>
      <c r="CB340" s="2619"/>
      <c r="CC340" s="2619"/>
      <c r="CD340" s="2619"/>
      <c r="CE340" s="2619"/>
      <c r="CF340" s="2619"/>
      <c r="CG340" s="2619"/>
      <c r="CH340" s="2619"/>
      <c r="CI340" s="2619"/>
      <c r="CJ340" s="2619"/>
      <c r="CK340" s="2619"/>
      <c r="CL340" s="2619"/>
      <c r="CM340" s="2619"/>
      <c r="CN340" s="2619"/>
      <c r="CO340" s="2619"/>
      <c r="CP340" s="2619"/>
      <c r="CQ340" s="2619"/>
      <c r="CR340" s="2619"/>
      <c r="CS340" s="2619"/>
      <c r="CT340" s="2619"/>
      <c r="CU340" s="2619"/>
      <c r="CV340" s="2619"/>
      <c r="CW340" s="2619"/>
      <c r="CX340" s="2619"/>
      <c r="CY340" s="2619"/>
      <c r="CZ340" s="2619"/>
    </row>
    <row r="341" s="130" customFormat="true" ht="15" customHeight="true" x14ac:dyDescent="0.2">
      <c r="A341" s="3391" t="s">
        <v>150</v>
      </c>
      <c r="B341" s="157" t="s">
        <v>50</v>
      </c>
      <c r="C341" s="563">
        <v>0.17167381974248927</v>
      </c>
      <c r="D341" s="583">
        <v>0.20646937370956642</v>
      </c>
      <c r="E341" s="583">
        <v>0.90984284532671633</v>
      </c>
      <c r="F341" s="583">
        <v>1.9664967225054626</v>
      </c>
      <c r="G341" s="602">
        <v>11.637080867850099</v>
      </c>
      <c r="H341" s="621">
        <v>1.4471780028943559</v>
      </c>
      <c r="I341" s="583">
        <v>2.3391812865497075</v>
      </c>
      <c r="J341" s="583">
        <v>4.1570438799076213</v>
      </c>
      <c r="K341" s="583">
        <v>7.9881656804733732</v>
      </c>
      <c r="L341" s="602">
        <v>24.429967426710096</v>
      </c>
      <c r="M341" s="621">
        <v>0</v>
      </c>
      <c r="N341" s="583">
        <v>0</v>
      </c>
      <c r="O341" s="583">
        <v>0.46565774155995343</v>
      </c>
      <c r="P341" s="583">
        <v>0.5486968449931412</v>
      </c>
      <c r="Q341" s="602">
        <v>1.6311166875784191</v>
      </c>
      <c r="R341" s="621">
        <v>3.5452322738386304</v>
      </c>
      <c r="S341" s="583">
        <v>0.24420024420024419</v>
      </c>
      <c r="T341" s="583">
        <v>0</v>
      </c>
      <c r="U341" s="583">
        <v>2.3199023199023201</v>
      </c>
      <c r="V341" s="583">
        <v>0.85679314565483466</v>
      </c>
      <c r="W341" s="583">
        <v>0</v>
      </c>
      <c r="X341" s="583">
        <v>0.37359900373599003</v>
      </c>
      <c r="Y341" s="671">
        <v>11.111111111111111</v>
      </c>
      <c r="Z341" s="671">
        <v>0.24390243902439024</v>
      </c>
      <c r="AA341" s="2856"/>
      <c r="AB341" s="2856"/>
      <c r="AC341" s="2856"/>
      <c r="AD341" s="2856"/>
      <c r="AE341" s="2856"/>
      <c r="AF341" s="2856"/>
      <c r="AG341" s="2856"/>
      <c r="AH341" s="2856"/>
      <c r="AI341" s="2856"/>
      <c r="AJ341" s="2856"/>
      <c r="AK341" s="2856"/>
      <c r="AL341" s="2856"/>
      <c r="AM341" s="2856"/>
      <c r="AN341" s="2856"/>
      <c r="AO341" s="2856"/>
      <c r="AP341" s="2856"/>
      <c r="AQ341" s="2856"/>
      <c r="AR341" s="2856"/>
      <c r="AS341" s="2856"/>
      <c r="AT341" s="2856"/>
      <c r="AU341" s="2856"/>
      <c r="AV341" s="2856"/>
      <c r="AW341" s="2856"/>
      <c r="AX341" s="2856"/>
      <c r="AY341" s="2856"/>
      <c r="AZ341" s="239"/>
      <c r="BA341" s="2968" t="s">
        <v>156</v>
      </c>
      <c r="BB341" s="176" t="s">
        <v>50</v>
      </c>
      <c r="BC341" s="689">
        <v>4</v>
      </c>
      <c r="BD341" s="708">
        <v>3</v>
      </c>
      <c r="BE341" s="708">
        <v>11</v>
      </c>
      <c r="BF341" s="708">
        <v>27</v>
      </c>
      <c r="BG341" s="727">
        <v>118</v>
      </c>
      <c r="BH341" s="746">
        <v>10</v>
      </c>
      <c r="BI341" s="708">
        <v>12</v>
      </c>
      <c r="BJ341" s="708">
        <v>18</v>
      </c>
      <c r="BK341" s="708">
        <v>27</v>
      </c>
      <c r="BL341" s="727">
        <v>75</v>
      </c>
      <c r="BM341" s="746">
        <v>0</v>
      </c>
      <c r="BN341" s="708">
        <v>0</v>
      </c>
      <c r="BO341" s="708">
        <v>4</v>
      </c>
      <c r="BP341" s="708">
        <v>4</v>
      </c>
      <c r="BQ341" s="727">
        <v>13</v>
      </c>
      <c r="BR341" s="746">
        <v>29</v>
      </c>
      <c r="BS341" s="708">
        <v>2</v>
      </c>
      <c r="BT341" s="708">
        <v>0</v>
      </c>
      <c r="BU341" s="708">
        <v>19</v>
      </c>
      <c r="BV341" s="708">
        <v>7</v>
      </c>
      <c r="BW341" s="708">
        <v>0</v>
      </c>
      <c r="BX341" s="708">
        <v>3</v>
      </c>
      <c r="BY341" s="766">
        <v>101</v>
      </c>
      <c r="BZ341" s="766">
        <v>2</v>
      </c>
      <c r="CA341" s="2873"/>
      <c r="CB341" s="2873"/>
      <c r="CC341" s="2873"/>
      <c r="CD341" s="2873"/>
      <c r="CE341" s="2873"/>
      <c r="CF341" s="2873"/>
      <c r="CG341" s="2873"/>
      <c r="CH341" s="2873"/>
      <c r="CI341" s="2873"/>
      <c r="CJ341" s="2873"/>
      <c r="CK341" s="2873"/>
      <c r="CL341" s="2873"/>
      <c r="CM341" s="2873"/>
      <c r="CN341" s="2873"/>
      <c r="CO341" s="2873"/>
      <c r="CP341" s="2873"/>
      <c r="CQ341" s="2873"/>
      <c r="CR341" s="2873"/>
      <c r="CS341" s="2873"/>
      <c r="CT341" s="2873"/>
      <c r="CU341" s="2873"/>
      <c r="CV341" s="2873"/>
      <c r="CW341" s="2873"/>
      <c r="CX341" s="2873"/>
      <c r="CY341" s="2873"/>
      <c r="CZ341" s="2620"/>
    </row>
    <row r="342" s="130" customFormat="true" ht="15" customHeight="true" x14ac:dyDescent="0.2">
      <c r="A342" s="3378"/>
      <c r="B342" s="158" t="s">
        <v>49</v>
      </c>
      <c r="C342" s="564">
        <v>99.828326180257505</v>
      </c>
      <c r="D342" s="584">
        <v>99.793530626290433</v>
      </c>
      <c r="E342" s="584">
        <v>99.090157154673292</v>
      </c>
      <c r="F342" s="584">
        <v>98.033503277494532</v>
      </c>
      <c r="G342" s="603">
        <v>88.362919132149898</v>
      </c>
      <c r="H342" s="622">
        <v>98.552821997105639</v>
      </c>
      <c r="I342" s="584">
        <v>97.660818713450297</v>
      </c>
      <c r="J342" s="584">
        <v>95.842956120092381</v>
      </c>
      <c r="K342" s="584">
        <v>92.011834319526628</v>
      </c>
      <c r="L342" s="603">
        <v>75.570032573289907</v>
      </c>
      <c r="M342" s="622">
        <v>100</v>
      </c>
      <c r="N342" s="584">
        <v>100</v>
      </c>
      <c r="O342" s="584">
        <v>99.534342258440049</v>
      </c>
      <c r="P342" s="584">
        <v>99.451303155006855</v>
      </c>
      <c r="Q342" s="603">
        <v>98.368883312421588</v>
      </c>
      <c r="R342" s="622">
        <v>96.454767726161379</v>
      </c>
      <c r="S342" s="584">
        <v>99.755799755799757</v>
      </c>
      <c r="T342" s="584">
        <v>100</v>
      </c>
      <c r="U342" s="584">
        <v>97.680097680097674</v>
      </c>
      <c r="V342" s="584">
        <v>99.143206854345166</v>
      </c>
      <c r="W342" s="584">
        <v>100</v>
      </c>
      <c r="X342" s="584">
        <v>99.62640099626401</v>
      </c>
      <c r="Y342" s="672">
        <v>88.888888888888886</v>
      </c>
      <c r="Z342" s="672">
        <v>99.756097560975604</v>
      </c>
      <c r="AA342" s="2857"/>
      <c r="AB342" s="2857"/>
      <c r="AC342" s="2857"/>
      <c r="AD342" s="2857"/>
      <c r="AE342" s="2857"/>
      <c r="AF342" s="2857"/>
      <c r="AG342" s="2857"/>
      <c r="AH342" s="2857"/>
      <c r="AI342" s="2857"/>
      <c r="AJ342" s="2857"/>
      <c r="AK342" s="2857"/>
      <c r="AL342" s="2857"/>
      <c r="AM342" s="2857"/>
      <c r="AN342" s="2857"/>
      <c r="AO342" s="2857"/>
      <c r="AP342" s="2857"/>
      <c r="AQ342" s="2857"/>
      <c r="AR342" s="2857"/>
      <c r="AS342" s="2857"/>
      <c r="AT342" s="2857"/>
      <c r="AU342" s="2857"/>
      <c r="AV342" s="2857"/>
      <c r="AW342" s="2857"/>
      <c r="AX342" s="2857"/>
      <c r="AY342" s="2857"/>
      <c r="AZ342" s="239"/>
      <c r="BA342" s="2969"/>
      <c r="BB342" s="177" t="s">
        <v>49</v>
      </c>
      <c r="BC342" s="690">
        <v>2326</v>
      </c>
      <c r="BD342" s="709">
        <v>1450</v>
      </c>
      <c r="BE342" s="709">
        <v>1198</v>
      </c>
      <c r="BF342" s="709">
        <v>1346</v>
      </c>
      <c r="BG342" s="728">
        <v>896</v>
      </c>
      <c r="BH342" s="747">
        <v>681</v>
      </c>
      <c r="BI342" s="709">
        <v>501</v>
      </c>
      <c r="BJ342" s="709">
        <v>415</v>
      </c>
      <c r="BK342" s="709">
        <v>311</v>
      </c>
      <c r="BL342" s="728">
        <v>232</v>
      </c>
      <c r="BM342" s="747">
        <v>1669</v>
      </c>
      <c r="BN342" s="709">
        <v>1043</v>
      </c>
      <c r="BO342" s="709">
        <v>855</v>
      </c>
      <c r="BP342" s="709">
        <v>725</v>
      </c>
      <c r="BQ342" s="728">
        <v>784</v>
      </c>
      <c r="BR342" s="747">
        <v>789</v>
      </c>
      <c r="BS342" s="709">
        <v>817</v>
      </c>
      <c r="BT342" s="709">
        <v>754</v>
      </c>
      <c r="BU342" s="709">
        <v>800</v>
      </c>
      <c r="BV342" s="709">
        <v>810</v>
      </c>
      <c r="BW342" s="709">
        <v>820</v>
      </c>
      <c r="BX342" s="709">
        <v>800</v>
      </c>
      <c r="BY342" s="767">
        <v>808</v>
      </c>
      <c r="BZ342" s="767">
        <v>818</v>
      </c>
      <c r="CA342" s="2874"/>
      <c r="CB342" s="2874"/>
      <c r="CC342" s="2874"/>
      <c r="CD342" s="2874"/>
      <c r="CE342" s="2874"/>
      <c r="CF342" s="2874"/>
      <c r="CG342" s="2874"/>
      <c r="CH342" s="2874"/>
      <c r="CI342" s="2874"/>
      <c r="CJ342" s="2874"/>
      <c r="CK342" s="2874"/>
      <c r="CL342" s="2874"/>
      <c r="CM342" s="2874"/>
      <c r="CN342" s="2874"/>
      <c r="CO342" s="2874"/>
      <c r="CP342" s="2874"/>
      <c r="CQ342" s="2874"/>
      <c r="CR342" s="2874"/>
      <c r="CS342" s="2874"/>
      <c r="CT342" s="2874"/>
      <c r="CU342" s="2874"/>
      <c r="CV342" s="2874"/>
      <c r="CW342" s="2874"/>
      <c r="CX342" s="2874"/>
      <c r="CY342" s="2874"/>
      <c r="CZ342" s="2621"/>
    </row>
    <row r="343" s="130" customFormat="true" ht="15" customHeight="true" x14ac:dyDescent="0.2">
      <c r="A343" s="3378" t="s">
        <v>145</v>
      </c>
      <c r="B343" s="158" t="s">
        <v>50</v>
      </c>
      <c r="C343" s="564">
        <v>1.2875536480686696</v>
      </c>
      <c r="D343" s="584">
        <v>1.8582243633860975</v>
      </c>
      <c r="E343" s="584">
        <v>3.3085194375516958</v>
      </c>
      <c r="F343" s="584">
        <v>8.6671522214129642</v>
      </c>
      <c r="G343" s="603">
        <v>41.715976331360949</v>
      </c>
      <c r="H343" s="622">
        <v>5.6439942112879882</v>
      </c>
      <c r="I343" s="584">
        <v>8.7719298245614024</v>
      </c>
      <c r="J343" s="584">
        <v>18.706697459584294</v>
      </c>
      <c r="K343" s="584">
        <v>34.615384615384613</v>
      </c>
      <c r="L343" s="603">
        <v>68.729641693811075</v>
      </c>
      <c r="M343" s="622">
        <v>0.7189934092270821</v>
      </c>
      <c r="N343" s="584">
        <v>1.3422818791946309</v>
      </c>
      <c r="O343" s="584">
        <v>1.5133876600698486</v>
      </c>
      <c r="P343" s="584">
        <v>3.155006858710562</v>
      </c>
      <c r="Q343" s="603">
        <v>10.53952321204517</v>
      </c>
      <c r="R343" s="622">
        <v>7.0904645476772608</v>
      </c>
      <c r="S343" s="584">
        <v>6.593406593406594</v>
      </c>
      <c r="T343" s="584">
        <v>5.9681697612732094</v>
      </c>
      <c r="U343" s="584">
        <v>6.4713064713064723</v>
      </c>
      <c r="V343" s="584">
        <v>2.5703794369645041</v>
      </c>
      <c r="W343" s="584">
        <v>2.4390243902439024</v>
      </c>
      <c r="X343" s="584">
        <v>3.8605230386052307</v>
      </c>
      <c r="Y343" s="672">
        <v>35.863586358635864</v>
      </c>
      <c r="Z343" s="672">
        <v>3.7804878048780486</v>
      </c>
      <c r="AA343" s="2857"/>
      <c r="AB343" s="2857"/>
      <c r="AC343" s="2857"/>
      <c r="AD343" s="2857"/>
      <c r="AE343" s="2857"/>
      <c r="AF343" s="2857"/>
      <c r="AG343" s="2857"/>
      <c r="AH343" s="2857"/>
      <c r="AI343" s="2857"/>
      <c r="AJ343" s="2857"/>
      <c r="AK343" s="2857"/>
      <c r="AL343" s="2857"/>
      <c r="AM343" s="2857"/>
      <c r="AN343" s="2857"/>
      <c r="AO343" s="2857"/>
      <c r="AP343" s="2857"/>
      <c r="AQ343" s="2857"/>
      <c r="AR343" s="2857"/>
      <c r="AS343" s="2857"/>
      <c r="AT343" s="2857"/>
      <c r="AU343" s="2857"/>
      <c r="AV343" s="2857"/>
      <c r="AW343" s="2857"/>
      <c r="AX343" s="2857"/>
      <c r="AY343" s="2857"/>
      <c r="AZ343" s="239"/>
      <c r="BA343" s="2970" t="s">
        <v>151</v>
      </c>
      <c r="BB343" s="177" t="s">
        <v>50</v>
      </c>
      <c r="BC343" s="690">
        <v>30</v>
      </c>
      <c r="BD343" s="709">
        <v>27</v>
      </c>
      <c r="BE343" s="709">
        <v>40</v>
      </c>
      <c r="BF343" s="709">
        <v>119</v>
      </c>
      <c r="BG343" s="728">
        <v>423</v>
      </c>
      <c r="BH343" s="747">
        <v>39</v>
      </c>
      <c r="BI343" s="709">
        <v>45</v>
      </c>
      <c r="BJ343" s="709">
        <v>81</v>
      </c>
      <c r="BK343" s="709">
        <v>117</v>
      </c>
      <c r="BL343" s="728">
        <v>211</v>
      </c>
      <c r="BM343" s="747">
        <v>12</v>
      </c>
      <c r="BN343" s="709">
        <v>14</v>
      </c>
      <c r="BO343" s="709">
        <v>13</v>
      </c>
      <c r="BP343" s="709">
        <v>23</v>
      </c>
      <c r="BQ343" s="728">
        <v>84</v>
      </c>
      <c r="BR343" s="747">
        <v>58</v>
      </c>
      <c r="BS343" s="709">
        <v>54</v>
      </c>
      <c r="BT343" s="709">
        <v>45</v>
      </c>
      <c r="BU343" s="709">
        <v>53</v>
      </c>
      <c r="BV343" s="709">
        <v>21</v>
      </c>
      <c r="BW343" s="709">
        <v>20</v>
      </c>
      <c r="BX343" s="709">
        <v>31</v>
      </c>
      <c r="BY343" s="767">
        <v>326</v>
      </c>
      <c r="BZ343" s="767">
        <v>31</v>
      </c>
      <c r="CA343" s="2874"/>
      <c r="CB343" s="2874"/>
      <c r="CC343" s="2874"/>
      <c r="CD343" s="2874"/>
      <c r="CE343" s="2874"/>
      <c r="CF343" s="2874"/>
      <c r="CG343" s="2874"/>
      <c r="CH343" s="2874"/>
      <c r="CI343" s="2874"/>
      <c r="CJ343" s="2874"/>
      <c r="CK343" s="2874"/>
      <c r="CL343" s="2874"/>
      <c r="CM343" s="2874"/>
      <c r="CN343" s="2874"/>
      <c r="CO343" s="2874"/>
      <c r="CP343" s="2874"/>
      <c r="CQ343" s="2874"/>
      <c r="CR343" s="2874"/>
      <c r="CS343" s="2874"/>
      <c r="CT343" s="2874"/>
      <c r="CU343" s="2874"/>
      <c r="CV343" s="2874"/>
      <c r="CW343" s="2874"/>
      <c r="CX343" s="2874"/>
      <c r="CY343" s="2874"/>
      <c r="CZ343" s="2621"/>
    </row>
    <row r="344" s="130" customFormat="true" ht="15" customHeight="true" x14ac:dyDescent="0.2">
      <c r="A344" s="3378"/>
      <c r="B344" s="158" t="s">
        <v>49</v>
      </c>
      <c r="C344" s="564">
        <v>98.712446351931334</v>
      </c>
      <c r="D344" s="584">
        <v>98.1417756366139</v>
      </c>
      <c r="E344" s="584">
        <v>96.691480562448305</v>
      </c>
      <c r="F344" s="584">
        <v>91.332847778587038</v>
      </c>
      <c r="G344" s="603">
        <v>58.284023668639051</v>
      </c>
      <c r="H344" s="622">
        <v>94.356005788712011</v>
      </c>
      <c r="I344" s="584">
        <v>91.228070175438589</v>
      </c>
      <c r="J344" s="584">
        <v>81.293302540415695</v>
      </c>
      <c r="K344" s="584">
        <v>65.384615384615387</v>
      </c>
      <c r="L344" s="603">
        <v>31.270358306188921</v>
      </c>
      <c r="M344" s="622">
        <v>99.281006590772918</v>
      </c>
      <c r="N344" s="584">
        <v>98.65771812080537</v>
      </c>
      <c r="O344" s="584">
        <v>98.486612339930147</v>
      </c>
      <c r="P344" s="584">
        <v>96.844993141289436</v>
      </c>
      <c r="Q344" s="603">
        <v>89.460476787954832</v>
      </c>
      <c r="R344" s="622">
        <v>92.909535452322729</v>
      </c>
      <c r="S344" s="584">
        <v>93.406593406593402</v>
      </c>
      <c r="T344" s="584">
        <v>94.031830238726783</v>
      </c>
      <c r="U344" s="584">
        <v>93.528693528693523</v>
      </c>
      <c r="V344" s="584">
        <v>97.429620563035485</v>
      </c>
      <c r="W344" s="584">
        <v>97.560975609756099</v>
      </c>
      <c r="X344" s="584">
        <v>96.139476961394763</v>
      </c>
      <c r="Y344" s="672">
        <v>64.136413641364129</v>
      </c>
      <c r="Z344" s="672">
        <v>96.219512195121951</v>
      </c>
      <c r="AA344" s="2857"/>
      <c r="AB344" s="2857"/>
      <c r="AC344" s="2857"/>
      <c r="AD344" s="2857"/>
      <c r="AE344" s="2857"/>
      <c r="AF344" s="2857"/>
      <c r="AG344" s="2857"/>
      <c r="AH344" s="2857"/>
      <c r="AI344" s="2857"/>
      <c r="AJ344" s="2857"/>
      <c r="AK344" s="2857"/>
      <c r="AL344" s="2857"/>
      <c r="AM344" s="2857"/>
      <c r="AN344" s="2857"/>
      <c r="AO344" s="2857"/>
      <c r="AP344" s="2857"/>
      <c r="AQ344" s="2857"/>
      <c r="AR344" s="2857"/>
      <c r="AS344" s="2857"/>
      <c r="AT344" s="2857"/>
      <c r="AU344" s="2857"/>
      <c r="AV344" s="2857"/>
      <c r="AW344" s="2857"/>
      <c r="AX344" s="2857"/>
      <c r="AY344" s="2857"/>
      <c r="AZ344" s="239"/>
      <c r="BA344" s="2969"/>
      <c r="BB344" s="177" t="s">
        <v>49</v>
      </c>
      <c r="BC344" s="690">
        <v>2300</v>
      </c>
      <c r="BD344" s="709">
        <v>1426</v>
      </c>
      <c r="BE344" s="709">
        <v>1169</v>
      </c>
      <c r="BF344" s="709">
        <v>1254</v>
      </c>
      <c r="BG344" s="728">
        <v>591</v>
      </c>
      <c r="BH344" s="747">
        <v>652</v>
      </c>
      <c r="BI344" s="709">
        <v>468</v>
      </c>
      <c r="BJ344" s="709">
        <v>352</v>
      </c>
      <c r="BK344" s="709">
        <v>221</v>
      </c>
      <c r="BL344" s="728">
        <v>96</v>
      </c>
      <c r="BM344" s="747">
        <v>1657</v>
      </c>
      <c r="BN344" s="709">
        <v>1029</v>
      </c>
      <c r="BO344" s="709">
        <v>846</v>
      </c>
      <c r="BP344" s="709">
        <v>706</v>
      </c>
      <c r="BQ344" s="728">
        <v>713</v>
      </c>
      <c r="BR344" s="747">
        <v>760</v>
      </c>
      <c r="BS344" s="709">
        <v>765</v>
      </c>
      <c r="BT344" s="709">
        <v>709</v>
      </c>
      <c r="BU344" s="709">
        <v>766</v>
      </c>
      <c r="BV344" s="709">
        <v>796</v>
      </c>
      <c r="BW344" s="709">
        <v>800</v>
      </c>
      <c r="BX344" s="709">
        <v>772</v>
      </c>
      <c r="BY344" s="767">
        <v>583</v>
      </c>
      <c r="BZ344" s="767">
        <v>789</v>
      </c>
      <c r="CA344" s="2874"/>
      <c r="CB344" s="2874"/>
      <c r="CC344" s="2874"/>
      <c r="CD344" s="2874"/>
      <c r="CE344" s="2874"/>
      <c r="CF344" s="2874"/>
      <c r="CG344" s="2874"/>
      <c r="CH344" s="2874"/>
      <c r="CI344" s="2874"/>
      <c r="CJ344" s="2874"/>
      <c r="CK344" s="2874"/>
      <c r="CL344" s="2874"/>
      <c r="CM344" s="2874"/>
      <c r="CN344" s="2874"/>
      <c r="CO344" s="2874"/>
      <c r="CP344" s="2874"/>
      <c r="CQ344" s="2874"/>
      <c r="CR344" s="2874"/>
      <c r="CS344" s="2874"/>
      <c r="CT344" s="2874"/>
      <c r="CU344" s="2874"/>
      <c r="CV344" s="2874"/>
      <c r="CW344" s="2874"/>
      <c r="CX344" s="2874"/>
      <c r="CY344" s="2874"/>
      <c r="CZ344" s="2621"/>
    </row>
    <row r="345" s="130" customFormat="true" ht="15" customHeight="true" x14ac:dyDescent="0.2">
      <c r="A345" s="3378" t="s">
        <v>146</v>
      </c>
      <c r="B345" s="158" t="s">
        <v>50</v>
      </c>
      <c r="C345" s="564">
        <v>2.8755364806866952</v>
      </c>
      <c r="D345" s="584">
        <v>4.7487955953200274</v>
      </c>
      <c r="E345" s="584">
        <v>6.3688999172870142</v>
      </c>
      <c r="F345" s="584">
        <v>8.3758193736343767</v>
      </c>
      <c r="G345" s="603">
        <v>18.934911242603551</v>
      </c>
      <c r="H345" s="622">
        <v>6.9464544138929094</v>
      </c>
      <c r="I345" s="584">
        <v>10.331384015594541</v>
      </c>
      <c r="J345" s="584">
        <v>12.240184757505773</v>
      </c>
      <c r="K345" s="584">
        <v>18.639053254437872</v>
      </c>
      <c r="L345" s="603">
        <v>29.641693811074919</v>
      </c>
      <c r="M345" s="622">
        <v>1.7375674056321149</v>
      </c>
      <c r="N345" s="584">
        <v>3.3557046979865772</v>
      </c>
      <c r="O345" s="584">
        <v>6.0535506402793944</v>
      </c>
      <c r="P345" s="584">
        <v>6.4471879286694094</v>
      </c>
      <c r="Q345" s="603">
        <v>6.1480552070263492</v>
      </c>
      <c r="R345" s="622">
        <v>12.102689486552567</v>
      </c>
      <c r="S345" s="584">
        <v>0.85470085470085477</v>
      </c>
      <c r="T345" s="584">
        <v>0</v>
      </c>
      <c r="U345" s="584">
        <v>14.774114774114775</v>
      </c>
      <c r="V345" s="584">
        <v>11.383108935128519</v>
      </c>
      <c r="W345" s="584">
        <v>1.4634146341463417</v>
      </c>
      <c r="X345" s="584">
        <v>0.87173100871731013</v>
      </c>
      <c r="Y345" s="672">
        <v>19.691969196919693</v>
      </c>
      <c r="Z345" s="672">
        <v>0.24390243902439024</v>
      </c>
      <c r="AA345" s="2857"/>
      <c r="AB345" s="2857"/>
      <c r="AC345" s="2857"/>
      <c r="AD345" s="2857"/>
      <c r="AE345" s="2857"/>
      <c r="AF345" s="2857"/>
      <c r="AG345" s="2857"/>
      <c r="AH345" s="2857"/>
      <c r="AI345" s="2857"/>
      <c r="AJ345" s="2857"/>
      <c r="AK345" s="2857"/>
      <c r="AL345" s="2857"/>
      <c r="AM345" s="2857"/>
      <c r="AN345" s="2857"/>
      <c r="AO345" s="2857"/>
      <c r="AP345" s="2857"/>
      <c r="AQ345" s="2857"/>
      <c r="AR345" s="2857"/>
      <c r="AS345" s="2857"/>
      <c r="AT345" s="2857"/>
      <c r="AU345" s="2857"/>
      <c r="AV345" s="2857"/>
      <c r="AW345" s="2857"/>
      <c r="AX345" s="2857"/>
      <c r="AY345" s="2857"/>
      <c r="AZ345" s="239"/>
      <c r="BA345" s="2970" t="s">
        <v>152</v>
      </c>
      <c r="BB345" s="177" t="s">
        <v>50</v>
      </c>
      <c r="BC345" s="690">
        <v>67</v>
      </c>
      <c r="BD345" s="709">
        <v>69</v>
      </c>
      <c r="BE345" s="709">
        <v>77</v>
      </c>
      <c r="BF345" s="709">
        <v>115</v>
      </c>
      <c r="BG345" s="728">
        <v>192</v>
      </c>
      <c r="BH345" s="747">
        <v>48</v>
      </c>
      <c r="BI345" s="709">
        <v>53</v>
      </c>
      <c r="BJ345" s="709">
        <v>53</v>
      </c>
      <c r="BK345" s="709">
        <v>63</v>
      </c>
      <c r="BL345" s="728">
        <v>91</v>
      </c>
      <c r="BM345" s="747">
        <v>29</v>
      </c>
      <c r="BN345" s="709">
        <v>35</v>
      </c>
      <c r="BO345" s="709">
        <v>52</v>
      </c>
      <c r="BP345" s="709">
        <v>47</v>
      </c>
      <c r="BQ345" s="728">
        <v>49</v>
      </c>
      <c r="BR345" s="747">
        <v>99</v>
      </c>
      <c r="BS345" s="709">
        <v>7</v>
      </c>
      <c r="BT345" s="709">
        <v>0</v>
      </c>
      <c r="BU345" s="709">
        <v>121</v>
      </c>
      <c r="BV345" s="709">
        <v>93</v>
      </c>
      <c r="BW345" s="709">
        <v>12</v>
      </c>
      <c r="BX345" s="709">
        <v>7</v>
      </c>
      <c r="BY345" s="767">
        <v>179</v>
      </c>
      <c r="BZ345" s="767">
        <v>2</v>
      </c>
      <c r="CA345" s="2874"/>
      <c r="CB345" s="2874"/>
      <c r="CC345" s="2874"/>
      <c r="CD345" s="2874"/>
      <c r="CE345" s="2874"/>
      <c r="CF345" s="2874"/>
      <c r="CG345" s="2874"/>
      <c r="CH345" s="2874"/>
      <c r="CI345" s="2874"/>
      <c r="CJ345" s="2874"/>
      <c r="CK345" s="2874"/>
      <c r="CL345" s="2874"/>
      <c r="CM345" s="2874"/>
      <c r="CN345" s="2874"/>
      <c r="CO345" s="2874"/>
      <c r="CP345" s="2874"/>
      <c r="CQ345" s="2874"/>
      <c r="CR345" s="2874"/>
      <c r="CS345" s="2874"/>
      <c r="CT345" s="2874"/>
      <c r="CU345" s="2874"/>
      <c r="CV345" s="2874"/>
      <c r="CW345" s="2874"/>
      <c r="CX345" s="2874"/>
      <c r="CY345" s="2874"/>
      <c r="CZ345" s="2621"/>
    </row>
    <row r="346" s="130" customFormat="true" ht="15" customHeight="true" x14ac:dyDescent="0.2">
      <c r="A346" s="3378"/>
      <c r="B346" s="158" t="s">
        <v>49</v>
      </c>
      <c r="C346" s="564">
        <v>97.124463519313309</v>
      </c>
      <c r="D346" s="584">
        <v>95.251204404679967</v>
      </c>
      <c r="E346" s="584">
        <v>93.631100082712976</v>
      </c>
      <c r="F346" s="584">
        <v>91.624180626365629</v>
      </c>
      <c r="G346" s="603">
        <v>81.065088757396452</v>
      </c>
      <c r="H346" s="622">
        <v>93.053545586107091</v>
      </c>
      <c r="I346" s="584">
        <v>89.668615984405449</v>
      </c>
      <c r="J346" s="584">
        <v>87.759815242494227</v>
      </c>
      <c r="K346" s="584">
        <v>81.360946745562131</v>
      </c>
      <c r="L346" s="603">
        <v>70.358306188925084</v>
      </c>
      <c r="M346" s="622">
        <v>98.262432594367894</v>
      </c>
      <c r="N346" s="584">
        <v>96.644295302013433</v>
      </c>
      <c r="O346" s="584">
        <v>93.946449359720603</v>
      </c>
      <c r="P346" s="584">
        <v>93.552812071330592</v>
      </c>
      <c r="Q346" s="603">
        <v>93.851944792973654</v>
      </c>
      <c r="R346" s="622">
        <v>87.897310513447437</v>
      </c>
      <c r="S346" s="584">
        <v>99.145299145299148</v>
      </c>
      <c r="T346" s="584">
        <v>100</v>
      </c>
      <c r="U346" s="584">
        <v>85.225885225885222</v>
      </c>
      <c r="V346" s="584">
        <v>88.616891064871481</v>
      </c>
      <c r="W346" s="584">
        <v>98.536585365853654</v>
      </c>
      <c r="X346" s="584">
        <v>99.128268991282681</v>
      </c>
      <c r="Y346" s="672">
        <v>80.308030803080314</v>
      </c>
      <c r="Z346" s="672">
        <v>99.756097560975604</v>
      </c>
      <c r="AA346" s="2857"/>
      <c r="AB346" s="2857"/>
      <c r="AC346" s="2857"/>
      <c r="AD346" s="2857"/>
      <c r="AE346" s="2857"/>
      <c r="AF346" s="2857"/>
      <c r="AG346" s="2857"/>
      <c r="AH346" s="2857"/>
      <c r="AI346" s="2857"/>
      <c r="AJ346" s="2857"/>
      <c r="AK346" s="2857"/>
      <c r="AL346" s="2857"/>
      <c r="AM346" s="2857"/>
      <c r="AN346" s="2857"/>
      <c r="AO346" s="2857"/>
      <c r="AP346" s="2857"/>
      <c r="AQ346" s="2857"/>
      <c r="AR346" s="2857"/>
      <c r="AS346" s="2857"/>
      <c r="AT346" s="2857"/>
      <c r="AU346" s="2857"/>
      <c r="AV346" s="2857"/>
      <c r="AW346" s="2857"/>
      <c r="AX346" s="2857"/>
      <c r="AY346" s="2857"/>
      <c r="AZ346" s="239"/>
      <c r="BA346" s="2969"/>
      <c r="BB346" s="177" t="s">
        <v>49</v>
      </c>
      <c r="BC346" s="690">
        <v>2263</v>
      </c>
      <c r="BD346" s="709">
        <v>1384</v>
      </c>
      <c r="BE346" s="709">
        <v>1132</v>
      </c>
      <c r="BF346" s="709">
        <v>1258</v>
      </c>
      <c r="BG346" s="728">
        <v>822</v>
      </c>
      <c r="BH346" s="747">
        <v>643</v>
      </c>
      <c r="BI346" s="709">
        <v>460</v>
      </c>
      <c r="BJ346" s="709">
        <v>380</v>
      </c>
      <c r="BK346" s="709">
        <v>275</v>
      </c>
      <c r="BL346" s="728">
        <v>216</v>
      </c>
      <c r="BM346" s="747">
        <v>1640</v>
      </c>
      <c r="BN346" s="709">
        <v>1008</v>
      </c>
      <c r="BO346" s="709">
        <v>807</v>
      </c>
      <c r="BP346" s="709">
        <v>682</v>
      </c>
      <c r="BQ346" s="728">
        <v>748</v>
      </c>
      <c r="BR346" s="747">
        <v>719</v>
      </c>
      <c r="BS346" s="709">
        <v>812</v>
      </c>
      <c r="BT346" s="709">
        <v>754</v>
      </c>
      <c r="BU346" s="709">
        <v>698</v>
      </c>
      <c r="BV346" s="709">
        <v>724</v>
      </c>
      <c r="BW346" s="709">
        <v>808</v>
      </c>
      <c r="BX346" s="709">
        <v>796</v>
      </c>
      <c r="BY346" s="767">
        <v>730</v>
      </c>
      <c r="BZ346" s="767">
        <v>818</v>
      </c>
      <c r="CA346" s="2874"/>
      <c r="CB346" s="2874"/>
      <c r="CC346" s="2874"/>
      <c r="CD346" s="2874"/>
      <c r="CE346" s="2874"/>
      <c r="CF346" s="2874"/>
      <c r="CG346" s="2874"/>
      <c r="CH346" s="2874"/>
      <c r="CI346" s="2874"/>
      <c r="CJ346" s="2874"/>
      <c r="CK346" s="2874"/>
      <c r="CL346" s="2874"/>
      <c r="CM346" s="2874"/>
      <c r="CN346" s="2874"/>
      <c r="CO346" s="2874"/>
      <c r="CP346" s="2874"/>
      <c r="CQ346" s="2874"/>
      <c r="CR346" s="2874"/>
      <c r="CS346" s="2874"/>
      <c r="CT346" s="2874"/>
      <c r="CU346" s="2874"/>
      <c r="CV346" s="2874"/>
      <c r="CW346" s="2874"/>
      <c r="CX346" s="2874"/>
      <c r="CY346" s="2874"/>
      <c r="CZ346" s="2621"/>
    </row>
    <row r="347" s="130" customFormat="true" ht="15" customHeight="true" x14ac:dyDescent="0.2">
      <c r="A347" s="3378" t="s">
        <v>147</v>
      </c>
      <c r="B347" s="158" t="s">
        <v>50</v>
      </c>
      <c r="C347" s="564">
        <v>0.21459227467811159</v>
      </c>
      <c r="D347" s="584">
        <v>0.27529249827942187</v>
      </c>
      <c r="E347" s="584">
        <v>1.4061207609594708</v>
      </c>
      <c r="F347" s="584">
        <v>2.6948288419519302</v>
      </c>
      <c r="G347" s="603">
        <v>12.721893491124261</v>
      </c>
      <c r="H347" s="622">
        <v>2.0260492040520983</v>
      </c>
      <c r="I347" s="584">
        <v>3.3138401559454191</v>
      </c>
      <c r="J347" s="584">
        <v>4.8498845265588919</v>
      </c>
      <c r="K347" s="584">
        <v>7.9881656804733732</v>
      </c>
      <c r="L347" s="603">
        <v>26.058631921824105</v>
      </c>
      <c r="M347" s="622">
        <v>0</v>
      </c>
      <c r="N347" s="584">
        <v>9.5877277085330767E-2</v>
      </c>
      <c r="O347" s="584">
        <v>0.46565774155995343</v>
      </c>
      <c r="P347" s="584">
        <v>0.96021947873799729</v>
      </c>
      <c r="Q347" s="603">
        <v>2.6348808030112925</v>
      </c>
      <c r="R347" s="622">
        <v>4.2787286063569683</v>
      </c>
      <c r="S347" s="584">
        <v>0.97680097680097677</v>
      </c>
      <c r="T347" s="584">
        <v>0.1326259946949602</v>
      </c>
      <c r="U347" s="584">
        <v>3.1746031746031744</v>
      </c>
      <c r="V347" s="584">
        <v>1.4687882496940026</v>
      </c>
      <c r="W347" s="584">
        <v>0</v>
      </c>
      <c r="X347" s="584">
        <v>0.62266500622665</v>
      </c>
      <c r="Y347" s="672">
        <v>11.331133113311331</v>
      </c>
      <c r="Z347" s="672">
        <v>0.24390243902439024</v>
      </c>
      <c r="AA347" s="2857"/>
      <c r="AB347" s="2857"/>
      <c r="AC347" s="2857"/>
      <c r="AD347" s="2857"/>
      <c r="AE347" s="2857"/>
      <c r="AF347" s="2857"/>
      <c r="AG347" s="2857"/>
      <c r="AH347" s="2857"/>
      <c r="AI347" s="2857"/>
      <c r="AJ347" s="2857"/>
      <c r="AK347" s="2857"/>
      <c r="AL347" s="2857"/>
      <c r="AM347" s="2857"/>
      <c r="AN347" s="2857"/>
      <c r="AO347" s="2857"/>
      <c r="AP347" s="2857"/>
      <c r="AQ347" s="2857"/>
      <c r="AR347" s="2857"/>
      <c r="AS347" s="2857"/>
      <c r="AT347" s="2857"/>
      <c r="AU347" s="2857"/>
      <c r="AV347" s="2857"/>
      <c r="AW347" s="2857"/>
      <c r="AX347" s="2857"/>
      <c r="AY347" s="2857"/>
      <c r="AZ347" s="239"/>
      <c r="BA347" s="2970" t="s">
        <v>153</v>
      </c>
      <c r="BB347" s="177" t="s">
        <v>50</v>
      </c>
      <c r="BC347" s="690">
        <v>5</v>
      </c>
      <c r="BD347" s="709">
        <v>4</v>
      </c>
      <c r="BE347" s="709">
        <v>17</v>
      </c>
      <c r="BF347" s="709">
        <v>37</v>
      </c>
      <c r="BG347" s="728">
        <v>129</v>
      </c>
      <c r="BH347" s="747">
        <v>14</v>
      </c>
      <c r="BI347" s="709">
        <v>17</v>
      </c>
      <c r="BJ347" s="709">
        <v>21</v>
      </c>
      <c r="BK347" s="709">
        <v>27</v>
      </c>
      <c r="BL347" s="728">
        <v>80</v>
      </c>
      <c r="BM347" s="747">
        <v>0</v>
      </c>
      <c r="BN347" s="709">
        <v>1</v>
      </c>
      <c r="BO347" s="709">
        <v>4</v>
      </c>
      <c r="BP347" s="709">
        <v>7</v>
      </c>
      <c r="BQ347" s="728">
        <v>21</v>
      </c>
      <c r="BR347" s="747">
        <v>35</v>
      </c>
      <c r="BS347" s="709">
        <v>8</v>
      </c>
      <c r="BT347" s="709">
        <v>1</v>
      </c>
      <c r="BU347" s="709">
        <v>26</v>
      </c>
      <c r="BV347" s="709">
        <v>12</v>
      </c>
      <c r="BW347" s="709">
        <v>0</v>
      </c>
      <c r="BX347" s="709">
        <v>5</v>
      </c>
      <c r="BY347" s="767">
        <v>103</v>
      </c>
      <c r="BZ347" s="767">
        <v>2</v>
      </c>
      <c r="CA347" s="2874"/>
      <c r="CB347" s="2874"/>
      <c r="CC347" s="2874"/>
      <c r="CD347" s="2874"/>
      <c r="CE347" s="2874"/>
      <c r="CF347" s="2874"/>
      <c r="CG347" s="2874"/>
      <c r="CH347" s="2874"/>
      <c r="CI347" s="2874"/>
      <c r="CJ347" s="2874"/>
      <c r="CK347" s="2874"/>
      <c r="CL347" s="2874"/>
      <c r="CM347" s="2874"/>
      <c r="CN347" s="2874"/>
      <c r="CO347" s="2874"/>
      <c r="CP347" s="2874"/>
      <c r="CQ347" s="2874"/>
      <c r="CR347" s="2874"/>
      <c r="CS347" s="2874"/>
      <c r="CT347" s="2874"/>
      <c r="CU347" s="2874"/>
      <c r="CV347" s="2874"/>
      <c r="CW347" s="2874"/>
      <c r="CX347" s="2874"/>
      <c r="CY347" s="2874"/>
      <c r="CZ347" s="2621"/>
    </row>
    <row r="348" s="130" customFormat="true" ht="15" customHeight="true" x14ac:dyDescent="0.2">
      <c r="A348" s="3378"/>
      <c r="B348" s="158" t="s">
        <v>49</v>
      </c>
      <c r="C348" s="564">
        <v>99.785407725321889</v>
      </c>
      <c r="D348" s="584">
        <v>99.724707501720573</v>
      </c>
      <c r="E348" s="584">
        <v>98.593879239040533</v>
      </c>
      <c r="F348" s="584">
        <v>97.305171158048068</v>
      </c>
      <c r="G348" s="603">
        <v>87.278106508875737</v>
      </c>
      <c r="H348" s="622">
        <v>97.9739507959479</v>
      </c>
      <c r="I348" s="584">
        <v>96.686159844054572</v>
      </c>
      <c r="J348" s="584">
        <v>95.150115473441105</v>
      </c>
      <c r="K348" s="584">
        <v>92.011834319526628</v>
      </c>
      <c r="L348" s="603">
        <v>73.941368078175898</v>
      </c>
      <c r="M348" s="622">
        <v>100</v>
      </c>
      <c r="N348" s="584">
        <v>99.904122722914664</v>
      </c>
      <c r="O348" s="584">
        <v>99.534342258440049</v>
      </c>
      <c r="P348" s="584">
        <v>99.039780521262003</v>
      </c>
      <c r="Q348" s="603">
        <v>97.365119196988701</v>
      </c>
      <c r="R348" s="622">
        <v>95.721271393643036</v>
      </c>
      <c r="S348" s="584">
        <v>99.023199023199027</v>
      </c>
      <c r="T348" s="584">
        <v>99.867374005305038</v>
      </c>
      <c r="U348" s="584">
        <v>96.825396825396822</v>
      </c>
      <c r="V348" s="584">
        <v>98.531211750305999</v>
      </c>
      <c r="W348" s="584">
        <v>100</v>
      </c>
      <c r="X348" s="584">
        <v>99.377334993773346</v>
      </c>
      <c r="Y348" s="672">
        <v>88.668866886688676</v>
      </c>
      <c r="Z348" s="672">
        <v>99.756097560975604</v>
      </c>
      <c r="AA348" s="2857"/>
      <c r="AB348" s="2857"/>
      <c r="AC348" s="2857"/>
      <c r="AD348" s="2857"/>
      <c r="AE348" s="2857"/>
      <c r="AF348" s="2857"/>
      <c r="AG348" s="2857"/>
      <c r="AH348" s="2857"/>
      <c r="AI348" s="2857"/>
      <c r="AJ348" s="2857"/>
      <c r="AK348" s="2857"/>
      <c r="AL348" s="2857"/>
      <c r="AM348" s="2857"/>
      <c r="AN348" s="2857"/>
      <c r="AO348" s="2857"/>
      <c r="AP348" s="2857"/>
      <c r="AQ348" s="2857"/>
      <c r="AR348" s="2857"/>
      <c r="AS348" s="2857"/>
      <c r="AT348" s="2857"/>
      <c r="AU348" s="2857"/>
      <c r="AV348" s="2857"/>
      <c r="AW348" s="2857"/>
      <c r="AX348" s="2857"/>
      <c r="AY348" s="2857"/>
      <c r="AZ348" s="239"/>
      <c r="BA348" s="2969"/>
      <c r="BB348" s="177" t="s">
        <v>49</v>
      </c>
      <c r="BC348" s="690">
        <v>2325</v>
      </c>
      <c r="BD348" s="709">
        <v>1449</v>
      </c>
      <c r="BE348" s="709">
        <v>1192</v>
      </c>
      <c r="BF348" s="709">
        <v>1336</v>
      </c>
      <c r="BG348" s="728">
        <v>885</v>
      </c>
      <c r="BH348" s="747">
        <v>677</v>
      </c>
      <c r="BI348" s="709">
        <v>496</v>
      </c>
      <c r="BJ348" s="709">
        <v>412</v>
      </c>
      <c r="BK348" s="709">
        <v>311</v>
      </c>
      <c r="BL348" s="728">
        <v>227</v>
      </c>
      <c r="BM348" s="747">
        <v>1669</v>
      </c>
      <c r="BN348" s="709">
        <v>1042</v>
      </c>
      <c r="BO348" s="709">
        <v>855</v>
      </c>
      <c r="BP348" s="709">
        <v>722</v>
      </c>
      <c r="BQ348" s="728">
        <v>776</v>
      </c>
      <c r="BR348" s="747">
        <v>783</v>
      </c>
      <c r="BS348" s="709">
        <v>811</v>
      </c>
      <c r="BT348" s="709">
        <v>753</v>
      </c>
      <c r="BU348" s="709">
        <v>793</v>
      </c>
      <c r="BV348" s="709">
        <v>805</v>
      </c>
      <c r="BW348" s="709">
        <v>820</v>
      </c>
      <c r="BX348" s="709">
        <v>798</v>
      </c>
      <c r="BY348" s="767">
        <v>806</v>
      </c>
      <c r="BZ348" s="767">
        <v>818</v>
      </c>
      <c r="CA348" s="2874"/>
      <c r="CB348" s="2874"/>
      <c r="CC348" s="2874"/>
      <c r="CD348" s="2874"/>
      <c r="CE348" s="2874"/>
      <c r="CF348" s="2874"/>
      <c r="CG348" s="2874"/>
      <c r="CH348" s="2874"/>
      <c r="CI348" s="2874"/>
      <c r="CJ348" s="2874"/>
      <c r="CK348" s="2874"/>
      <c r="CL348" s="2874"/>
      <c r="CM348" s="2874"/>
      <c r="CN348" s="2874"/>
      <c r="CO348" s="2874"/>
      <c r="CP348" s="2874"/>
      <c r="CQ348" s="2874"/>
      <c r="CR348" s="2874"/>
      <c r="CS348" s="2874"/>
      <c r="CT348" s="2874"/>
      <c r="CU348" s="2874"/>
      <c r="CV348" s="2874"/>
      <c r="CW348" s="2874"/>
      <c r="CX348" s="2874"/>
      <c r="CY348" s="2874"/>
      <c r="CZ348" s="2621"/>
    </row>
    <row r="349" s="130" customFormat="true" ht="15" customHeight="true" x14ac:dyDescent="0.2">
      <c r="A349" s="3378" t="s">
        <v>148</v>
      </c>
      <c r="B349" s="158" t="s">
        <v>50</v>
      </c>
      <c r="C349" s="564">
        <v>42.274678111587981</v>
      </c>
      <c r="D349" s="584">
        <v>49.41500344115623</v>
      </c>
      <c r="E349" s="584">
        <v>50.620347394540943</v>
      </c>
      <c r="F349" s="584">
        <v>64.238892935178441</v>
      </c>
      <c r="G349" s="603">
        <v>86.094674556213008</v>
      </c>
      <c r="H349" s="622">
        <v>64.109985528219966</v>
      </c>
      <c r="I349" s="584">
        <v>72.12475633528264</v>
      </c>
      <c r="J349" s="584">
        <v>78.752886836027713</v>
      </c>
      <c r="K349" s="584">
        <v>91.42011834319527</v>
      </c>
      <c r="L349" s="603">
        <v>93.485342019543964</v>
      </c>
      <c r="M349" s="622">
        <v>39.544637507489519</v>
      </c>
      <c r="N349" s="584">
        <v>45.158197507190792</v>
      </c>
      <c r="O349" s="584">
        <v>47.147846332945285</v>
      </c>
      <c r="P349" s="584">
        <v>47.462277091906721</v>
      </c>
      <c r="Q349" s="603">
        <v>54.956085319949807</v>
      </c>
      <c r="R349" s="622">
        <v>54.52322738386308</v>
      </c>
      <c r="S349" s="584">
        <v>41.636141636141637</v>
      </c>
      <c r="T349" s="584">
        <v>46.816976127320956</v>
      </c>
      <c r="U349" s="584">
        <v>55.189255189255192</v>
      </c>
      <c r="V349" s="584">
        <v>54.100367197062425</v>
      </c>
      <c r="W349" s="584">
        <v>47.560975609756099</v>
      </c>
      <c r="X349" s="584">
        <v>59.651307596513078</v>
      </c>
      <c r="Y349" s="672">
        <v>94.499449944994495</v>
      </c>
      <c r="Z349" s="672">
        <v>37.560975609756099</v>
      </c>
      <c r="AA349" s="2857"/>
      <c r="AB349" s="2857"/>
      <c r="AC349" s="2857"/>
      <c r="AD349" s="2857"/>
      <c r="AE349" s="2857"/>
      <c r="AF349" s="2857"/>
      <c r="AG349" s="2857"/>
      <c r="AH349" s="2857"/>
      <c r="AI349" s="2857"/>
      <c r="AJ349" s="2857"/>
      <c r="AK349" s="2857"/>
      <c r="AL349" s="2857"/>
      <c r="AM349" s="2857"/>
      <c r="AN349" s="2857"/>
      <c r="AO349" s="2857"/>
      <c r="AP349" s="2857"/>
      <c r="AQ349" s="2857"/>
      <c r="AR349" s="2857"/>
      <c r="AS349" s="2857"/>
      <c r="AT349" s="2857"/>
      <c r="AU349" s="2857"/>
      <c r="AV349" s="2857"/>
      <c r="AW349" s="2857"/>
      <c r="AX349" s="2857"/>
      <c r="AY349" s="2857"/>
      <c r="AZ349" s="239"/>
      <c r="BA349" s="2970" t="s">
        <v>154</v>
      </c>
      <c r="BB349" s="177" t="s">
        <v>50</v>
      </c>
      <c r="BC349" s="690">
        <v>985</v>
      </c>
      <c r="BD349" s="709">
        <v>718</v>
      </c>
      <c r="BE349" s="709">
        <v>612</v>
      </c>
      <c r="BF349" s="709">
        <v>882</v>
      </c>
      <c r="BG349" s="728">
        <v>873</v>
      </c>
      <c r="BH349" s="747">
        <v>443</v>
      </c>
      <c r="BI349" s="709">
        <v>370</v>
      </c>
      <c r="BJ349" s="709">
        <v>341</v>
      </c>
      <c r="BK349" s="709">
        <v>309</v>
      </c>
      <c r="BL349" s="728">
        <v>287</v>
      </c>
      <c r="BM349" s="747">
        <v>660</v>
      </c>
      <c r="BN349" s="709">
        <v>471</v>
      </c>
      <c r="BO349" s="709">
        <v>405</v>
      </c>
      <c r="BP349" s="709">
        <v>346</v>
      </c>
      <c r="BQ349" s="728">
        <v>438</v>
      </c>
      <c r="BR349" s="747">
        <v>446</v>
      </c>
      <c r="BS349" s="709">
        <v>341</v>
      </c>
      <c r="BT349" s="709">
        <v>353</v>
      </c>
      <c r="BU349" s="709">
        <v>452</v>
      </c>
      <c r="BV349" s="709">
        <v>442</v>
      </c>
      <c r="BW349" s="709">
        <v>390</v>
      </c>
      <c r="BX349" s="709">
        <v>479</v>
      </c>
      <c r="BY349" s="767">
        <v>859</v>
      </c>
      <c r="BZ349" s="767">
        <v>308</v>
      </c>
      <c r="CA349" s="2874"/>
      <c r="CB349" s="2874"/>
      <c r="CC349" s="2874"/>
      <c r="CD349" s="2874"/>
      <c r="CE349" s="2874"/>
      <c r="CF349" s="2874"/>
      <c r="CG349" s="2874"/>
      <c r="CH349" s="2874"/>
      <c r="CI349" s="2874"/>
      <c r="CJ349" s="2874"/>
      <c r="CK349" s="2874"/>
      <c r="CL349" s="2874"/>
      <c r="CM349" s="2874"/>
      <c r="CN349" s="2874"/>
      <c r="CO349" s="2874"/>
      <c r="CP349" s="2874"/>
      <c r="CQ349" s="2874"/>
      <c r="CR349" s="2874"/>
      <c r="CS349" s="2874"/>
      <c r="CT349" s="2874"/>
      <c r="CU349" s="2874"/>
      <c r="CV349" s="2874"/>
      <c r="CW349" s="2874"/>
      <c r="CX349" s="2874"/>
      <c r="CY349" s="2874"/>
      <c r="CZ349" s="2621"/>
    </row>
    <row r="350" s="130" customFormat="true" ht="15" customHeight="true" x14ac:dyDescent="0.2">
      <c r="A350" s="3378"/>
      <c r="B350" s="158" t="s">
        <v>49</v>
      </c>
      <c r="C350" s="564">
        <v>57.725321888412019</v>
      </c>
      <c r="D350" s="584">
        <v>50.584996558843777</v>
      </c>
      <c r="E350" s="584">
        <v>49.379652605459057</v>
      </c>
      <c r="F350" s="584">
        <v>35.761107064821559</v>
      </c>
      <c r="G350" s="603">
        <v>13.905325443786982</v>
      </c>
      <c r="H350" s="622">
        <v>35.890014471780027</v>
      </c>
      <c r="I350" s="584">
        <v>27.875243664717349</v>
      </c>
      <c r="J350" s="584">
        <v>21.247113163972287</v>
      </c>
      <c r="K350" s="584">
        <v>8.5798816568047336</v>
      </c>
      <c r="L350" s="603">
        <v>6.5146579804560263</v>
      </c>
      <c r="M350" s="622">
        <v>60.455362492510488</v>
      </c>
      <c r="N350" s="584">
        <v>54.841802492809201</v>
      </c>
      <c r="O350" s="584">
        <v>52.852153667054715</v>
      </c>
      <c r="P350" s="584">
        <v>52.537722908093279</v>
      </c>
      <c r="Q350" s="603">
        <v>45.043914680050193</v>
      </c>
      <c r="R350" s="622">
        <v>45.47677261613692</v>
      </c>
      <c r="S350" s="584">
        <v>58.36385836385837</v>
      </c>
      <c r="T350" s="584">
        <v>53.183023872679044</v>
      </c>
      <c r="U350" s="584">
        <v>44.810744810744815</v>
      </c>
      <c r="V350" s="584">
        <v>45.899632802937582</v>
      </c>
      <c r="W350" s="584">
        <v>52.439024390243901</v>
      </c>
      <c r="X350" s="584">
        <v>40.348692403486922</v>
      </c>
      <c r="Y350" s="672">
        <v>5.5005500550055011</v>
      </c>
      <c r="Z350" s="672">
        <v>62.439024390243901</v>
      </c>
      <c r="AA350" s="2857"/>
      <c r="AB350" s="2857"/>
      <c r="AC350" s="2857"/>
      <c r="AD350" s="2857"/>
      <c r="AE350" s="2857"/>
      <c r="AF350" s="2857"/>
      <c r="AG350" s="2857"/>
      <c r="AH350" s="2857"/>
      <c r="AI350" s="2857"/>
      <c r="AJ350" s="2857"/>
      <c r="AK350" s="2857"/>
      <c r="AL350" s="2857"/>
      <c r="AM350" s="2857"/>
      <c r="AN350" s="2857"/>
      <c r="AO350" s="2857"/>
      <c r="AP350" s="2857"/>
      <c r="AQ350" s="2857"/>
      <c r="AR350" s="2857"/>
      <c r="AS350" s="2857"/>
      <c r="AT350" s="2857"/>
      <c r="AU350" s="2857"/>
      <c r="AV350" s="2857"/>
      <c r="AW350" s="2857"/>
      <c r="AX350" s="2857"/>
      <c r="AY350" s="2857"/>
      <c r="AZ350" s="239"/>
      <c r="BA350" s="2969"/>
      <c r="BB350" s="177" t="s">
        <v>49</v>
      </c>
      <c r="BC350" s="690">
        <v>1345</v>
      </c>
      <c r="BD350" s="709">
        <v>735</v>
      </c>
      <c r="BE350" s="709">
        <v>597</v>
      </c>
      <c r="BF350" s="709">
        <v>491</v>
      </c>
      <c r="BG350" s="728">
        <v>141</v>
      </c>
      <c r="BH350" s="747">
        <v>248</v>
      </c>
      <c r="BI350" s="709">
        <v>143</v>
      </c>
      <c r="BJ350" s="709">
        <v>92</v>
      </c>
      <c r="BK350" s="709">
        <v>29</v>
      </c>
      <c r="BL350" s="728">
        <v>20</v>
      </c>
      <c r="BM350" s="747">
        <v>1009</v>
      </c>
      <c r="BN350" s="709">
        <v>572</v>
      </c>
      <c r="BO350" s="709">
        <v>454</v>
      </c>
      <c r="BP350" s="709">
        <v>383</v>
      </c>
      <c r="BQ350" s="728">
        <v>359</v>
      </c>
      <c r="BR350" s="747">
        <v>372</v>
      </c>
      <c r="BS350" s="709">
        <v>478</v>
      </c>
      <c r="BT350" s="709">
        <v>401</v>
      </c>
      <c r="BU350" s="709">
        <v>367</v>
      </c>
      <c r="BV350" s="709">
        <v>375</v>
      </c>
      <c r="BW350" s="709">
        <v>430</v>
      </c>
      <c r="BX350" s="709">
        <v>324</v>
      </c>
      <c r="BY350" s="767">
        <v>50</v>
      </c>
      <c r="BZ350" s="767">
        <v>512</v>
      </c>
      <c r="CA350" s="2874"/>
      <c r="CB350" s="2874"/>
      <c r="CC350" s="2874"/>
      <c r="CD350" s="2874"/>
      <c r="CE350" s="2874"/>
      <c r="CF350" s="2874"/>
      <c r="CG350" s="2874"/>
      <c r="CH350" s="2874"/>
      <c r="CI350" s="2874"/>
      <c r="CJ350" s="2874"/>
      <c r="CK350" s="2874"/>
      <c r="CL350" s="2874"/>
      <c r="CM350" s="2874"/>
      <c r="CN350" s="2874"/>
      <c r="CO350" s="2874"/>
      <c r="CP350" s="2874"/>
      <c r="CQ350" s="2874"/>
      <c r="CR350" s="2874"/>
      <c r="CS350" s="2874"/>
      <c r="CT350" s="2874"/>
      <c r="CU350" s="2874"/>
      <c r="CV350" s="2874"/>
      <c r="CW350" s="2874"/>
      <c r="CX350" s="2874"/>
      <c r="CY350" s="2874"/>
      <c r="CZ350" s="2621"/>
    </row>
    <row r="351" s="130" customFormat="true" ht="15" customHeight="true" x14ac:dyDescent="0.2">
      <c r="A351" s="3378" t="s">
        <v>149</v>
      </c>
      <c r="B351" s="158" t="s">
        <v>50</v>
      </c>
      <c r="C351" s="564">
        <v>1.8884120171673819</v>
      </c>
      <c r="D351" s="584">
        <v>2.821748107364074</v>
      </c>
      <c r="E351" s="584">
        <v>5.9553349875930524</v>
      </c>
      <c r="F351" s="584">
        <v>12.527312454479242</v>
      </c>
      <c r="G351" s="603">
        <v>46.745562130177518</v>
      </c>
      <c r="H351" s="622">
        <v>8.8277858176555721</v>
      </c>
      <c r="I351" s="584">
        <v>12.280701754385964</v>
      </c>
      <c r="J351" s="584">
        <v>21.939953810623557</v>
      </c>
      <c r="K351" s="584">
        <v>37.573964497041416</v>
      </c>
      <c r="L351" s="603">
        <v>72.964169381107496</v>
      </c>
      <c r="M351" s="622">
        <v>0.89874176153385255</v>
      </c>
      <c r="N351" s="584">
        <v>2.3010546500479387</v>
      </c>
      <c r="O351" s="584">
        <v>2.4447031431897557</v>
      </c>
      <c r="P351" s="584">
        <v>5.4869684499314131</v>
      </c>
      <c r="Q351" s="603">
        <v>16.687578419071521</v>
      </c>
      <c r="R351" s="622">
        <v>9.657701711491443</v>
      </c>
      <c r="S351" s="584">
        <v>10.622710622710622</v>
      </c>
      <c r="T351" s="584">
        <v>8.2228116710875341</v>
      </c>
      <c r="U351" s="584">
        <v>9.1575091575091569</v>
      </c>
      <c r="V351" s="584">
        <v>4.1615667074663403</v>
      </c>
      <c r="W351" s="584">
        <v>4.6341463414634143</v>
      </c>
      <c r="X351" s="584">
        <v>5.3549190535491906</v>
      </c>
      <c r="Y351" s="672">
        <v>36.743674367436746</v>
      </c>
      <c r="Z351" s="672">
        <v>6.2195121951219514</v>
      </c>
      <c r="AA351" s="2857"/>
      <c r="AB351" s="2857"/>
      <c r="AC351" s="2857"/>
      <c r="AD351" s="2857"/>
      <c r="AE351" s="2857"/>
      <c r="AF351" s="2857"/>
      <c r="AG351" s="2857"/>
      <c r="AH351" s="2857"/>
      <c r="AI351" s="2857"/>
      <c r="AJ351" s="2857"/>
      <c r="AK351" s="2857"/>
      <c r="AL351" s="2857"/>
      <c r="AM351" s="2857"/>
      <c r="AN351" s="2857"/>
      <c r="AO351" s="2857"/>
      <c r="AP351" s="2857"/>
      <c r="AQ351" s="2857"/>
      <c r="AR351" s="2857"/>
      <c r="AS351" s="2857"/>
      <c r="AT351" s="2857"/>
      <c r="AU351" s="2857"/>
      <c r="AV351" s="2857"/>
      <c r="AW351" s="2857"/>
      <c r="AX351" s="2857"/>
      <c r="AY351" s="2857"/>
      <c r="AZ351" s="239"/>
      <c r="BA351" s="2970" t="s">
        <v>155</v>
      </c>
      <c r="BB351" s="177" t="s">
        <v>50</v>
      </c>
      <c r="BC351" s="690">
        <v>44</v>
      </c>
      <c r="BD351" s="709">
        <v>41</v>
      </c>
      <c r="BE351" s="709">
        <v>72</v>
      </c>
      <c r="BF351" s="709">
        <v>172</v>
      </c>
      <c r="BG351" s="728">
        <v>474</v>
      </c>
      <c r="BH351" s="747">
        <v>61</v>
      </c>
      <c r="BI351" s="709">
        <v>63</v>
      </c>
      <c r="BJ351" s="709">
        <v>95</v>
      </c>
      <c r="BK351" s="709">
        <v>127</v>
      </c>
      <c r="BL351" s="728">
        <v>224</v>
      </c>
      <c r="BM351" s="747">
        <v>15</v>
      </c>
      <c r="BN351" s="709">
        <v>24</v>
      </c>
      <c r="BO351" s="709">
        <v>21</v>
      </c>
      <c r="BP351" s="709">
        <v>40</v>
      </c>
      <c r="BQ351" s="728">
        <v>133</v>
      </c>
      <c r="BR351" s="747">
        <v>79</v>
      </c>
      <c r="BS351" s="709">
        <v>87</v>
      </c>
      <c r="BT351" s="709">
        <v>62</v>
      </c>
      <c r="BU351" s="709">
        <v>75</v>
      </c>
      <c r="BV351" s="709">
        <v>34</v>
      </c>
      <c r="BW351" s="709">
        <v>38</v>
      </c>
      <c r="BX351" s="709">
        <v>43</v>
      </c>
      <c r="BY351" s="767">
        <v>334</v>
      </c>
      <c r="BZ351" s="767">
        <v>51</v>
      </c>
      <c r="CA351" s="2874"/>
      <c r="CB351" s="2874"/>
      <c r="CC351" s="2874"/>
      <c r="CD351" s="2874"/>
      <c r="CE351" s="2874"/>
      <c r="CF351" s="2874"/>
      <c r="CG351" s="2874"/>
      <c r="CH351" s="2874"/>
      <c r="CI351" s="2874"/>
      <c r="CJ351" s="2874"/>
      <c r="CK351" s="2874"/>
      <c r="CL351" s="2874"/>
      <c r="CM351" s="2874"/>
      <c r="CN351" s="2874"/>
      <c r="CO351" s="2874"/>
      <c r="CP351" s="2874"/>
      <c r="CQ351" s="2874"/>
      <c r="CR351" s="2874"/>
      <c r="CS351" s="2874"/>
      <c r="CT351" s="2874"/>
      <c r="CU351" s="2874"/>
      <c r="CV351" s="2874"/>
      <c r="CW351" s="2874"/>
      <c r="CX351" s="2874"/>
      <c r="CY351" s="2874"/>
      <c r="CZ351" s="2621"/>
    </row>
    <row r="352" s="130" customFormat="true" ht="15" customHeight="true" x14ac:dyDescent="0.2">
      <c r="A352" s="3378"/>
      <c r="B352" s="158" t="s">
        <v>49</v>
      </c>
      <c r="C352" s="564">
        <v>98.111587982832617</v>
      </c>
      <c r="D352" s="584">
        <v>97.178251892635927</v>
      </c>
      <c r="E352" s="584">
        <v>94.044665012406952</v>
      </c>
      <c r="F352" s="584">
        <v>87.472687545520756</v>
      </c>
      <c r="G352" s="603">
        <v>53.254437869822489</v>
      </c>
      <c r="H352" s="622">
        <v>91.172214182344419</v>
      </c>
      <c r="I352" s="584">
        <v>87.719298245614027</v>
      </c>
      <c r="J352" s="584">
        <v>78.060046189376436</v>
      </c>
      <c r="K352" s="584">
        <v>62.426035502958577</v>
      </c>
      <c r="L352" s="603">
        <v>27.035830618892508</v>
      </c>
      <c r="M352" s="622">
        <v>99.101258238466144</v>
      </c>
      <c r="N352" s="584">
        <v>97.698945349952055</v>
      </c>
      <c r="O352" s="584">
        <v>97.555296856810244</v>
      </c>
      <c r="P352" s="584">
        <v>94.513031550068575</v>
      </c>
      <c r="Q352" s="603">
        <v>83.312421580928486</v>
      </c>
      <c r="R352" s="622">
        <v>90.342298288508559</v>
      </c>
      <c r="S352" s="584">
        <v>89.377289377289387</v>
      </c>
      <c r="T352" s="584">
        <v>91.777188328912459</v>
      </c>
      <c r="U352" s="584">
        <v>90.842490842490847</v>
      </c>
      <c r="V352" s="584">
        <v>95.838433292533665</v>
      </c>
      <c r="W352" s="584">
        <v>95.365853658536579</v>
      </c>
      <c r="X352" s="584">
        <v>94.645080946450804</v>
      </c>
      <c r="Y352" s="672">
        <v>63.256325632563261</v>
      </c>
      <c r="Z352" s="672">
        <v>93.780487804878049</v>
      </c>
      <c r="AA352" s="2857"/>
      <c r="AB352" s="2857"/>
      <c r="AC352" s="2857"/>
      <c r="AD352" s="2857"/>
      <c r="AE352" s="2857"/>
      <c r="AF352" s="2857"/>
      <c r="AG352" s="2857"/>
      <c r="AH352" s="2857"/>
      <c r="AI352" s="2857"/>
      <c r="AJ352" s="2857"/>
      <c r="AK352" s="2857"/>
      <c r="AL352" s="2857"/>
      <c r="AM352" s="2857"/>
      <c r="AN352" s="2857"/>
      <c r="AO352" s="2857"/>
      <c r="AP352" s="2857"/>
      <c r="AQ352" s="2857"/>
      <c r="AR352" s="2857"/>
      <c r="AS352" s="2857"/>
      <c r="AT352" s="2857"/>
      <c r="AU352" s="2857"/>
      <c r="AV352" s="2857"/>
      <c r="AW352" s="2857"/>
      <c r="AX352" s="2857"/>
      <c r="AY352" s="2857"/>
      <c r="AZ352" s="239"/>
      <c r="BA352" s="2969"/>
      <c r="BB352" s="177" t="s">
        <v>49</v>
      </c>
      <c r="BC352" s="690">
        <v>2286</v>
      </c>
      <c r="BD352" s="709">
        <v>1412</v>
      </c>
      <c r="BE352" s="709">
        <v>1137</v>
      </c>
      <c r="BF352" s="709">
        <v>1201</v>
      </c>
      <c r="BG352" s="728">
        <v>540</v>
      </c>
      <c r="BH352" s="747">
        <v>630</v>
      </c>
      <c r="BI352" s="709">
        <v>450</v>
      </c>
      <c r="BJ352" s="709">
        <v>338</v>
      </c>
      <c r="BK352" s="709">
        <v>211</v>
      </c>
      <c r="BL352" s="728">
        <v>83</v>
      </c>
      <c r="BM352" s="747">
        <v>1654</v>
      </c>
      <c r="BN352" s="709">
        <v>1019</v>
      </c>
      <c r="BO352" s="709">
        <v>838</v>
      </c>
      <c r="BP352" s="709">
        <v>689</v>
      </c>
      <c r="BQ352" s="728">
        <v>664</v>
      </c>
      <c r="BR352" s="747">
        <v>739</v>
      </c>
      <c r="BS352" s="709">
        <v>732</v>
      </c>
      <c r="BT352" s="709">
        <v>692</v>
      </c>
      <c r="BU352" s="709">
        <v>744</v>
      </c>
      <c r="BV352" s="709">
        <v>783</v>
      </c>
      <c r="BW352" s="709">
        <v>782</v>
      </c>
      <c r="BX352" s="709">
        <v>760</v>
      </c>
      <c r="BY352" s="767">
        <v>575</v>
      </c>
      <c r="BZ352" s="767">
        <v>769</v>
      </c>
      <c r="CA352" s="2874"/>
      <c r="CB352" s="2874"/>
      <c r="CC352" s="2874"/>
      <c r="CD352" s="2874"/>
      <c r="CE352" s="2874"/>
      <c r="CF352" s="2874"/>
      <c r="CG352" s="2874"/>
      <c r="CH352" s="2874"/>
      <c r="CI352" s="2874"/>
      <c r="CJ352" s="2874"/>
      <c r="CK352" s="2874"/>
      <c r="CL352" s="2874"/>
      <c r="CM352" s="2874"/>
      <c r="CN352" s="2874"/>
      <c r="CO352" s="2874"/>
      <c r="CP352" s="2874"/>
      <c r="CQ352" s="2874"/>
      <c r="CR352" s="2874"/>
      <c r="CS352" s="2874"/>
      <c r="CT352" s="2874"/>
      <c r="CU352" s="2874"/>
      <c r="CV352" s="2874"/>
      <c r="CW352" s="2874"/>
      <c r="CX352" s="2874"/>
      <c r="CY352" s="2874"/>
      <c r="CZ352" s="2621"/>
    </row>
    <row r="353" s="130" customFormat="true" ht="15" customHeight="true" x14ac:dyDescent="0.2">
      <c r="A353" s="3378" t="s">
        <v>137</v>
      </c>
      <c r="B353" s="158" t="s">
        <v>50</v>
      </c>
      <c r="C353" s="564">
        <v>5.1502145922746783</v>
      </c>
      <c r="D353" s="584">
        <v>9.5664143152099097</v>
      </c>
      <c r="E353" s="584">
        <v>12.48966087675765</v>
      </c>
      <c r="F353" s="584">
        <v>13.182811361981065</v>
      </c>
      <c r="G353" s="603">
        <v>21.499013806706113</v>
      </c>
      <c r="H353" s="622">
        <v>11.143270622286542</v>
      </c>
      <c r="I353" s="584">
        <v>16.179337231968809</v>
      </c>
      <c r="J353" s="584">
        <v>14.780600461893764</v>
      </c>
      <c r="K353" s="584">
        <v>20.118343195266274</v>
      </c>
      <c r="L353" s="603">
        <v>32.573289902280131</v>
      </c>
      <c r="M353" s="622">
        <v>3.2953864589574597</v>
      </c>
      <c r="N353" s="584">
        <v>6.7114093959731544</v>
      </c>
      <c r="O353" s="584">
        <v>13.038416763678695</v>
      </c>
      <c r="P353" s="584">
        <v>12.482853223593965</v>
      </c>
      <c r="Q353" s="603">
        <v>11.166875784190715</v>
      </c>
      <c r="R353" s="622">
        <v>23.34963325183374</v>
      </c>
      <c r="S353" s="584">
        <v>2.3199023199023201</v>
      </c>
      <c r="T353" s="584">
        <v>0.1326259946949602</v>
      </c>
      <c r="U353" s="584">
        <v>27.106227106227106</v>
      </c>
      <c r="V353" s="584">
        <v>19.216646266829866</v>
      </c>
      <c r="W353" s="584">
        <v>1.7073170731707319</v>
      </c>
      <c r="X353" s="584">
        <v>1.3698630136986301</v>
      </c>
      <c r="Y353" s="672">
        <v>21.012101210121013</v>
      </c>
      <c r="Z353" s="672">
        <v>0.36585365853658541</v>
      </c>
      <c r="AA353" s="2857"/>
      <c r="AB353" s="2857"/>
      <c r="AC353" s="2857"/>
      <c r="AD353" s="2857"/>
      <c r="AE353" s="2857"/>
      <c r="AF353" s="2857"/>
      <c r="AG353" s="2857"/>
      <c r="AH353" s="2857"/>
      <c r="AI353" s="2857"/>
      <c r="AJ353" s="2857"/>
      <c r="AK353" s="2857"/>
      <c r="AL353" s="2857"/>
      <c r="AM353" s="2857"/>
      <c r="AN353" s="2857"/>
      <c r="AO353" s="2857"/>
      <c r="AP353" s="2857"/>
      <c r="AQ353" s="2857"/>
      <c r="AR353" s="2857"/>
      <c r="AS353" s="2857"/>
      <c r="AT353" s="2857"/>
      <c r="AU353" s="2857"/>
      <c r="AV353" s="2857"/>
      <c r="AW353" s="2857"/>
      <c r="AX353" s="2857"/>
      <c r="AY353" s="2857"/>
      <c r="AZ353" s="239"/>
      <c r="BA353" s="2970" t="s">
        <v>144</v>
      </c>
      <c r="BB353" s="177" t="s">
        <v>50</v>
      </c>
      <c r="BC353" s="690">
        <v>120</v>
      </c>
      <c r="BD353" s="709">
        <v>139</v>
      </c>
      <c r="BE353" s="709">
        <v>151</v>
      </c>
      <c r="BF353" s="709">
        <v>181</v>
      </c>
      <c r="BG353" s="728">
        <v>218</v>
      </c>
      <c r="BH353" s="747">
        <v>77</v>
      </c>
      <c r="BI353" s="709">
        <v>83</v>
      </c>
      <c r="BJ353" s="709">
        <v>64</v>
      </c>
      <c r="BK353" s="709">
        <v>68</v>
      </c>
      <c r="BL353" s="728">
        <v>100</v>
      </c>
      <c r="BM353" s="747">
        <v>55</v>
      </c>
      <c r="BN353" s="709">
        <v>70</v>
      </c>
      <c r="BO353" s="709">
        <v>112</v>
      </c>
      <c r="BP353" s="709">
        <v>91</v>
      </c>
      <c r="BQ353" s="728">
        <v>89</v>
      </c>
      <c r="BR353" s="747">
        <v>191</v>
      </c>
      <c r="BS353" s="709">
        <v>19</v>
      </c>
      <c r="BT353" s="709">
        <v>1</v>
      </c>
      <c r="BU353" s="709">
        <v>222</v>
      </c>
      <c r="BV353" s="709">
        <v>157</v>
      </c>
      <c r="BW353" s="709">
        <v>14</v>
      </c>
      <c r="BX353" s="709">
        <v>11</v>
      </c>
      <c r="BY353" s="767">
        <v>191</v>
      </c>
      <c r="BZ353" s="767">
        <v>3</v>
      </c>
      <c r="CA353" s="2874"/>
      <c r="CB353" s="2874"/>
      <c r="CC353" s="2874"/>
      <c r="CD353" s="2874"/>
      <c r="CE353" s="2874"/>
      <c r="CF353" s="2874"/>
      <c r="CG353" s="2874"/>
      <c r="CH353" s="2874"/>
      <c r="CI353" s="2874"/>
      <c r="CJ353" s="2874"/>
      <c r="CK353" s="2874"/>
      <c r="CL353" s="2874"/>
      <c r="CM353" s="2874"/>
      <c r="CN353" s="2874"/>
      <c r="CO353" s="2874"/>
      <c r="CP353" s="2874"/>
      <c r="CQ353" s="2874"/>
      <c r="CR353" s="2874"/>
      <c r="CS353" s="2874"/>
      <c r="CT353" s="2874"/>
      <c r="CU353" s="2874"/>
      <c r="CV353" s="2874"/>
      <c r="CW353" s="2874"/>
      <c r="CX353" s="2874"/>
      <c r="CY353" s="2874"/>
      <c r="CZ353" s="2621"/>
    </row>
    <row r="354" s="130" customFormat="true" ht="15" customHeight="true" x14ac:dyDescent="0.2">
      <c r="A354" s="3379"/>
      <c r="B354" s="159" t="s">
        <v>49</v>
      </c>
      <c r="C354" s="565">
        <v>94.849785407725321</v>
      </c>
      <c r="D354" s="585">
        <v>90.433585684790089</v>
      </c>
      <c r="E354" s="585">
        <v>87.510339123242346</v>
      </c>
      <c r="F354" s="585">
        <v>86.817188638018933</v>
      </c>
      <c r="G354" s="604">
        <v>78.500986193293883</v>
      </c>
      <c r="H354" s="623">
        <v>88.856729377713464</v>
      </c>
      <c r="I354" s="585">
        <v>83.820662768031184</v>
      </c>
      <c r="J354" s="585">
        <v>85.219399538106231</v>
      </c>
      <c r="K354" s="585">
        <v>79.881656804733723</v>
      </c>
      <c r="L354" s="604">
        <v>67.426710097719862</v>
      </c>
      <c r="M354" s="623">
        <v>96.704613541042534</v>
      </c>
      <c r="N354" s="585">
        <v>93.288590604026851</v>
      </c>
      <c r="O354" s="585">
        <v>86.961583236321303</v>
      </c>
      <c r="P354" s="585">
        <v>87.517146776406037</v>
      </c>
      <c r="Q354" s="604">
        <v>88.833124215809292</v>
      </c>
      <c r="R354" s="623">
        <v>76.650366748166249</v>
      </c>
      <c r="S354" s="585">
        <v>97.680097680097674</v>
      </c>
      <c r="T354" s="585">
        <v>99.867374005305038</v>
      </c>
      <c r="U354" s="585">
        <v>72.893772893772891</v>
      </c>
      <c r="V354" s="585">
        <v>80.783353733170145</v>
      </c>
      <c r="W354" s="585">
        <v>98.292682926829272</v>
      </c>
      <c r="X354" s="585">
        <v>98.630136986301366</v>
      </c>
      <c r="Y354" s="673">
        <v>78.987898789878983</v>
      </c>
      <c r="Z354" s="673">
        <v>99.634146341463421</v>
      </c>
      <c r="AA354" s="2858"/>
      <c r="AB354" s="2858"/>
      <c r="AC354" s="2858"/>
      <c r="AD354" s="2858"/>
      <c r="AE354" s="2858"/>
      <c r="AF354" s="2858"/>
      <c r="AG354" s="2858"/>
      <c r="AH354" s="2858"/>
      <c r="AI354" s="2858"/>
      <c r="AJ354" s="2858"/>
      <c r="AK354" s="2858"/>
      <c r="AL354" s="2858"/>
      <c r="AM354" s="2858"/>
      <c r="AN354" s="2858"/>
      <c r="AO354" s="2858"/>
      <c r="AP354" s="2858"/>
      <c r="AQ354" s="2858"/>
      <c r="AR354" s="2858"/>
      <c r="AS354" s="2858"/>
      <c r="AT354" s="2858"/>
      <c r="AU354" s="2858"/>
      <c r="AV354" s="2858"/>
      <c r="AW354" s="2858"/>
      <c r="AX354" s="2858"/>
      <c r="AY354" s="2858"/>
      <c r="AZ354" s="239"/>
      <c r="BA354" s="2971"/>
      <c r="BB354" s="178" t="s">
        <v>49</v>
      </c>
      <c r="BC354" s="691">
        <v>2210</v>
      </c>
      <c r="BD354" s="710">
        <v>1314</v>
      </c>
      <c r="BE354" s="710">
        <v>1058</v>
      </c>
      <c r="BF354" s="710">
        <v>1192</v>
      </c>
      <c r="BG354" s="729">
        <v>796</v>
      </c>
      <c r="BH354" s="748">
        <v>614</v>
      </c>
      <c r="BI354" s="710">
        <v>430</v>
      </c>
      <c r="BJ354" s="710">
        <v>369</v>
      </c>
      <c r="BK354" s="710">
        <v>270</v>
      </c>
      <c r="BL354" s="729">
        <v>207</v>
      </c>
      <c r="BM354" s="748">
        <v>1614</v>
      </c>
      <c r="BN354" s="710">
        <v>973</v>
      </c>
      <c r="BO354" s="710">
        <v>747</v>
      </c>
      <c r="BP354" s="710">
        <v>638</v>
      </c>
      <c r="BQ354" s="729">
        <v>708</v>
      </c>
      <c r="BR354" s="748">
        <v>627</v>
      </c>
      <c r="BS354" s="710">
        <v>800</v>
      </c>
      <c r="BT354" s="710">
        <v>753</v>
      </c>
      <c r="BU354" s="710">
        <v>597</v>
      </c>
      <c r="BV354" s="710">
        <v>660</v>
      </c>
      <c r="BW354" s="710">
        <v>806</v>
      </c>
      <c r="BX354" s="710">
        <v>792</v>
      </c>
      <c r="BY354" s="768">
        <v>718</v>
      </c>
      <c r="BZ354" s="768">
        <v>817</v>
      </c>
      <c r="CA354" s="2875"/>
      <c r="CB354" s="2875"/>
      <c r="CC354" s="2875"/>
      <c r="CD354" s="2875"/>
      <c r="CE354" s="2875"/>
      <c r="CF354" s="2875"/>
      <c r="CG354" s="2875"/>
      <c r="CH354" s="2875"/>
      <c r="CI354" s="2875"/>
      <c r="CJ354" s="2875"/>
      <c r="CK354" s="2875"/>
      <c r="CL354" s="2875"/>
      <c r="CM354" s="2875"/>
      <c r="CN354" s="2875"/>
      <c r="CO354" s="2875"/>
      <c r="CP354" s="2875"/>
      <c r="CQ354" s="2875"/>
      <c r="CR354" s="2875"/>
      <c r="CS354" s="2875"/>
      <c r="CT354" s="2875"/>
      <c r="CU354" s="2875"/>
      <c r="CV354" s="2875"/>
      <c r="CW354" s="2875"/>
      <c r="CX354" s="2875"/>
      <c r="CY354" s="2875"/>
      <c r="CZ354" s="2622"/>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1101" customFormat="true" ht="15" customHeight="true" x14ac:dyDescent="0.25">
      <c r="A399" s="136"/>
      <c r="B399" s="136"/>
      <c r="C399" s="3082" t="s">
        <v>132</v>
      </c>
      <c r="D399" s="3083"/>
      <c r="E399" s="3083"/>
      <c r="F399" s="3083"/>
      <c r="G399" s="136"/>
      <c r="H399" s="3040" t="s">
        <v>133</v>
      </c>
      <c r="I399" s="3041"/>
      <c r="J399" s="3041"/>
      <c r="K399" s="3041"/>
      <c r="M399" s="3040" t="s">
        <v>134</v>
      </c>
      <c r="N399" s="3041"/>
      <c r="O399" s="3041"/>
      <c r="P399" s="3041"/>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1101" customFormat="true" ht="15" customHeight="true" x14ac:dyDescent="0.2">
      <c r="A400" s="136"/>
      <c r="B400" s="136"/>
      <c r="C400" s="3476" t="s">
        <v>208</v>
      </c>
      <c r="D400" s="3477"/>
      <c r="E400" s="3477"/>
      <c r="F400"/>
      <c r="G400"/>
      <c r="H400" s="3477" t="s">
        <v>208</v>
      </c>
      <c r="I400" s="3477"/>
      <c r="J400" s="3477"/>
      <c r="K400"/>
      <c r="L400"/>
      <c r="M400" s="3477" t="s">
        <v>208</v>
      </c>
      <c r="N400" s="3477"/>
      <c r="O400" s="3477"/>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1101" customFormat="true" ht="25.15" customHeight="true" x14ac:dyDescent="0.2">
      <c r="A401" s="136"/>
      <c r="B401" s="136"/>
      <c r="C401" s="3478" t="s">
        <v>197</v>
      </c>
      <c r="D401" s="3468"/>
      <c r="E401" s="2764" t="s">
        <v>209</v>
      </c>
      <c r="F401" s="2765"/>
      <c r="G401" s="2765"/>
      <c r="H401" s="3468" t="s">
        <v>197</v>
      </c>
      <c r="I401" s="3468"/>
      <c r="J401" s="2766" t="s">
        <v>209</v>
      </c>
      <c r="K401" s="2765"/>
      <c r="L401" s="2765"/>
      <c r="M401" s="3468" t="s">
        <v>197</v>
      </c>
      <c r="N401" s="3468"/>
      <c r="O401" s="2767" t="s">
        <v>209</v>
      </c>
      <c r="P401" s="2765"/>
      <c r="Q401" s="2765"/>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1101" customFormat="true" ht="25.15" customHeight="true" x14ac:dyDescent="0.2">
      <c r="A402" s="136"/>
      <c r="B402" s="3096" t="s">
        <v>141</v>
      </c>
      <c r="C402" s="3468"/>
      <c r="D402" s="3468"/>
      <c r="E402" s="2768" t="s">
        <v>210</v>
      </c>
      <c r="F402" s="2765"/>
      <c r="G402" s="2765"/>
      <c r="H402" s="3468"/>
      <c r="I402" s="3468"/>
      <c r="J402" s="2769" t="s">
        <v>210</v>
      </c>
      <c r="K402" s="2765"/>
      <c r="L402" s="2765"/>
      <c r="M402" s="3468"/>
      <c r="N402" s="3468"/>
      <c r="O402" s="2770" t="s">
        <v>210</v>
      </c>
      <c r="P402" s="2765"/>
      <c r="Q402" s="2765"/>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3043"/>
      <c r="C403" s="3479" t="s">
        <v>537</v>
      </c>
      <c r="D403" s="3468"/>
      <c r="E403" s="2771">
        <v>-0.79318713914076688</v>
      </c>
      <c r="F403" s="2765"/>
      <c r="G403" s="2765"/>
      <c r="H403" s="3468" t="s">
        <v>538</v>
      </c>
      <c r="I403" s="3468"/>
      <c r="J403" s="2772">
        <v>0.75474770617213505</v>
      </c>
      <c r="K403" s="2765"/>
      <c r="L403" s="2765"/>
      <c r="M403" s="3468" t="s">
        <v>539</v>
      </c>
      <c r="N403" s="3468"/>
      <c r="O403" s="2773">
        <v>0.69743338451635206</v>
      </c>
      <c r="P403" s="2765"/>
      <c r="Q403" s="2765"/>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3043"/>
      <c r="C404" s="3469" t="s">
        <v>539</v>
      </c>
      <c r="D404" s="3468"/>
      <c r="E404" s="2774">
        <v>0.79107873089579284</v>
      </c>
      <c r="F404" s="2765"/>
      <c r="G404" s="2765"/>
      <c r="H404" s="3468" t="s">
        <v>539</v>
      </c>
      <c r="I404" s="3468"/>
      <c r="J404" s="2775">
        <v>0.7516466383052306</v>
      </c>
      <c r="K404" s="2765"/>
      <c r="L404" s="2765"/>
      <c r="M404" s="3468" t="s">
        <v>540</v>
      </c>
      <c r="N404" s="3468"/>
      <c r="O404" s="2776">
        <v>0.68948508713017143</v>
      </c>
      <c r="P404" s="2765"/>
      <c r="Q404" s="2765"/>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3043"/>
      <c r="C405" s="3469" t="s">
        <v>538</v>
      </c>
      <c r="D405" s="3468"/>
      <c r="E405" s="2774">
        <v>0.78693475341537711</v>
      </c>
      <c r="F405" s="2765"/>
      <c r="G405" s="2765"/>
      <c r="H405" s="3468" t="s">
        <v>537</v>
      </c>
      <c r="I405" s="3468"/>
      <c r="J405" s="2775">
        <v>-0.72452909150864253</v>
      </c>
      <c r="K405" s="2765"/>
      <c r="L405" s="2765"/>
      <c r="M405" s="3468" t="s">
        <v>397</v>
      </c>
      <c r="N405" s="3468"/>
      <c r="O405" s="2776">
        <v>0.68862984933128801</v>
      </c>
      <c r="P405" s="2765"/>
      <c r="Q405" s="2765"/>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3043"/>
      <c r="C406" s="3469" t="s">
        <v>541</v>
      </c>
      <c r="D406" s="3468"/>
      <c r="E406" s="2774">
        <v>-0.75554936429163766</v>
      </c>
      <c r="F406" s="2765"/>
      <c r="G406" s="2765"/>
      <c r="H406" s="3468" t="s">
        <v>541</v>
      </c>
      <c r="I406" s="3468"/>
      <c r="J406" s="2775">
        <v>-0.71942841176985228</v>
      </c>
      <c r="K406" s="2765"/>
      <c r="L406" s="2765"/>
      <c r="M406" s="3468" t="s">
        <v>537</v>
      </c>
      <c r="N406" s="3468"/>
      <c r="O406" s="2776">
        <v>-0.67258968924564677</v>
      </c>
      <c r="P406" s="2765"/>
      <c r="Q406" s="2765"/>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3043"/>
      <c r="C407" s="3469" t="s">
        <v>540</v>
      </c>
      <c r="D407" s="3468"/>
      <c r="E407" s="2774">
        <v>0.75030157469260095</v>
      </c>
      <c r="F407" s="2765"/>
      <c r="G407" s="2765"/>
      <c r="H407" s="3468" t="s">
        <v>542</v>
      </c>
      <c r="I407" s="3468"/>
      <c r="J407" s="2775">
        <v>0.69432242615371165</v>
      </c>
      <c r="K407" s="2765"/>
      <c r="L407" s="2765"/>
      <c r="M407" s="3468" t="s">
        <v>538</v>
      </c>
      <c r="N407" s="3468"/>
      <c r="O407" s="2776">
        <v>0.62471070569182685</v>
      </c>
      <c r="P407" s="2765"/>
      <c r="Q407" s="2765"/>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3043"/>
      <c r="C408" s="3469" t="s">
        <v>397</v>
      </c>
      <c r="D408" s="3468"/>
      <c r="E408" s="2774">
        <v>0.73790435389467535</v>
      </c>
      <c r="F408" s="2765"/>
      <c r="G408" s="2765"/>
      <c r="H408" s="3468" t="s">
        <v>397</v>
      </c>
      <c r="I408" s="3468"/>
      <c r="J408" s="2775">
        <v>0.68081997688412177</v>
      </c>
      <c r="K408" s="2765"/>
      <c r="L408" s="2765"/>
      <c r="M408" s="3468" t="s">
        <v>541</v>
      </c>
      <c r="N408" s="3468"/>
      <c r="O408" s="2776">
        <v>-0.58229849106322373</v>
      </c>
      <c r="P408" s="2765"/>
      <c r="Q408" s="2765"/>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3043"/>
      <c r="C409" s="3469" t="s">
        <v>542</v>
      </c>
      <c r="D409" s="3468"/>
      <c r="E409" s="2774">
        <v>0.73450154336377105</v>
      </c>
      <c r="F409" s="2765"/>
      <c r="G409" s="2765"/>
      <c r="H409" s="3468" t="s">
        <v>543</v>
      </c>
      <c r="I409" s="3468"/>
      <c r="J409" s="2775">
        <v>-0.67305087469521252</v>
      </c>
      <c r="K409" s="2765"/>
      <c r="L409" s="2765"/>
      <c r="M409" s="3468" t="s">
        <v>542</v>
      </c>
      <c r="N409" s="3468"/>
      <c r="O409" s="2776">
        <v>0.57614392248062651</v>
      </c>
      <c r="P409" s="2765"/>
      <c r="Q409" s="2765"/>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3043"/>
      <c r="C410" s="3469" t="s">
        <v>544</v>
      </c>
      <c r="D410" s="3468"/>
      <c r="E410" s="2774">
        <v>0.72286303720295964</v>
      </c>
      <c r="F410" s="2765"/>
      <c r="G410" s="2765"/>
      <c r="H410" s="3468" t="s">
        <v>540</v>
      </c>
      <c r="I410" s="3468"/>
      <c r="J410" s="2775">
        <v>0.626112282133927</v>
      </c>
      <c r="K410" s="2765"/>
      <c r="L410" s="2765"/>
      <c r="M410" s="3468" t="s">
        <v>544</v>
      </c>
      <c r="N410" s="3468"/>
      <c r="O410" s="2776">
        <v>0.56380240272974191</v>
      </c>
      <c r="P410" s="2765"/>
      <c r="Q410" s="2765"/>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3043"/>
      <c r="C411" s="3469" t="s">
        <v>458</v>
      </c>
      <c r="D411" s="3468"/>
      <c r="E411" s="2774">
        <v>-0.65704943755517808</v>
      </c>
      <c r="F411" s="2765"/>
      <c r="G411" s="2765"/>
      <c r="H411" s="3468" t="s">
        <v>544</v>
      </c>
      <c r="I411" s="3468"/>
      <c r="J411" s="2775">
        <v>0.61065673709894164</v>
      </c>
      <c r="K411" s="2765"/>
      <c r="L411" s="2765"/>
      <c r="M411" s="3468" t="s">
        <v>545</v>
      </c>
      <c r="N411" s="3468"/>
      <c r="O411" s="2776">
        <v>0.54409849771666363</v>
      </c>
      <c r="P411" s="2765"/>
      <c r="Q411" s="2765"/>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3043"/>
      <c r="C412" s="3469" t="s">
        <v>543</v>
      </c>
      <c r="D412" s="3468"/>
      <c r="E412" s="2774">
        <v>-0.6364256566606411</v>
      </c>
      <c r="F412" s="2765"/>
      <c r="G412" s="2765"/>
      <c r="H412" s="3468" t="s">
        <v>545</v>
      </c>
      <c r="I412" s="3468"/>
      <c r="J412" s="2775">
        <v>0.52422588147122784</v>
      </c>
      <c r="K412" s="2765"/>
      <c r="L412" s="2765"/>
      <c r="M412" s="3468" t="s">
        <v>546</v>
      </c>
      <c r="N412" s="3468"/>
      <c r="O412" s="2776">
        <v>0.52530418861866757</v>
      </c>
      <c r="P412" s="2765"/>
      <c r="Q412" s="2765"/>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3043"/>
      <c r="C413" s="3469" t="s">
        <v>547</v>
      </c>
      <c r="D413" s="3468"/>
      <c r="E413" s="2774">
        <v>0.58068932804371765</v>
      </c>
      <c r="F413" s="2765"/>
      <c r="G413" s="2765"/>
      <c r="H413" s="3468" t="s">
        <v>547</v>
      </c>
      <c r="I413" s="3468"/>
      <c r="J413" s="2775">
        <v>0.44473716016673942</v>
      </c>
      <c r="K413" s="2765"/>
      <c r="L413" s="2765"/>
      <c r="M413" s="3468" t="s">
        <v>458</v>
      </c>
      <c r="N413" s="3468"/>
      <c r="O413" s="2776">
        <v>-0.51219382406114289</v>
      </c>
      <c r="P413" s="2765"/>
      <c r="Q413" s="2765"/>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3043"/>
      <c r="C414" s="3469" t="s">
        <v>545</v>
      </c>
      <c r="D414" s="3468"/>
      <c r="E414" s="2774">
        <v>0.57731728538852478</v>
      </c>
      <c r="F414" s="2765"/>
      <c r="G414" s="2765"/>
      <c r="H414" s="3468" t="s">
        <v>548</v>
      </c>
      <c r="I414" s="3468"/>
      <c r="J414" s="2775">
        <v>0.44414221749540811</v>
      </c>
      <c r="K414" s="2765"/>
      <c r="L414" s="2765"/>
      <c r="M414" s="3468" t="s">
        <v>543</v>
      </c>
      <c r="N414" s="3468"/>
      <c r="O414" s="2776">
        <v>-0.49935767659333696</v>
      </c>
      <c r="P414" s="2765"/>
      <c r="Q414" s="2765"/>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3043"/>
      <c r="C415" s="3469" t="s">
        <v>548</v>
      </c>
      <c r="D415" s="3468"/>
      <c r="E415" s="2774">
        <v>0.52930773931120945</v>
      </c>
      <c r="F415" s="2765"/>
      <c r="G415" s="2765"/>
      <c r="H415" s="3468" t="s">
        <v>458</v>
      </c>
      <c r="I415" s="3468"/>
      <c r="J415" s="2775">
        <v>-0.4383199700881662</v>
      </c>
      <c r="K415" s="2765"/>
      <c r="L415" s="2765"/>
      <c r="M415" s="3468" t="s">
        <v>547</v>
      </c>
      <c r="N415" s="3468"/>
      <c r="O415" s="2776">
        <v>0.48772349735463794</v>
      </c>
      <c r="P415" s="2765"/>
      <c r="Q415" s="2765"/>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3043"/>
      <c r="C416" s="3469" t="s">
        <v>462</v>
      </c>
      <c r="D416" s="3468"/>
      <c r="E416" s="2774">
        <v>0.48502913912641038</v>
      </c>
      <c r="F416" s="2765"/>
      <c r="G416" s="2765"/>
      <c r="H416" s="3468" t="s">
        <v>546</v>
      </c>
      <c r="I416" s="3468"/>
      <c r="J416" s="2775">
        <v>0.42866818830601033</v>
      </c>
      <c r="K416" s="2765"/>
      <c r="L416" s="2765"/>
      <c r="M416" s="3468" t="s">
        <v>478</v>
      </c>
      <c r="N416" s="3468"/>
      <c r="O416" s="2776">
        <v>0.46677555072822935</v>
      </c>
      <c r="P416" s="2765"/>
      <c r="Q416" s="2765"/>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3043"/>
      <c r="C417" s="3469" t="s">
        <v>546</v>
      </c>
      <c r="D417" s="3468"/>
      <c r="E417" s="2774">
        <v>0.47141522618104709</v>
      </c>
      <c r="F417" s="2765"/>
      <c r="G417" s="2765"/>
      <c r="H417" s="3468" t="s">
        <v>483</v>
      </c>
      <c r="I417" s="3468"/>
      <c r="J417" s="2775">
        <v>0.42455451083364276</v>
      </c>
      <c r="K417" s="2765"/>
      <c r="L417" s="2765"/>
      <c r="M417" s="3468" t="s">
        <v>549</v>
      </c>
      <c r="N417" s="3468"/>
      <c r="O417" s="2776">
        <v>0.41137328057315609</v>
      </c>
      <c r="P417" s="2765"/>
      <c r="Q417" s="2765"/>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3043"/>
      <c r="C418" s="3469" t="s">
        <v>550</v>
      </c>
      <c r="D418" s="3468"/>
      <c r="E418" s="2774">
        <v>0.41531882205690812</v>
      </c>
      <c r="F418" s="2765"/>
      <c r="G418" s="2765"/>
      <c r="H418" s="3468" t="s">
        <v>551</v>
      </c>
      <c r="I418" s="3468"/>
      <c r="J418" s="2775">
        <v>-0.40896024244850548</v>
      </c>
      <c r="K418" s="2765"/>
      <c r="L418" s="2765"/>
      <c r="M418" s="3468" t="s">
        <v>552</v>
      </c>
      <c r="N418" s="3468"/>
      <c r="O418" s="2776">
        <v>0.41090962973673784</v>
      </c>
      <c r="P418" s="2765"/>
      <c r="Q418" s="2765"/>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3043"/>
      <c r="C419" s="3469" t="s">
        <v>549</v>
      </c>
      <c r="D419" s="3468"/>
      <c r="E419" s="2774">
        <v>0.41196336901048919</v>
      </c>
      <c r="F419" s="2765"/>
      <c r="G419" s="2765"/>
      <c r="H419" s="3468" t="s">
        <v>499</v>
      </c>
      <c r="I419" s="3468"/>
      <c r="J419" s="2775">
        <v>0.34801122075650298</v>
      </c>
      <c r="K419" s="2765"/>
      <c r="L419" s="2765"/>
      <c r="M419" s="3468" t="s">
        <v>462</v>
      </c>
      <c r="N419" s="3468"/>
      <c r="O419" s="2776">
        <v>0.39807728560917721</v>
      </c>
      <c r="P419" s="2765"/>
      <c r="Q419" s="2765"/>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3043"/>
      <c r="C420" s="3469" t="s">
        <v>478</v>
      </c>
      <c r="D420" s="3468"/>
      <c r="E420" s="2774">
        <v>0.41104836232283171</v>
      </c>
      <c r="F420" s="2765"/>
      <c r="G420" s="2765"/>
      <c r="H420" s="3468" t="s">
        <v>549</v>
      </c>
      <c r="I420" s="3468"/>
      <c r="J420" s="2775">
        <v>0.34793009831361765</v>
      </c>
      <c r="K420" s="2765"/>
      <c r="L420" s="2765"/>
      <c r="M420" s="3468" t="s">
        <v>548</v>
      </c>
      <c r="N420" s="3468"/>
      <c r="O420" s="2776">
        <v>0.3806720170305824</v>
      </c>
      <c r="P420" s="2765"/>
      <c r="Q420" s="2765"/>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3043"/>
      <c r="C421" s="3469" t="s">
        <v>553</v>
      </c>
      <c r="D421" s="3468"/>
      <c r="E421" s="2774">
        <v>-0.37621338576754298</v>
      </c>
      <c r="F421" s="2765"/>
      <c r="G421" s="2765"/>
      <c r="H421" s="3468" t="s">
        <v>478</v>
      </c>
      <c r="I421" s="3468"/>
      <c r="J421" s="2775">
        <v>0.33788407213961069</v>
      </c>
      <c r="K421" s="2765"/>
      <c r="L421" s="2765"/>
      <c r="M421" s="3468" t="s">
        <v>554</v>
      </c>
      <c r="N421" s="3468"/>
      <c r="O421" s="2776">
        <v>0.36333056569829364</v>
      </c>
      <c r="P421" s="2765"/>
      <c r="Q421" s="2765"/>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3043"/>
      <c r="C422" s="3469" t="s">
        <v>551</v>
      </c>
      <c r="D422" s="3468"/>
      <c r="E422" s="2774">
        <v>-0.33188929566284897</v>
      </c>
      <c r="F422" s="2765"/>
      <c r="G422" s="2765"/>
      <c r="H422" s="3468" t="s">
        <v>550</v>
      </c>
      <c r="I422" s="3468"/>
      <c r="J422" s="2775">
        <v>0.32875257737292596</v>
      </c>
      <c r="K422" s="2765"/>
      <c r="L422" s="2765"/>
      <c r="M422" s="3468" t="s">
        <v>555</v>
      </c>
      <c r="N422" s="3468"/>
      <c r="O422" s="2776">
        <v>0.32963124344481715</v>
      </c>
      <c r="P422" s="2765"/>
      <c r="Q422" s="2765"/>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3043"/>
      <c r="C423" s="3469" t="s">
        <v>556</v>
      </c>
      <c r="D423" s="3468"/>
      <c r="E423" s="2774">
        <v>0.29621993036406852</v>
      </c>
      <c r="F423" s="2765"/>
      <c r="G423" s="2765"/>
      <c r="H423" s="3468" t="s">
        <v>294</v>
      </c>
      <c r="I423" s="3468"/>
      <c r="J423" s="2775">
        <v>-0.32278785828431644</v>
      </c>
      <c r="K423" s="2765"/>
      <c r="L423" s="2765"/>
      <c r="M423" s="3468" t="s">
        <v>553</v>
      </c>
      <c r="N423" s="3468"/>
      <c r="O423" s="2776">
        <v>-0.32441468217479452</v>
      </c>
      <c r="P423" s="2765"/>
      <c r="Q423" s="2765"/>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3043"/>
      <c r="C424" s="3469" t="s">
        <v>554</v>
      </c>
      <c r="D424" s="3468"/>
      <c r="E424" s="2774">
        <v>0.25974164095625102</v>
      </c>
      <c r="F424" s="2765"/>
      <c r="G424" s="2765"/>
      <c r="H424" s="3468" t="s">
        <v>477</v>
      </c>
      <c r="I424" s="3468"/>
      <c r="J424" s="2775">
        <v>0.31424787269221405</v>
      </c>
      <c r="K424" s="2765"/>
      <c r="L424" s="2765"/>
      <c r="M424" s="3468" t="s">
        <v>557</v>
      </c>
      <c r="N424" s="3468"/>
      <c r="O424" s="2776">
        <v>0.29211062678831284</v>
      </c>
      <c r="P424" s="2765"/>
      <c r="Q424" s="2765"/>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3043"/>
      <c r="C425" s="3469" t="s">
        <v>558</v>
      </c>
      <c r="D425" s="3468"/>
      <c r="E425" s="2774">
        <v>0.25783719030724389</v>
      </c>
      <c r="F425" s="2765"/>
      <c r="G425" s="2765"/>
      <c r="H425" s="3468" t="s">
        <v>306</v>
      </c>
      <c r="I425" s="3468"/>
      <c r="J425" s="2775">
        <v>-0.29911583409073483</v>
      </c>
      <c r="K425" s="2765"/>
      <c r="L425" s="2765"/>
      <c r="M425" s="3468" t="s">
        <v>550</v>
      </c>
      <c r="N425" s="3468"/>
      <c r="O425" s="2776">
        <v>0.27771912507569235</v>
      </c>
      <c r="P425" s="2765"/>
      <c r="Q425" s="2765"/>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3043"/>
      <c r="C426" s="3469" t="s">
        <v>559</v>
      </c>
      <c r="D426" s="3468"/>
      <c r="E426" s="2774">
        <v>0.24922200501278688</v>
      </c>
      <c r="F426" s="2765"/>
      <c r="G426" s="2765"/>
      <c r="H426" s="3468" t="s">
        <v>486</v>
      </c>
      <c r="I426" s="3468"/>
      <c r="J426" s="2775">
        <v>-0.27274277934302343</v>
      </c>
      <c r="K426" s="2765"/>
      <c r="L426" s="2765"/>
      <c r="M426" s="3468" t="s">
        <v>560</v>
      </c>
      <c r="N426" s="3468"/>
      <c r="O426" s="2776">
        <v>0.27622113958092864</v>
      </c>
      <c r="P426" s="2765"/>
      <c r="Q426" s="2765"/>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3043"/>
      <c r="C427" s="3469" t="s">
        <v>560</v>
      </c>
      <c r="D427" s="3468"/>
      <c r="E427" s="2774">
        <v>0.24412748030389317</v>
      </c>
      <c r="F427" s="2765"/>
      <c r="G427" s="2765"/>
      <c r="H427" s="3468" t="s">
        <v>558</v>
      </c>
      <c r="I427" s="3468"/>
      <c r="J427" s="2775">
        <v>0.23945997086856202</v>
      </c>
      <c r="K427" s="2765"/>
      <c r="L427" s="2765"/>
      <c r="M427" s="3468" t="s">
        <v>559</v>
      </c>
      <c r="N427" s="3468"/>
      <c r="O427" s="2776">
        <v>0.23517961701072185</v>
      </c>
      <c r="P427" s="2765"/>
      <c r="Q427" s="2765"/>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3043"/>
      <c r="C428" s="3469" t="s">
        <v>555</v>
      </c>
      <c r="D428" s="3468"/>
      <c r="E428" s="2774">
        <v>0.21744451587576336</v>
      </c>
      <c r="F428" s="2765"/>
      <c r="G428" s="2765"/>
      <c r="H428" s="3468" t="s">
        <v>560</v>
      </c>
      <c r="I428" s="3468"/>
      <c r="J428" s="2775">
        <v>0.22936577148680407</v>
      </c>
      <c r="K428" s="2765"/>
      <c r="L428" s="2765"/>
      <c r="M428" s="3468" t="s">
        <v>551</v>
      </c>
      <c r="N428" s="3468"/>
      <c r="O428" s="2776">
        <v>-0.2325103458295307</v>
      </c>
      <c r="P428" s="2765"/>
      <c r="Q428" s="2765"/>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3043"/>
      <c r="C429" s="3469" t="s">
        <v>561</v>
      </c>
      <c r="D429" s="3468"/>
      <c r="E429" s="2774">
        <v>0.21560073991803438</v>
      </c>
      <c r="F429" s="2765"/>
      <c r="G429" s="2765"/>
      <c r="H429" s="3468" t="s">
        <v>562</v>
      </c>
      <c r="I429" s="3468"/>
      <c r="J429" s="2775">
        <v>-0.22893045730554928</v>
      </c>
      <c r="K429" s="2765"/>
      <c r="L429" s="2765"/>
      <c r="M429" s="3468" t="s">
        <v>558</v>
      </c>
      <c r="N429" s="3468"/>
      <c r="O429" s="2776">
        <v>0.21997040733368822</v>
      </c>
      <c r="P429" s="2765"/>
      <c r="Q429" s="2765"/>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3043"/>
      <c r="C430" s="3469" t="s">
        <v>562</v>
      </c>
      <c r="D430" s="3468"/>
      <c r="E430" s="2774">
        <v>-0.20213492660763893</v>
      </c>
      <c r="F430" s="2765"/>
      <c r="G430" s="2765"/>
      <c r="H430" s="3468" t="s">
        <v>286</v>
      </c>
      <c r="I430" s="3468"/>
      <c r="J430" s="2775">
        <v>-0.22141268705870573</v>
      </c>
      <c r="K430" s="2765"/>
      <c r="L430" s="2765"/>
      <c r="M430" s="3468" t="s">
        <v>561</v>
      </c>
      <c r="N430" s="3468"/>
      <c r="O430" s="2776">
        <v>0.20921212119420554</v>
      </c>
      <c r="P430" s="2765"/>
      <c r="Q430" s="2765"/>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3043"/>
      <c r="C431" s="3469" t="s">
        <v>563</v>
      </c>
      <c r="D431" s="3468"/>
      <c r="E431" s="2774">
        <v>0.18273951652575274</v>
      </c>
      <c r="F431" s="2765"/>
      <c r="G431" s="2765"/>
      <c r="H431" s="3468" t="s">
        <v>553</v>
      </c>
      <c r="I431" s="3468"/>
      <c r="J431" s="2775">
        <v>-0.22106988837672736</v>
      </c>
      <c r="K431" s="2765"/>
      <c r="L431" s="2765"/>
      <c r="M431" s="3468" t="s">
        <v>564</v>
      </c>
      <c r="N431" s="3468"/>
      <c r="O431" s="2776">
        <v>0.18451807747183974</v>
      </c>
      <c r="P431" s="2765"/>
      <c r="Q431" s="2765"/>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3043"/>
      <c r="C432" s="3469" t="s">
        <v>565</v>
      </c>
      <c r="D432" s="3468"/>
      <c r="E432" s="2774">
        <v>0.16609582496313263</v>
      </c>
      <c r="F432" s="2765"/>
      <c r="G432" s="2765"/>
      <c r="H432" s="3468" t="s">
        <v>315</v>
      </c>
      <c r="I432" s="3468"/>
      <c r="J432" s="2775">
        <v>-0.21963225740218986</v>
      </c>
      <c r="K432" s="2765"/>
      <c r="L432" s="2765"/>
      <c r="M432" s="3468" t="s">
        <v>563</v>
      </c>
      <c r="N432" s="3468"/>
      <c r="O432" s="2776">
        <v>0.16291579092325978</v>
      </c>
      <c r="P432" s="2765"/>
      <c r="Q432" s="2765"/>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3043"/>
      <c r="C433" s="3469" t="s">
        <v>552</v>
      </c>
      <c r="D433" s="3468"/>
      <c r="E433" s="2774">
        <v>0.1613772231504266</v>
      </c>
      <c r="F433" s="2765"/>
      <c r="G433" s="2765"/>
      <c r="H433" s="3468" t="s">
        <v>554</v>
      </c>
      <c r="I433" s="3468"/>
      <c r="J433" s="2775">
        <v>0.20586626060757285</v>
      </c>
      <c r="K433" s="2765"/>
      <c r="L433" s="2765"/>
      <c r="M433" s="3468" t="s">
        <v>566</v>
      </c>
      <c r="N433" s="3468"/>
      <c r="O433" s="2776">
        <v>0.14860292196046712</v>
      </c>
      <c r="P433" s="2765"/>
      <c r="Q433" s="2765"/>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3043"/>
      <c r="C434" s="3469" t="s">
        <v>567</v>
      </c>
      <c r="D434" s="3468"/>
      <c r="E434" s="2774">
        <v>0.15540686107922236</v>
      </c>
      <c r="F434" s="2765"/>
      <c r="G434" s="2765"/>
      <c r="H434" s="3468" t="s">
        <v>555</v>
      </c>
      <c r="I434" s="3468"/>
      <c r="J434" s="2775">
        <v>0.19941906494547909</v>
      </c>
      <c r="K434" s="2765"/>
      <c r="L434" s="2765"/>
      <c r="M434" s="3468" t="s">
        <v>562</v>
      </c>
      <c r="N434" s="3468"/>
      <c r="O434" s="2776">
        <v>-0.13989012761356256</v>
      </c>
      <c r="P434" s="2765"/>
      <c r="Q434" s="2765"/>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3043"/>
      <c r="C435" s="3469" t="s">
        <v>568</v>
      </c>
      <c r="D435" s="3468"/>
      <c r="E435" s="2774">
        <v>-0.15028637404591522</v>
      </c>
      <c r="F435" s="2765"/>
      <c r="G435" s="2765"/>
      <c r="H435" s="3468" t="s">
        <v>569</v>
      </c>
      <c r="I435" s="3468"/>
      <c r="J435" s="2775">
        <v>0.19741259149707296</v>
      </c>
      <c r="K435" s="2765"/>
      <c r="L435" s="2765"/>
      <c r="M435" s="3468" t="s">
        <v>570</v>
      </c>
      <c r="N435" s="3468"/>
      <c r="O435" s="2776">
        <v>-0.11730748262724704</v>
      </c>
      <c r="P435" s="2765"/>
      <c r="Q435" s="2765"/>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3043"/>
      <c r="C436" s="3469" t="s">
        <v>486</v>
      </c>
      <c r="D436" s="3468"/>
      <c r="E436" s="2774">
        <v>-0.14607241977455851</v>
      </c>
      <c r="F436" s="2765"/>
      <c r="G436" s="2765"/>
      <c r="H436" s="3468" t="s">
        <v>571</v>
      </c>
      <c r="I436" s="3468"/>
      <c r="J436" s="2775">
        <v>0.19660079920281337</v>
      </c>
      <c r="K436" s="2765"/>
      <c r="L436" s="2765"/>
      <c r="M436" s="3468" t="s">
        <v>572</v>
      </c>
      <c r="N436" s="3468"/>
      <c r="O436" s="2776">
        <v>0.11580790026583368</v>
      </c>
      <c r="P436" s="2765"/>
      <c r="Q436" s="2765"/>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3043"/>
      <c r="C437" s="3469" t="s">
        <v>573</v>
      </c>
      <c r="D437" s="3468"/>
      <c r="E437" s="2774">
        <v>0.14476785310059154</v>
      </c>
      <c r="F437" s="2765"/>
      <c r="G437" s="2765"/>
      <c r="H437" s="3468" t="s">
        <v>574</v>
      </c>
      <c r="I437" s="3468"/>
      <c r="J437" s="2775">
        <v>-0.19224829187261311</v>
      </c>
      <c r="K437" s="2765"/>
      <c r="L437" s="2765"/>
      <c r="M437" s="3468" t="s">
        <v>556</v>
      </c>
      <c r="N437" s="3468"/>
      <c r="O437" s="2776">
        <v>0.11522118292142082</v>
      </c>
      <c r="P437" s="2765"/>
      <c r="Q437" s="2765"/>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3043"/>
      <c r="C438" s="3469" t="s">
        <v>491</v>
      </c>
      <c r="D438" s="3468"/>
      <c r="E438" s="2774">
        <v>-0.12264832073833491</v>
      </c>
      <c r="F438" s="2765"/>
      <c r="G438" s="2765"/>
      <c r="H438" s="3468" t="s">
        <v>575</v>
      </c>
      <c r="I438" s="3468"/>
      <c r="J438" s="2775">
        <v>0.18536713004619168</v>
      </c>
      <c r="K438" s="2765"/>
      <c r="L438" s="2765"/>
      <c r="M438" s="3468" t="s">
        <v>567</v>
      </c>
      <c r="N438" s="3468"/>
      <c r="O438" s="2776">
        <v>9.695737477383426E-2</v>
      </c>
      <c r="P438" s="2765"/>
      <c r="Q438" s="2765"/>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3043"/>
      <c r="C439" s="3469" t="s">
        <v>576</v>
      </c>
      <c r="D439" s="3468"/>
      <c r="E439" s="2774">
        <v>0.12244318220306707</v>
      </c>
      <c r="F439" s="2765"/>
      <c r="G439" s="2765"/>
      <c r="H439" s="3468" t="s">
        <v>566</v>
      </c>
      <c r="I439" s="3468"/>
      <c r="J439" s="2775">
        <v>-0.18381642220764127</v>
      </c>
      <c r="K439" s="2765"/>
      <c r="L439" s="2765"/>
      <c r="M439" s="3468" t="s">
        <v>565</v>
      </c>
      <c r="N439" s="3468"/>
      <c r="O439" s="2776">
        <v>9.5844391019386119E-2</v>
      </c>
      <c r="P439" s="2765"/>
      <c r="Q439" s="2765"/>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3043"/>
      <c r="C440" s="3469" t="s">
        <v>577</v>
      </c>
      <c r="D440" s="3468"/>
      <c r="E440" s="2774">
        <v>-0.11339334482644708</v>
      </c>
      <c r="F440" s="2765"/>
      <c r="G440" s="2765"/>
      <c r="H440" s="3468" t="s">
        <v>321</v>
      </c>
      <c r="I440" s="3468"/>
      <c r="J440" s="2775">
        <v>-0.18100970037138422</v>
      </c>
      <c r="K440" s="2765"/>
      <c r="L440" s="2765"/>
      <c r="M440" s="3468" t="s">
        <v>479</v>
      </c>
      <c r="N440" s="3468"/>
      <c r="O440" s="2776">
        <v>9.5016483149193545E-2</v>
      </c>
      <c r="P440" s="2765"/>
      <c r="Q440" s="2765"/>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3043"/>
      <c r="C441" s="3469" t="s">
        <v>572</v>
      </c>
      <c r="D441" s="3468"/>
      <c r="E441" s="2774">
        <v>0.11275755915499128</v>
      </c>
      <c r="F441" s="2765"/>
      <c r="G441" s="2765"/>
      <c r="H441" s="3468" t="s">
        <v>568</v>
      </c>
      <c r="I441" s="3468"/>
      <c r="J441" s="2775">
        <v>-0.18027996524543977</v>
      </c>
      <c r="K441" s="2765"/>
      <c r="L441" s="2765"/>
      <c r="M441" s="3468" t="s">
        <v>491</v>
      </c>
      <c r="N441" s="3468"/>
      <c r="O441" s="2776">
        <v>-9.3407000209694349E-2</v>
      </c>
      <c r="P441" s="2765"/>
      <c r="Q441" s="2765"/>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3043"/>
      <c r="C442" s="3469" t="s">
        <v>574</v>
      </c>
      <c r="D442" s="3468"/>
      <c r="E442" s="2774">
        <v>-0.10988722998345878</v>
      </c>
      <c r="F442" s="2765"/>
      <c r="G442" s="2765"/>
      <c r="H442" s="3468" t="s">
        <v>295</v>
      </c>
      <c r="I442" s="3468"/>
      <c r="J442" s="2775">
        <v>-0.17505844160900952</v>
      </c>
      <c r="K442" s="2765"/>
      <c r="L442" s="2765"/>
      <c r="M442" s="3468" t="s">
        <v>568</v>
      </c>
      <c r="N442" s="3468"/>
      <c r="O442" s="2776">
        <v>-9.0125766315385811E-2</v>
      </c>
      <c r="P442" s="2765"/>
      <c r="Q442" s="2765"/>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3043"/>
      <c r="C443" s="3469" t="s">
        <v>496</v>
      </c>
      <c r="D443" s="3468"/>
      <c r="E443" s="2774">
        <v>0.10876321812843101</v>
      </c>
      <c r="F443" s="2765"/>
      <c r="G443" s="2765"/>
      <c r="H443" s="3468" t="s">
        <v>302</v>
      </c>
      <c r="I443" s="3468"/>
      <c r="J443" s="2775">
        <v>-0.1746015345863389</v>
      </c>
      <c r="K443" s="2765"/>
      <c r="L443" s="2765"/>
      <c r="M443" s="3468" t="s">
        <v>578</v>
      </c>
      <c r="N443" s="3468"/>
      <c r="O443" s="2776">
        <v>7.5604518203214024E-2</v>
      </c>
      <c r="P443" s="2765"/>
      <c r="Q443" s="2765"/>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3043"/>
      <c r="C444" s="3469" t="s">
        <v>579</v>
      </c>
      <c r="D444" s="3468"/>
      <c r="E444" s="2774">
        <v>9.8661149314982086E-2</v>
      </c>
      <c r="F444" s="2765"/>
      <c r="G444" s="2765"/>
      <c r="H444" s="3468" t="s">
        <v>567</v>
      </c>
      <c r="I444" s="3468"/>
      <c r="J444" s="2775">
        <v>0.16539808042055287</v>
      </c>
      <c r="K444" s="2765"/>
      <c r="L444" s="2765"/>
      <c r="M444" s="3468" t="s">
        <v>569</v>
      </c>
      <c r="N444" s="3468"/>
      <c r="O444" s="2776">
        <v>-6.8566244123419412E-2</v>
      </c>
      <c r="P444" s="2765"/>
      <c r="Q444" s="2765"/>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3043"/>
      <c r="C445" s="3469" t="s">
        <v>557</v>
      </c>
      <c r="D445" s="3468"/>
      <c r="E445" s="2774">
        <v>9.3283466090749459E-2</v>
      </c>
      <c r="F445" s="2765"/>
      <c r="G445" s="2765"/>
      <c r="H445" s="3468" t="s">
        <v>577</v>
      </c>
      <c r="I445" s="3468"/>
      <c r="J445" s="2775">
        <v>-0.16456121278605348</v>
      </c>
      <c r="K445" s="2765"/>
      <c r="L445" s="2765"/>
      <c r="M445" s="3468" t="s">
        <v>580</v>
      </c>
      <c r="N445" s="3468"/>
      <c r="O445" s="2776">
        <v>6.6705521866721143E-2</v>
      </c>
      <c r="P445" s="2765"/>
      <c r="Q445" s="2765"/>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469" t="s">
        <v>581</v>
      </c>
      <c r="D446" s="3468"/>
      <c r="E446" s="2774">
        <v>8.4225890308430529E-2</v>
      </c>
      <c r="F446" s="2765"/>
      <c r="G446" s="2765"/>
      <c r="H446" s="3468" t="s">
        <v>579</v>
      </c>
      <c r="I446" s="3468"/>
      <c r="J446" s="2775">
        <v>0.16234209479723763</v>
      </c>
      <c r="K446" s="2765"/>
      <c r="L446" s="2765"/>
      <c r="M446" s="3468" t="s">
        <v>486</v>
      </c>
      <c r="N446" s="3468"/>
      <c r="O446" s="2776">
        <v>-6.4507660719050092E-2</v>
      </c>
      <c r="P446" s="2765"/>
      <c r="Q446" s="2765"/>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469" t="s">
        <v>582</v>
      </c>
      <c r="D447" s="3468"/>
      <c r="E447" s="2774">
        <v>-8.3845687205814964E-2</v>
      </c>
      <c r="F447" s="2765"/>
      <c r="G447" s="2765"/>
      <c r="H447" s="3468" t="s">
        <v>573</v>
      </c>
      <c r="I447" s="3468"/>
      <c r="J447" s="2775">
        <v>0.14657633437102011</v>
      </c>
      <c r="K447" s="2765"/>
      <c r="L447" s="2765"/>
      <c r="M447" s="3468" t="s">
        <v>583</v>
      </c>
      <c r="N447" s="3468"/>
      <c r="O447" s="2776">
        <v>6.3091417648339504E-2</v>
      </c>
      <c r="P447" s="2765"/>
      <c r="Q447" s="2765"/>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469" t="s">
        <v>584</v>
      </c>
      <c r="D448" s="3468"/>
      <c r="E448" s="2774">
        <v>-7.9995312230437418E-2</v>
      </c>
      <c r="F448" s="2765"/>
      <c r="G448" s="2765"/>
      <c r="H448" s="3468" t="s">
        <v>585</v>
      </c>
      <c r="I448" s="3468"/>
      <c r="J448" s="2775">
        <v>-0.14541843708196578</v>
      </c>
      <c r="K448" s="2765"/>
      <c r="L448" s="2765"/>
      <c r="M448" s="3468" t="s">
        <v>584</v>
      </c>
      <c r="N448" s="3468"/>
      <c r="O448" s="2776">
        <v>-6.2663270348400996E-2</v>
      </c>
      <c r="P448" s="2765"/>
      <c r="Q448" s="2765"/>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469" t="s">
        <v>583</v>
      </c>
      <c r="D449" s="3468"/>
      <c r="E449" s="2774">
        <v>7.903079948965229E-2</v>
      </c>
      <c r="F449" s="2765"/>
      <c r="G449" s="2765"/>
      <c r="H449" s="3468" t="s">
        <v>561</v>
      </c>
      <c r="I449" s="3468"/>
      <c r="J449" s="2775">
        <v>0.1405092510593216</v>
      </c>
      <c r="K449" s="2765"/>
      <c r="L449" s="2765"/>
      <c r="M449" s="3468" t="s">
        <v>586</v>
      </c>
      <c r="N449" s="3468"/>
      <c r="O449" s="2776">
        <v>6.0802610739980972E-2</v>
      </c>
      <c r="P449" s="2765"/>
      <c r="Q449" s="2765"/>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469" t="s">
        <v>552</v>
      </c>
      <c r="D450" s="3468"/>
      <c r="E450" s="2774">
        <v>-7.238898631218503E-2</v>
      </c>
      <c r="F450" s="2765"/>
      <c r="G450" s="2765"/>
      <c r="H450" s="3468" t="s">
        <v>587</v>
      </c>
      <c r="I450" s="3468"/>
      <c r="J450" s="2775">
        <v>-0.13728767882379972</v>
      </c>
      <c r="K450" s="2765"/>
      <c r="L450" s="2765"/>
      <c r="M450" s="3468" t="s">
        <v>496</v>
      </c>
      <c r="N450" s="3468"/>
      <c r="O450" s="2776">
        <v>5.8837266434180219E-2</v>
      </c>
      <c r="P450" s="2765"/>
      <c r="Q450" s="2765"/>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469" t="s">
        <v>462</v>
      </c>
      <c r="D451" s="3468"/>
      <c r="E451" s="2774">
        <v>5.9642758193833155E-2</v>
      </c>
      <c r="F451" s="2765"/>
      <c r="G451" s="2765"/>
      <c r="H451" s="3468" t="s">
        <v>588</v>
      </c>
      <c r="I451" s="3468"/>
      <c r="J451" s="2775">
        <v>0.13660584912259233</v>
      </c>
      <c r="K451" s="2765"/>
      <c r="L451" s="2765"/>
      <c r="M451" s="3468" t="s">
        <v>295</v>
      </c>
      <c r="N451" s="3468"/>
      <c r="O451" s="2776">
        <v>5.7062225239839053E-2</v>
      </c>
      <c r="P451" s="2765"/>
      <c r="Q451" s="2765"/>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469" t="s">
        <v>564</v>
      </c>
      <c r="D452" s="3468"/>
      <c r="E452" s="2774">
        <v>4.966546717074876E-2</v>
      </c>
      <c r="F452" s="2765"/>
      <c r="G452" s="2765"/>
      <c r="H452" s="3468" t="s">
        <v>589</v>
      </c>
      <c r="I452" s="3468"/>
      <c r="J452" s="2775">
        <v>-0.12646660315528946</v>
      </c>
      <c r="K452" s="2765"/>
      <c r="L452" s="2765"/>
      <c r="M452" s="3468" t="s">
        <v>577</v>
      </c>
      <c r="N452" s="3468"/>
      <c r="O452" s="2776">
        <v>-5.6250754858496808E-2</v>
      </c>
      <c r="P452" s="2765"/>
      <c r="Q452" s="2765"/>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469" t="s">
        <v>566</v>
      </c>
      <c r="D453" s="3468"/>
      <c r="E453" s="2774">
        <v>-4.8905928820303431E-2</v>
      </c>
      <c r="F453" s="2765"/>
      <c r="G453" s="2765"/>
      <c r="H453" s="3468" t="s">
        <v>582</v>
      </c>
      <c r="I453" s="3468"/>
      <c r="J453" s="2775">
        <v>-0.12441689035155808</v>
      </c>
      <c r="K453" s="2765"/>
      <c r="L453" s="2765"/>
      <c r="M453" s="3468" t="s">
        <v>575</v>
      </c>
      <c r="N453" s="3468"/>
      <c r="O453" s="2776">
        <v>-5.2173671775160864E-2</v>
      </c>
      <c r="P453" s="2765"/>
      <c r="Q453" s="2765"/>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469" t="s">
        <v>590</v>
      </c>
      <c r="D454" s="3468"/>
      <c r="E454" s="2774">
        <v>4.604149930244901E-2</v>
      </c>
      <c r="F454" s="2765"/>
      <c r="G454" s="2765"/>
      <c r="H454" s="3468" t="s">
        <v>565</v>
      </c>
      <c r="I454" s="3468"/>
      <c r="J454" s="2775">
        <v>0.12256142713607911</v>
      </c>
      <c r="K454" s="2765"/>
      <c r="L454" s="2765"/>
      <c r="M454" s="3468" t="s">
        <v>302</v>
      </c>
      <c r="N454" s="3468"/>
      <c r="O454" s="2776">
        <v>4.9195884193475266E-2</v>
      </c>
      <c r="P454" s="2765"/>
      <c r="Q454" s="2765"/>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469" t="s">
        <v>591</v>
      </c>
      <c r="D455" s="3468"/>
      <c r="E455" s="2774">
        <v>4.5869322624880193E-2</v>
      </c>
      <c r="F455" s="2765"/>
      <c r="G455" s="2765"/>
      <c r="H455" s="3468" t="s">
        <v>592</v>
      </c>
      <c r="I455" s="3468"/>
      <c r="J455" s="2775">
        <v>-0.11806592877954125</v>
      </c>
      <c r="K455" s="2765"/>
      <c r="L455" s="2765"/>
      <c r="M455" s="3468" t="s">
        <v>552</v>
      </c>
      <c r="N455" s="3468"/>
      <c r="O455" s="2776">
        <v>-4.8981250314385709E-2</v>
      </c>
      <c r="P455" s="2765"/>
      <c r="Q455" s="2765"/>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469" t="s">
        <v>578</v>
      </c>
      <c r="D456" s="3468"/>
      <c r="E456" s="2774">
        <v>-4.2642283700623132E-2</v>
      </c>
      <c r="F456" s="2765"/>
      <c r="G456" s="2765"/>
      <c r="H456" s="3468" t="s">
        <v>338</v>
      </c>
      <c r="I456" s="3468"/>
      <c r="J456" s="2775">
        <v>-0.10741081953982956</v>
      </c>
      <c r="K456" s="2765"/>
      <c r="L456" s="2765"/>
      <c r="M456" s="3468" t="s">
        <v>574</v>
      </c>
      <c r="N456" s="3468"/>
      <c r="O456" s="2776">
        <v>4.1638712020322342E-2</v>
      </c>
      <c r="P456" s="2765"/>
      <c r="Q456" s="2765"/>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469" t="s">
        <v>500</v>
      </c>
      <c r="D457" s="3468"/>
      <c r="E457" s="2774">
        <v>-4.2538939062004427E-2</v>
      </c>
      <c r="F457" s="2765"/>
      <c r="G457" s="2765"/>
      <c r="H457" s="3468" t="s">
        <v>303</v>
      </c>
      <c r="I457" s="3468"/>
      <c r="J457" s="2775">
        <v>-0.10294850391555661</v>
      </c>
      <c r="K457" s="2765"/>
      <c r="L457" s="2765"/>
      <c r="M457" s="3468" t="s">
        <v>581</v>
      </c>
      <c r="N457" s="3468"/>
      <c r="O457" s="2776">
        <v>3.9475255424571642E-2</v>
      </c>
      <c r="P457" s="2765"/>
      <c r="Q457" s="2765"/>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469" t="s">
        <v>593</v>
      </c>
      <c r="D458" s="3468"/>
      <c r="E458" s="2774">
        <v>-4.1973521621075226E-2</v>
      </c>
      <c r="F458" s="2765"/>
      <c r="G458" s="2765"/>
      <c r="H458" s="3468" t="s">
        <v>496</v>
      </c>
      <c r="I458" s="3468"/>
      <c r="J458" s="2775">
        <v>9.400238174241142E-2</v>
      </c>
      <c r="K458" s="2765"/>
      <c r="L458" s="2765"/>
      <c r="M458" s="3468" t="s">
        <v>594</v>
      </c>
      <c r="N458" s="3468"/>
      <c r="O458" s="2776">
        <v>-3.8790047743488661E-2</v>
      </c>
      <c r="P458" s="2765"/>
      <c r="Q458" s="2765"/>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469" t="s">
        <v>595</v>
      </c>
      <c r="D459" s="3468"/>
      <c r="E459" s="2774">
        <v>-4.1599471511929692E-2</v>
      </c>
      <c r="F459" s="2765"/>
      <c r="G459" s="2765"/>
      <c r="H459" s="3468" t="s">
        <v>576</v>
      </c>
      <c r="I459" s="3468"/>
      <c r="J459" s="2775">
        <v>9.3189983162364751E-2</v>
      </c>
      <c r="K459" s="2765"/>
      <c r="L459" s="2765"/>
      <c r="M459" s="3468" t="s">
        <v>576</v>
      </c>
      <c r="N459" s="3468"/>
      <c r="O459" s="2776">
        <v>3.6321282553010724E-2</v>
      </c>
      <c r="P459" s="2765"/>
      <c r="Q459" s="2765"/>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469" t="s">
        <v>596</v>
      </c>
      <c r="D460" s="3468"/>
      <c r="E460" s="2774">
        <v>4.1436552498629368E-2</v>
      </c>
      <c r="F460" s="2765"/>
      <c r="G460" s="2765"/>
      <c r="H460" s="3468" t="s">
        <v>572</v>
      </c>
      <c r="I460" s="3468"/>
      <c r="J460" s="2775">
        <v>9.1011510478354027E-2</v>
      </c>
      <c r="K460" s="2765"/>
      <c r="L460" s="2765"/>
      <c r="M460" s="3468" t="s">
        <v>593</v>
      </c>
      <c r="N460" s="3468"/>
      <c r="O460" s="2776">
        <v>-3.5208581895553009E-2</v>
      </c>
      <c r="P460" s="2765"/>
      <c r="Q460" s="2765"/>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469" t="s">
        <v>580</v>
      </c>
      <c r="D461" s="3468"/>
      <c r="E461" s="2774">
        <v>3.9674659701041351E-2</v>
      </c>
      <c r="F461" s="2765"/>
      <c r="G461" s="2765"/>
      <c r="H461" s="3468" t="s">
        <v>597</v>
      </c>
      <c r="I461" s="3468"/>
      <c r="J461" s="2775">
        <v>9.070352081068217E-2</v>
      </c>
      <c r="K461" s="2765"/>
      <c r="L461" s="2765"/>
      <c r="M461" s="3468" t="s">
        <v>500</v>
      </c>
      <c r="N461" s="3468"/>
      <c r="O461" s="2776">
        <v>-3.2516845463266143E-2</v>
      </c>
      <c r="P461" s="2765"/>
      <c r="Q461" s="2765"/>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469" t="s">
        <v>598</v>
      </c>
      <c r="D462" s="3468"/>
      <c r="E462" s="2774">
        <v>-3.8442488323218539E-2</v>
      </c>
      <c r="F462" s="2765"/>
      <c r="G462" s="2765"/>
      <c r="H462" s="3468" t="s">
        <v>583</v>
      </c>
      <c r="I462" s="3468"/>
      <c r="J462" s="2775">
        <v>9.0549779433058503E-2</v>
      </c>
      <c r="K462" s="2765"/>
      <c r="L462" s="2765"/>
      <c r="M462" s="3468" t="s">
        <v>599</v>
      </c>
      <c r="N462" s="3468"/>
      <c r="O462" s="2776">
        <v>3.163639750927294E-2</v>
      </c>
      <c r="P462" s="2765"/>
      <c r="Q462" s="2765"/>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469" t="s">
        <v>576</v>
      </c>
      <c r="D463" s="3468"/>
      <c r="E463" s="2774">
        <v>3.5333473555862513E-2</v>
      </c>
      <c r="F463" s="2765"/>
      <c r="G463" s="2765"/>
      <c r="H463" s="3468" t="s">
        <v>323</v>
      </c>
      <c r="I463" s="3468"/>
      <c r="J463" s="2775">
        <v>-8.8407358275170517E-2</v>
      </c>
      <c r="K463" s="2765"/>
      <c r="L463" s="2765"/>
      <c r="M463" s="3468" t="s">
        <v>600</v>
      </c>
      <c r="N463" s="3468"/>
      <c r="O463" s="2776">
        <v>3.0975241508778926E-2</v>
      </c>
      <c r="P463" s="2765"/>
      <c r="Q463" s="2765"/>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469" t="s">
        <v>586</v>
      </c>
      <c r="D464" s="3468"/>
      <c r="E464" s="2774">
        <v>3.3819346777883418E-2</v>
      </c>
      <c r="F464" s="2765"/>
      <c r="G464" s="2765"/>
      <c r="H464" s="3468" t="s">
        <v>563</v>
      </c>
      <c r="I464" s="3468"/>
      <c r="J464" s="2775">
        <v>8.3918570287383587E-2</v>
      </c>
      <c r="K464" s="2765"/>
      <c r="L464" s="2765"/>
      <c r="M464" s="3468" t="s">
        <v>601</v>
      </c>
      <c r="N464" s="3468"/>
      <c r="O464" s="2776">
        <v>2.9952830496814482E-2</v>
      </c>
      <c r="P464" s="2765"/>
      <c r="Q464" s="2765"/>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469" t="s">
        <v>600</v>
      </c>
      <c r="D465" s="3468"/>
      <c r="E465" s="2774">
        <v>-3.3667776692589059E-2</v>
      </c>
      <c r="F465" s="2765"/>
      <c r="G465" s="2765"/>
      <c r="H465" s="3468" t="s">
        <v>602</v>
      </c>
      <c r="I465" s="3468"/>
      <c r="J465" s="2775">
        <v>-7.9038361106413352E-2</v>
      </c>
      <c r="K465" s="2765"/>
      <c r="L465" s="2765"/>
      <c r="M465" s="3468" t="s">
        <v>336</v>
      </c>
      <c r="N465" s="3468"/>
      <c r="O465" s="2776">
        <v>2.9177118667078644E-2</v>
      </c>
      <c r="P465" s="2765"/>
      <c r="Q465" s="2765"/>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469" t="s">
        <v>594</v>
      </c>
      <c r="D466" s="3468"/>
      <c r="E466" s="2774">
        <v>-3.0500118735823468E-2</v>
      </c>
      <c r="F466" s="2765"/>
      <c r="G466" s="2765"/>
      <c r="H466" s="3468" t="s">
        <v>581</v>
      </c>
      <c r="I466" s="3468"/>
      <c r="J466" s="2775">
        <v>7.8580313523190629E-2</v>
      </c>
      <c r="K466" s="2765"/>
      <c r="L466" s="2765"/>
      <c r="M466" s="3468" t="s">
        <v>597</v>
      </c>
      <c r="N466" s="3468"/>
      <c r="O466" s="2776">
        <v>2.853873709883786E-2</v>
      </c>
      <c r="P466" s="2765"/>
      <c r="Q466" s="2765"/>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469" t="s">
        <v>584</v>
      </c>
      <c r="D467" s="3468"/>
      <c r="E467" s="2774">
        <v>-2.8353810595806325E-2</v>
      </c>
      <c r="F467" s="2765"/>
      <c r="G467" s="2765"/>
      <c r="H467" s="3468" t="s">
        <v>318</v>
      </c>
      <c r="I467" s="3468"/>
      <c r="J467" s="2775">
        <v>-7.5909666017035193E-2</v>
      </c>
      <c r="K467" s="2765"/>
      <c r="L467" s="2765"/>
      <c r="M467" s="3468" t="s">
        <v>323</v>
      </c>
      <c r="N467" s="3468"/>
      <c r="O467" s="2776">
        <v>2.7792699456966951E-2</v>
      </c>
      <c r="P467" s="2765"/>
      <c r="Q467" s="2765"/>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469" t="s">
        <v>603</v>
      </c>
      <c r="D468" s="3468"/>
      <c r="E468" s="2774">
        <v>-2.8282517005243184E-2</v>
      </c>
      <c r="F468" s="2765"/>
      <c r="G468" s="2765"/>
      <c r="H468" s="3468" t="s">
        <v>552</v>
      </c>
      <c r="I468" s="3468"/>
      <c r="J468" s="2775">
        <v>-7.5106782240703607E-2</v>
      </c>
      <c r="K468" s="2765"/>
      <c r="L468" s="2765"/>
      <c r="M468" s="3468" t="s">
        <v>595</v>
      </c>
      <c r="N468" s="3468"/>
      <c r="O468" s="2776">
        <v>-2.7644503963756589E-2</v>
      </c>
      <c r="P468" s="2765"/>
      <c r="Q468" s="2765"/>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469" t="s">
        <v>604</v>
      </c>
      <c r="D469" s="3468"/>
      <c r="E469" s="2774">
        <v>-2.8055885173026429E-2</v>
      </c>
      <c r="F469" s="2765"/>
      <c r="G469" s="2765"/>
      <c r="H469" s="3468" t="s">
        <v>462</v>
      </c>
      <c r="I469" s="3468"/>
      <c r="J469" s="2775">
        <v>6.6860979623476452E-2</v>
      </c>
      <c r="K469" s="2765"/>
      <c r="L469" s="2765"/>
      <c r="M469" s="3468" t="s">
        <v>584</v>
      </c>
      <c r="N469" s="3468"/>
      <c r="O469" s="2776">
        <v>-2.662882946980278E-2</v>
      </c>
      <c r="P469" s="2765"/>
      <c r="Q469" s="2765"/>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469" t="s">
        <v>605</v>
      </c>
      <c r="D470" s="3468"/>
      <c r="E470" s="2774">
        <v>-2.5901550485770017E-2</v>
      </c>
      <c r="F470" s="2765"/>
      <c r="G470" s="2765"/>
      <c r="H470" s="3468" t="s">
        <v>462</v>
      </c>
      <c r="I470" s="3468"/>
      <c r="J470" s="2775">
        <v>6.5394783938916207E-2</v>
      </c>
      <c r="K470" s="2765"/>
      <c r="L470" s="2765"/>
      <c r="M470" s="3468" t="s">
        <v>606</v>
      </c>
      <c r="N470" s="3468"/>
      <c r="O470" s="2776">
        <v>2.5522231451054748E-2</v>
      </c>
      <c r="P470" s="2765"/>
      <c r="Q470" s="2765"/>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469" t="s">
        <v>607</v>
      </c>
      <c r="D471" s="3468"/>
      <c r="E471" s="2774">
        <v>-2.4698740785071695E-2</v>
      </c>
      <c r="F471" s="2765"/>
      <c r="G471" s="2765"/>
      <c r="H471" s="3468" t="s">
        <v>317</v>
      </c>
      <c r="I471" s="3468"/>
      <c r="J471" s="2775">
        <v>-6.2328802993465958E-2</v>
      </c>
      <c r="K471" s="2765"/>
      <c r="L471" s="2765"/>
      <c r="M471" s="3468" t="s">
        <v>307</v>
      </c>
      <c r="N471" s="3468"/>
      <c r="O471" s="2776">
        <v>2.4906182438919934E-2</v>
      </c>
      <c r="P471" s="2765"/>
      <c r="Q471" s="2765"/>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469" t="s">
        <v>608</v>
      </c>
      <c r="D472" s="3468"/>
      <c r="E472" s="2774">
        <v>2.3558323163577588E-2</v>
      </c>
      <c r="F472" s="2765"/>
      <c r="G472" s="2765"/>
      <c r="H472" s="3468" t="s">
        <v>609</v>
      </c>
      <c r="I472" s="3468"/>
      <c r="J472" s="2775">
        <v>-5.3669423092313061E-2</v>
      </c>
      <c r="K472" s="2765"/>
      <c r="L472" s="2765"/>
      <c r="M472" s="3468" t="s">
        <v>598</v>
      </c>
      <c r="N472" s="3468"/>
      <c r="O472" s="2776">
        <v>-2.2563639640192531E-2</v>
      </c>
      <c r="P472" s="2765"/>
      <c r="Q472" s="2765"/>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469" t="s">
        <v>610</v>
      </c>
      <c r="D473" s="3468"/>
      <c r="E473" s="2774">
        <v>-2.2826095259056246E-2</v>
      </c>
      <c r="F473" s="2765"/>
      <c r="G473" s="2765"/>
      <c r="H473" s="3468" t="s">
        <v>557</v>
      </c>
      <c r="I473" s="3468"/>
      <c r="J473" s="2775">
        <v>-5.3194414880589333E-2</v>
      </c>
      <c r="K473" s="2765"/>
      <c r="L473" s="2765"/>
      <c r="M473" s="3468" t="s">
        <v>607</v>
      </c>
      <c r="N473" s="3468"/>
      <c r="O473" s="2776">
        <v>-2.1393344510941662E-2</v>
      </c>
      <c r="P473" s="2765"/>
      <c r="Q473" s="2765"/>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469" t="s">
        <v>599</v>
      </c>
      <c r="D474" s="3468"/>
      <c r="E474" s="2774">
        <v>2.1812962757436008E-2</v>
      </c>
      <c r="F474" s="2765"/>
      <c r="G474" s="2765"/>
      <c r="H474" s="3468" t="s">
        <v>559</v>
      </c>
      <c r="I474" s="3468"/>
      <c r="J474" s="2775">
        <v>-4.78123517772207E-2</v>
      </c>
      <c r="K474" s="2765"/>
      <c r="L474" s="2765"/>
      <c r="M474" s="3468" t="s">
        <v>605</v>
      </c>
      <c r="N474" s="3468"/>
      <c r="O474" s="2776">
        <v>-1.9556371813783183E-2</v>
      </c>
      <c r="P474" s="2765"/>
      <c r="Q474" s="2765"/>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469" t="s">
        <v>600</v>
      </c>
      <c r="D475" s="3468"/>
      <c r="E475" s="2774">
        <v>-1.8309856450471531E-2</v>
      </c>
      <c r="F475" s="2765"/>
      <c r="G475" s="2765"/>
      <c r="H475" s="3468" t="s">
        <v>570</v>
      </c>
      <c r="I475" s="3468"/>
      <c r="J475" s="2775">
        <v>-4.7090104701597323E-2</v>
      </c>
      <c r="K475" s="2765"/>
      <c r="L475" s="2765"/>
      <c r="M475" s="3468" t="s">
        <v>604</v>
      </c>
      <c r="N475" s="3468"/>
      <c r="O475" s="2776">
        <v>-1.9041953597559856E-2</v>
      </c>
      <c r="P475" s="2765"/>
      <c r="Q475" s="2765"/>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469" t="s">
        <v>611</v>
      </c>
      <c r="D476" s="3468"/>
      <c r="E476" s="2774">
        <v>-1.6372589219727337E-2</v>
      </c>
      <c r="F476" s="2765"/>
      <c r="G476" s="2765"/>
      <c r="H476" s="3468" t="s">
        <v>552</v>
      </c>
      <c r="I476" s="3468"/>
      <c r="J476" s="2775">
        <v>4.6897700503588546E-2</v>
      </c>
      <c r="K476" s="2765"/>
      <c r="L476" s="2765"/>
      <c r="M476" s="3468" t="s">
        <v>427</v>
      </c>
      <c r="N476" s="3468"/>
      <c r="O476" s="2776">
        <v>1.6586081052937882E-2</v>
      </c>
      <c r="P476" s="2765"/>
      <c r="Q476" s="2765"/>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469" t="s">
        <v>612</v>
      </c>
      <c r="D477" s="3468"/>
      <c r="E477" s="2774">
        <v>1.5221003728735607E-2</v>
      </c>
      <c r="F477" s="2765"/>
      <c r="G477" s="2765"/>
      <c r="H477" s="3468" t="s">
        <v>491</v>
      </c>
      <c r="I477" s="3468"/>
      <c r="J477" s="2775">
        <v>-4.6188895002896815E-2</v>
      </c>
      <c r="K477" s="2765"/>
      <c r="L477" s="2765"/>
      <c r="M477" s="3468" t="s">
        <v>610</v>
      </c>
      <c r="N477" s="3468"/>
      <c r="O477" s="2776">
        <v>-1.6296227240219261E-2</v>
      </c>
      <c r="P477" s="2765"/>
      <c r="Q477" s="2765"/>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469" t="s">
        <v>613</v>
      </c>
      <c r="D478" s="3468"/>
      <c r="E478" s="2774">
        <v>-1.101029139961575E-2</v>
      </c>
      <c r="F478" s="2765"/>
      <c r="G478" s="2765"/>
      <c r="H478" s="3468" t="s">
        <v>591</v>
      </c>
      <c r="I478" s="3468"/>
      <c r="J478" s="2775">
        <v>4.4988254617322442E-2</v>
      </c>
      <c r="K478" s="2765"/>
      <c r="L478" s="2765"/>
      <c r="M478" s="3468" t="s">
        <v>611</v>
      </c>
      <c r="N478" s="3468"/>
      <c r="O478" s="2776">
        <v>-1.6182593643450479E-2</v>
      </c>
      <c r="P478" s="2765"/>
      <c r="Q478" s="2765"/>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469" t="s">
        <v>614</v>
      </c>
      <c r="D479" s="3468"/>
      <c r="E479" s="2774">
        <v>1.0429646227196223E-2</v>
      </c>
      <c r="F479" s="2765"/>
      <c r="G479" s="2765"/>
      <c r="H479" s="3468" t="s">
        <v>578</v>
      </c>
      <c r="I479" s="3468"/>
      <c r="J479" s="2775">
        <v>-4.4313572707120143E-2</v>
      </c>
      <c r="K479" s="2765"/>
      <c r="L479" s="2765"/>
      <c r="M479" s="3468" t="s">
        <v>600</v>
      </c>
      <c r="N479" s="3468"/>
      <c r="O479" s="2776">
        <v>-1.3532679883929668E-2</v>
      </c>
      <c r="P479" s="2765"/>
      <c r="Q479" s="2765"/>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469" t="s">
        <v>615</v>
      </c>
      <c r="D480" s="3468"/>
      <c r="E480" s="2774">
        <v>-1.0260617232349141E-2</v>
      </c>
      <c r="F480" s="2765"/>
      <c r="G480" s="2765"/>
      <c r="H480" s="3468" t="s">
        <v>427</v>
      </c>
      <c r="I480" s="3468"/>
      <c r="J480" s="2775">
        <v>-3.9852783839291347E-2</v>
      </c>
      <c r="K480" s="2765"/>
      <c r="L480" s="2765"/>
      <c r="M480" s="3468" t="s">
        <v>582</v>
      </c>
      <c r="N480" s="3468"/>
      <c r="O480" s="2776">
        <v>1.3528530981525771E-2</v>
      </c>
      <c r="P480" s="2765"/>
      <c r="Q480" s="2765"/>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469" t="s">
        <v>616</v>
      </c>
      <c r="D481" s="3468"/>
      <c r="E481" s="2774">
        <v>-1.0118310997937538E-2</v>
      </c>
      <c r="F481" s="2765"/>
      <c r="G481" s="2765"/>
      <c r="H481" s="3468" t="s">
        <v>590</v>
      </c>
      <c r="I481" s="3468"/>
      <c r="J481" s="2775">
        <v>3.8929182120711343E-2</v>
      </c>
      <c r="K481" s="2765"/>
      <c r="L481" s="2765"/>
      <c r="M481" s="3468" t="s">
        <v>615</v>
      </c>
      <c r="N481" s="3468"/>
      <c r="O481" s="2776">
        <v>-1.2845916105987395E-2</v>
      </c>
      <c r="P481" s="2765"/>
      <c r="Q481" s="2765"/>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469" t="s">
        <v>597</v>
      </c>
      <c r="D482" s="3468"/>
      <c r="E482" s="2774">
        <v>9.7486633339574965E-3</v>
      </c>
      <c r="F482" s="2765"/>
      <c r="G482" s="2765"/>
      <c r="H482" s="3468" t="s">
        <v>600</v>
      </c>
      <c r="I482" s="3468"/>
      <c r="J482" s="2775">
        <v>-3.7758594637973472E-2</v>
      </c>
      <c r="K482" s="2765"/>
      <c r="L482" s="2765"/>
      <c r="M482" s="3468" t="s">
        <v>617</v>
      </c>
      <c r="N482" s="3468"/>
      <c r="O482" s="2776">
        <v>-1.265336835482739E-2</v>
      </c>
      <c r="P482" s="2765"/>
      <c r="Q482" s="2765"/>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469" t="s">
        <v>618</v>
      </c>
      <c r="D483" s="3468"/>
      <c r="E483" s="2774">
        <v>9.0392118700917141E-3</v>
      </c>
      <c r="F483" s="2765"/>
      <c r="G483" s="2765"/>
      <c r="H483" s="3468" t="s">
        <v>336</v>
      </c>
      <c r="I483" s="3468"/>
      <c r="J483" s="2775">
        <v>-3.5583341810319115E-2</v>
      </c>
      <c r="K483" s="2765"/>
      <c r="L483" s="2765"/>
      <c r="M483" s="3468" t="s">
        <v>579</v>
      </c>
      <c r="N483" s="3468"/>
      <c r="O483" s="2776">
        <v>1.0745721907944147E-2</v>
      </c>
      <c r="P483" s="2765"/>
      <c r="Q483" s="2765"/>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469" t="s">
        <v>570</v>
      </c>
      <c r="D484" s="3468"/>
      <c r="E484" s="2774">
        <v>-7.6198716596258291E-3</v>
      </c>
      <c r="F484" s="2765"/>
      <c r="G484" s="2765"/>
      <c r="H484" s="3468" t="s">
        <v>596</v>
      </c>
      <c r="I484" s="3468"/>
      <c r="J484" s="2775">
        <v>3.0203987640775327E-2</v>
      </c>
      <c r="K484" s="2765"/>
      <c r="L484" s="2765"/>
      <c r="M484" s="3468" t="s">
        <v>614</v>
      </c>
      <c r="N484" s="3468"/>
      <c r="O484" s="2776">
        <v>-4.8796002543014753E-3</v>
      </c>
      <c r="P484" s="2765"/>
      <c r="Q484" s="2765"/>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469" t="s">
        <v>601</v>
      </c>
      <c r="D485" s="3468"/>
      <c r="E485" s="2777">
        <v>6.982660651168612E-3</v>
      </c>
      <c r="F485" s="2765"/>
      <c r="G485" s="2765"/>
      <c r="H485" s="3468" t="s">
        <v>599</v>
      </c>
      <c r="I485" s="3468"/>
      <c r="J485" s="2775">
        <v>-2.5482044138159302E-2</v>
      </c>
      <c r="K485" s="2765"/>
      <c r="L485" s="2765"/>
      <c r="M485" s="3468" t="s">
        <v>603</v>
      </c>
      <c r="N485" s="3468"/>
      <c r="O485" s="2778">
        <v>-2.8200232381612482E-3</v>
      </c>
      <c r="P485" s="2765"/>
      <c r="Q485" s="2765"/>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469"/>
      <c r="D486" s="3480"/>
      <c r="E486" s="2765"/>
      <c r="F486" s="2765"/>
      <c r="G486" s="2765"/>
      <c r="H486" s="3468" t="s">
        <v>619</v>
      </c>
      <c r="I486" s="3468"/>
      <c r="J486" s="2775">
        <v>-2.0158648451081417E-2</v>
      </c>
      <c r="K486" s="2765"/>
      <c r="L486" s="2765"/>
      <c r="M486" s="3480"/>
      <c r="N486" s="3480"/>
      <c r="O486" s="2765"/>
      <c r="P486" s="2765"/>
      <c r="Q486" s="2765"/>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469"/>
      <c r="D487" s="3480"/>
      <c r="E487" s="2765"/>
      <c r="F487" s="2765"/>
      <c r="G487" s="2765"/>
      <c r="H487" s="3468" t="s">
        <v>580</v>
      </c>
      <c r="I487" s="3468"/>
      <c r="J487" s="2775">
        <v>-2.0131304872603974E-2</v>
      </c>
      <c r="K487" s="2765"/>
      <c r="L487" s="2765"/>
      <c r="M487" s="3480"/>
      <c r="N487" s="3480"/>
      <c r="O487" s="2765"/>
      <c r="P487" s="2765"/>
      <c r="Q487" s="2765"/>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469"/>
      <c r="D488" s="3480"/>
      <c r="E488" s="2765"/>
      <c r="F488" s="2765"/>
      <c r="G488" s="2765"/>
      <c r="H488" s="3468" t="s">
        <v>620</v>
      </c>
      <c r="I488" s="3468"/>
      <c r="J488" s="2775">
        <v>-1.990706366699618E-2</v>
      </c>
      <c r="K488" s="2765"/>
      <c r="L488" s="2765"/>
      <c r="M488" s="3480"/>
      <c r="N488" s="3480"/>
      <c r="O488" s="2765"/>
      <c r="P488" s="2765"/>
      <c r="Q488" s="2765"/>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469" t="s">
        <v>241</v>
      </c>
      <c r="D489" s="3468"/>
      <c r="E489" s="3468"/>
      <c r="F489" s="2765"/>
      <c r="G489" s="2765"/>
      <c r="H489" s="3468" t="s">
        <v>576</v>
      </c>
      <c r="I489" s="3468"/>
      <c r="J489" s="2775">
        <v>1.932368673779156E-2</v>
      </c>
      <c r="K489" s="2765"/>
      <c r="L489" s="2765"/>
      <c r="M489" s="3468" t="s">
        <v>241</v>
      </c>
      <c r="N489" s="3468"/>
      <c r="O489" s="3468"/>
      <c r="P489" s="2765"/>
      <c r="Q489" s="2765"/>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469" t="s">
        <v>197</v>
      </c>
      <c r="D490" s="3468"/>
      <c r="E490" s="2779" t="s">
        <v>242</v>
      </c>
      <c r="F490" s="2765"/>
      <c r="G490" s="2765"/>
      <c r="H490" s="3468" t="s">
        <v>601</v>
      </c>
      <c r="I490" s="3468"/>
      <c r="J490" s="2775">
        <v>-1.4822229140398191E-2</v>
      </c>
      <c r="K490" s="2765"/>
      <c r="L490" s="2765"/>
      <c r="M490" s="3468" t="s">
        <v>197</v>
      </c>
      <c r="N490" s="3468"/>
      <c r="O490" s="2780" t="s">
        <v>242</v>
      </c>
      <c r="P490" s="2765"/>
      <c r="Q490" s="2765"/>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469" t="s">
        <v>458</v>
      </c>
      <c r="D491" s="3468"/>
      <c r="E491" s="2771">
        <v>0.43171396339157586</v>
      </c>
      <c r="F491" s="2765"/>
      <c r="G491" s="2765"/>
      <c r="H491" s="3468" t="s">
        <v>621</v>
      </c>
      <c r="I491" s="3468"/>
      <c r="J491" s="2775">
        <v>-1.1770891827270681E-2</v>
      </c>
      <c r="K491" s="2765"/>
      <c r="L491" s="2765"/>
      <c r="M491" s="3468" t="s">
        <v>458</v>
      </c>
      <c r="N491" s="3468"/>
      <c r="O491" s="2773">
        <v>0.26234251340637699</v>
      </c>
      <c r="P491" s="2765"/>
      <c r="Q491" s="2765"/>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469" t="s">
        <v>603</v>
      </c>
      <c r="D492" s="3468"/>
      <c r="E492" s="2774">
        <v>7.9990076815186989E-4</v>
      </c>
      <c r="F492" s="2765"/>
      <c r="G492" s="2765"/>
      <c r="H492" s="3468" t="s">
        <v>614</v>
      </c>
      <c r="I492" s="3468"/>
      <c r="J492" s="2775">
        <v>7.4096889823853382E-3</v>
      </c>
      <c r="K492" s="2765"/>
      <c r="L492" s="2765"/>
      <c r="M492" s="3468" t="s">
        <v>603</v>
      </c>
      <c r="N492" s="3468"/>
      <c r="O492" s="2781">
        <v>7.9525310637694517E-6</v>
      </c>
      <c r="P492" s="2765"/>
      <c r="Q492" s="2765"/>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469" t="s">
        <v>546</v>
      </c>
      <c r="D493" s="3468"/>
      <c r="E493" s="2774">
        <v>0.22223231547532779</v>
      </c>
      <c r="F493" s="2765"/>
      <c r="G493" s="2765"/>
      <c r="H493" s="3468" t="s">
        <v>612</v>
      </c>
      <c r="I493" s="3468"/>
      <c r="J493" s="2782">
        <v>6.5045764613296019E-3</v>
      </c>
      <c r="K493" s="2765"/>
      <c r="L493" s="2765"/>
      <c r="M493" s="3468" t="s">
        <v>546</v>
      </c>
      <c r="N493" s="3468"/>
      <c r="O493" s="2776">
        <v>0.27594449058031667</v>
      </c>
      <c r="P493" s="2765"/>
      <c r="Q493" s="2765"/>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469" t="s">
        <v>462</v>
      </c>
      <c r="D494" s="3468"/>
      <c r="E494" s="2774">
        <v>0.23525326580170675</v>
      </c>
      <c r="F494" s="2765"/>
      <c r="G494" s="2765"/>
      <c r="H494" s="3480"/>
      <c r="I494" s="3480"/>
      <c r="J494" s="2765"/>
      <c r="K494" s="2765"/>
      <c r="L494" s="2765"/>
      <c r="M494" s="3468" t="s">
        <v>462</v>
      </c>
      <c r="N494" s="3468"/>
      <c r="O494" s="2776">
        <v>0.15846552531797045</v>
      </c>
      <c r="P494" s="2765"/>
      <c r="Q494" s="2765"/>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469" t="s">
        <v>496</v>
      </c>
      <c r="D495" s="3468"/>
      <c r="E495" s="2774">
        <v>1.1829437617652663E-2</v>
      </c>
      <c r="F495" s="2765"/>
      <c r="G495" s="2765"/>
      <c r="H495" s="3480"/>
      <c r="I495" s="3480"/>
      <c r="J495" s="2765"/>
      <c r="K495" s="2765"/>
      <c r="L495" s="2765"/>
      <c r="M495" s="3468" t="s">
        <v>496</v>
      </c>
      <c r="N495" s="3468"/>
      <c r="O495" s="2776">
        <v>3.4618239214467103E-3</v>
      </c>
      <c r="P495" s="2765"/>
      <c r="Q495" s="2765"/>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469" t="s">
        <v>611</v>
      </c>
      <c r="D496" s="3468"/>
      <c r="E496" s="2774">
        <v>2.680616777579318E-4</v>
      </c>
      <c r="F496" s="2765"/>
      <c r="G496" s="2765"/>
      <c r="H496" s="3480"/>
      <c r="I496" s="3480"/>
      <c r="J496" s="2765"/>
      <c r="K496" s="2765"/>
      <c r="L496" s="2765"/>
      <c r="M496" s="3468" t="s">
        <v>611</v>
      </c>
      <c r="N496" s="3468"/>
      <c r="O496" s="2776">
        <v>2.6187633702904386E-4</v>
      </c>
      <c r="P496" s="2765"/>
      <c r="Q496" s="2765"/>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469" t="s">
        <v>598</v>
      </c>
      <c r="D497" s="3468"/>
      <c r="E497" s="2774">
        <v>1.4778249084807938E-3</v>
      </c>
      <c r="F497" s="2765"/>
      <c r="G497" s="2765"/>
      <c r="H497" s="3468" t="s">
        <v>241</v>
      </c>
      <c r="I497" s="3468"/>
      <c r="J497" s="3468"/>
      <c r="K497" s="2765"/>
      <c r="L497" s="2765"/>
      <c r="M497" s="3468" t="s">
        <v>598</v>
      </c>
      <c r="N497" s="3468"/>
      <c r="O497" s="2776">
        <v>5.0911783381246776E-4</v>
      </c>
      <c r="P497" s="2765"/>
      <c r="Q497" s="2765"/>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469" t="s">
        <v>553</v>
      </c>
      <c r="D498" s="3468"/>
      <c r="E498" s="2774">
        <v>0.14153651163067812</v>
      </c>
      <c r="F498" s="2765"/>
      <c r="G498" s="2765"/>
      <c r="H498" s="3468" t="s">
        <v>197</v>
      </c>
      <c r="I498" s="3468"/>
      <c r="J498" s="2783" t="s">
        <v>242</v>
      </c>
      <c r="K498" s="2765"/>
      <c r="L498" s="2765"/>
      <c r="M498" s="3468" t="s">
        <v>553</v>
      </c>
      <c r="N498" s="3468"/>
      <c r="O498" s="2776">
        <v>0.10524488601057294</v>
      </c>
      <c r="P498" s="2765"/>
      <c r="Q498" s="2765"/>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469" t="s">
        <v>607</v>
      </c>
      <c r="D499" s="3468"/>
      <c r="E499" s="2774">
        <v>6.1002779636816398E-4</v>
      </c>
      <c r="F499" s="2765"/>
      <c r="G499" s="2765"/>
      <c r="H499" s="3468" t="s">
        <v>458</v>
      </c>
      <c r="I499" s="3468"/>
      <c r="J499" s="2772">
        <v>0.19212439617809091</v>
      </c>
      <c r="K499" s="2765"/>
      <c r="L499" s="2765"/>
      <c r="M499" s="3468" t="s">
        <v>607</v>
      </c>
      <c r="N499" s="3468"/>
      <c r="O499" s="2776">
        <v>4.5767518936383776E-4</v>
      </c>
      <c r="P499" s="2765"/>
      <c r="Q499" s="2765"/>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469" t="s">
        <v>605</v>
      </c>
      <c r="D500" s="3468"/>
      <c r="E500" s="2774">
        <v>6.7089031756689297E-4</v>
      </c>
      <c r="F500" s="2765"/>
      <c r="G500" s="2765"/>
      <c r="H500" s="3468" t="s">
        <v>546</v>
      </c>
      <c r="I500" s="3468"/>
      <c r="J500" s="2775">
        <v>0.18375641566555714</v>
      </c>
      <c r="K500" s="2765"/>
      <c r="L500" s="2765"/>
      <c r="M500" s="3468" t="s">
        <v>605</v>
      </c>
      <c r="N500" s="3468"/>
      <c r="O500" s="2776">
        <v>3.8245167851893333E-4</v>
      </c>
      <c r="P500" s="2765"/>
      <c r="Q500" s="2765"/>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469" t="s">
        <v>583</v>
      </c>
      <c r="D501" s="3468"/>
      <c r="E501" s="2774">
        <v>6.2458672679736246E-3</v>
      </c>
      <c r="F501" s="2765"/>
      <c r="G501" s="2765"/>
      <c r="H501" s="3468" t="s">
        <v>462</v>
      </c>
      <c r="I501" s="3468"/>
      <c r="J501" s="2775">
        <v>4.4703905962109334E-3</v>
      </c>
      <c r="K501" s="2765"/>
      <c r="L501" s="2765"/>
      <c r="M501" s="3468" t="s">
        <v>617</v>
      </c>
      <c r="N501" s="3468"/>
      <c r="O501" s="2776">
        <v>1.601077307229472E-4</v>
      </c>
      <c r="P501" s="2765"/>
      <c r="Q501" s="2765"/>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469" t="s">
        <v>559</v>
      </c>
      <c r="D502" s="3468"/>
      <c r="E502" s="2774">
        <v>6.2111607782593566E-2</v>
      </c>
      <c r="F502" s="2765"/>
      <c r="G502" s="2765"/>
      <c r="H502" s="3468" t="s">
        <v>496</v>
      </c>
      <c r="I502" s="3468"/>
      <c r="J502" s="2775">
        <v>8.8364477732460443E-3</v>
      </c>
      <c r="K502" s="2765"/>
      <c r="L502" s="2765"/>
      <c r="M502" s="3468" t="s">
        <v>583</v>
      </c>
      <c r="N502" s="3468"/>
      <c r="O502" s="2776">
        <v>3.9805269808772057E-3</v>
      </c>
      <c r="P502" s="2765"/>
      <c r="Q502" s="2765"/>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469" t="s">
        <v>555</v>
      </c>
      <c r="D503" s="3468"/>
      <c r="E503" s="2774">
        <v>4.7282117484445101E-2</v>
      </c>
      <c r="F503" s="2765"/>
      <c r="G503" s="2765"/>
      <c r="H503" s="3468" t="s">
        <v>553</v>
      </c>
      <c r="I503" s="3468"/>
      <c r="J503" s="2775">
        <v>4.8871895546898698E-2</v>
      </c>
      <c r="K503" s="2765"/>
      <c r="L503" s="2765"/>
      <c r="M503" s="3468" t="s">
        <v>559</v>
      </c>
      <c r="N503" s="3468"/>
      <c r="O503" s="2776">
        <v>5.5309452257309807E-2</v>
      </c>
      <c r="P503" s="2765"/>
      <c r="Q503" s="2765"/>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469" t="s">
        <v>462</v>
      </c>
      <c r="D504" s="3468"/>
      <c r="E504" s="2774">
        <v>3.557258604968052E-3</v>
      </c>
      <c r="F504" s="2765"/>
      <c r="G504" s="2765"/>
      <c r="H504" s="3468" t="s">
        <v>583</v>
      </c>
      <c r="I504" s="3468"/>
      <c r="J504" s="2775">
        <v>8.1992625553755447E-3</v>
      </c>
      <c r="K504" s="2765"/>
      <c r="L504" s="2765"/>
      <c r="M504" s="3468" t="s">
        <v>555</v>
      </c>
      <c r="N504" s="3468"/>
      <c r="O504" s="2776">
        <v>0.1086567566549763</v>
      </c>
      <c r="P504" s="2765"/>
      <c r="Q504" s="2765"/>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469" t="s">
        <v>593</v>
      </c>
      <c r="D505" s="3468"/>
      <c r="E505" s="2774">
        <v>1.7617765172748695E-3</v>
      </c>
      <c r="F505" s="2765"/>
      <c r="G505" s="2765"/>
      <c r="H505" s="3468" t="s">
        <v>559</v>
      </c>
      <c r="I505" s="3468"/>
      <c r="J505" s="2775">
        <v>2.2860209824686994E-3</v>
      </c>
      <c r="K505" s="2765"/>
      <c r="L505" s="2765"/>
      <c r="M505" s="3468" t="s">
        <v>593</v>
      </c>
      <c r="N505" s="3468"/>
      <c r="O505" s="2776">
        <v>1.2396442390958631E-3</v>
      </c>
      <c r="P505" s="2765"/>
      <c r="Q505" s="2765"/>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469" t="s">
        <v>491</v>
      </c>
      <c r="D506" s="3468"/>
      <c r="E506" s="2774">
        <v>1.5042610579933474E-2</v>
      </c>
      <c r="F506" s="2765"/>
      <c r="G506" s="2765"/>
      <c r="H506" s="3468" t="s">
        <v>555</v>
      </c>
      <c r="I506" s="3468"/>
      <c r="J506" s="2775">
        <v>3.9767963463729204E-2</v>
      </c>
      <c r="K506" s="2765"/>
      <c r="L506" s="2765"/>
      <c r="M506" s="3468" t="s">
        <v>491</v>
      </c>
      <c r="N506" s="3468"/>
      <c r="O506" s="2776">
        <v>8.7248676881738398E-3</v>
      </c>
      <c r="P506" s="2765"/>
      <c r="Q506" s="2765"/>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469" t="s">
        <v>500</v>
      </c>
      <c r="D507" s="3468"/>
      <c r="E507" s="2774">
        <v>1.809561336520926E-3</v>
      </c>
      <c r="F507" s="2765"/>
      <c r="G507" s="2765"/>
      <c r="H507" s="3468" t="s">
        <v>462</v>
      </c>
      <c r="I507" s="3468"/>
      <c r="J507" s="2775">
        <v>4.2764777664175335E-3</v>
      </c>
      <c r="K507" s="2765"/>
      <c r="L507" s="2765"/>
      <c r="M507" s="3468" t="s">
        <v>500</v>
      </c>
      <c r="N507" s="3468"/>
      <c r="O507" s="2776">
        <v>1.0573452388819319E-3</v>
      </c>
      <c r="P507" s="2765"/>
      <c r="Q507" s="2765"/>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469" t="s">
        <v>614</v>
      </c>
      <c r="D508" s="3468"/>
      <c r="E508" s="2774">
        <v>1.087775204244684E-4</v>
      </c>
      <c r="F508" s="2765"/>
      <c r="G508" s="2765"/>
      <c r="H508" s="3468" t="s">
        <v>491</v>
      </c>
      <c r="I508" s="3468"/>
      <c r="J508" s="2775">
        <v>2.1334140215886264E-3</v>
      </c>
      <c r="K508" s="2765"/>
      <c r="L508" s="2765"/>
      <c r="M508" s="3468" t="s">
        <v>614</v>
      </c>
      <c r="N508" s="3468"/>
      <c r="O508" s="2781">
        <v>2.3810498641779022E-5</v>
      </c>
      <c r="P508" s="2765"/>
      <c r="Q508" s="2765"/>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482" t="s">
        <v>486</v>
      </c>
      <c r="D509" s="3468"/>
      <c r="E509" s="2774">
        <v>2.1337151818794833E-2</v>
      </c>
      <c r="F509" s="2765"/>
      <c r="G509" s="2765"/>
      <c r="H509" s="3468" t="s">
        <v>614</v>
      </c>
      <c r="I509" s="3468"/>
      <c r="J509" s="2784">
        <v>5.4903490815682672E-5</v>
      </c>
      <c r="K509" s="2765"/>
      <c r="L509" s="2765"/>
      <c r="M509" s="3468" t="s">
        <v>486</v>
      </c>
      <c r="N509" s="3468"/>
      <c r="O509" s="2776">
        <v>4.1612382914440783E-3</v>
      </c>
      <c r="P509" s="2765"/>
      <c r="Q509" s="2765"/>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481" t="s">
        <v>610</v>
      </c>
      <c r="D510" s="3468"/>
      <c r="E510" s="2774">
        <v>5.2103062477550999E-4</v>
      </c>
      <c r="F510" s="2765"/>
      <c r="G510" s="2765"/>
      <c r="H510" s="3468" t="s">
        <v>486</v>
      </c>
      <c r="I510" s="3468"/>
      <c r="J510" s="2775">
        <v>7.4388623683757177E-2</v>
      </c>
      <c r="K510" s="2765"/>
      <c r="L510" s="2765"/>
      <c r="M510" s="3468" t="s">
        <v>610</v>
      </c>
      <c r="N510" s="3468"/>
      <c r="O510" s="2776">
        <v>2.655670222648643E-4</v>
      </c>
      <c r="P510" s="2765"/>
      <c r="Q510" s="2765"/>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481" t="s">
        <v>618</v>
      </c>
      <c r="D511" s="3468"/>
      <c r="E511" s="2785">
        <v>8.1707351232406937E-5</v>
      </c>
      <c r="F511" s="2765"/>
      <c r="G511" s="2765"/>
      <c r="H511" s="3468" t="s">
        <v>576</v>
      </c>
      <c r="I511" s="3468"/>
      <c r="J511" s="2775">
        <v>3.7340486914030143E-4</v>
      </c>
      <c r="K511" s="2765"/>
      <c r="L511" s="2765"/>
      <c r="M511" s="3468" t="s">
        <v>478</v>
      </c>
      <c r="N511" s="3468"/>
      <c r="O511" s="2776">
        <v>0.2178794147576418</v>
      </c>
      <c r="P511" s="2765"/>
      <c r="Q511" s="2765"/>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481" t="s">
        <v>576</v>
      </c>
      <c r="D512" s="3468"/>
      <c r="E512" s="2774">
        <v>1.2484543535228355E-3</v>
      </c>
      <c r="F512" s="2765"/>
      <c r="G512" s="2765"/>
      <c r="H512" s="3468" t="s">
        <v>478</v>
      </c>
      <c r="I512" s="3468"/>
      <c r="J512" s="2775">
        <v>0.11416564620564565</v>
      </c>
      <c r="K512" s="2765"/>
      <c r="L512" s="2765"/>
      <c r="M512" s="3468" t="s">
        <v>576</v>
      </c>
      <c r="N512" s="3468"/>
      <c r="O512" s="2776">
        <v>1.3192355662956412E-3</v>
      </c>
      <c r="P512" s="2765"/>
      <c r="Q512" s="2765"/>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483" t="s">
        <v>478</v>
      </c>
      <c r="D513" s="3468"/>
      <c r="E513" s="2774">
        <v>0.16896075616828193</v>
      </c>
      <c r="F513" s="2765"/>
      <c r="G513" s="2765"/>
      <c r="H513" s="3468" t="s">
        <v>576</v>
      </c>
      <c r="I513" s="3468"/>
      <c r="J513" s="2775">
        <v>8.6843729618018249E-3</v>
      </c>
      <c r="K513" s="2765"/>
      <c r="L513" s="2765"/>
      <c r="M513" s="3468" t="s">
        <v>579</v>
      </c>
      <c r="N513" s="3468"/>
      <c r="O513" s="2776">
        <v>1.1547053932287079E-4</v>
      </c>
      <c r="P513" s="2765"/>
      <c r="Q513" s="2765"/>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484" t="s">
        <v>576</v>
      </c>
      <c r="D514" s="3468"/>
      <c r="E514" s="2774">
        <v>1.4992332868013481E-2</v>
      </c>
      <c r="F514" s="2765"/>
      <c r="G514" s="2765"/>
      <c r="H514" s="3468" t="s">
        <v>579</v>
      </c>
      <c r="I514" s="3468"/>
      <c r="J514" s="2775">
        <v>2.635495574315529E-2</v>
      </c>
      <c r="K514" s="2765"/>
      <c r="L514" s="2765"/>
      <c r="M514" s="3468" t="s">
        <v>561</v>
      </c>
      <c r="N514" s="3468"/>
      <c r="O514" s="2776">
        <v>4.3769711654578949E-2</v>
      </c>
      <c r="P514" s="2765"/>
      <c r="Q514" s="2765"/>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479" t="s">
        <v>579</v>
      </c>
      <c r="D515" s="3468"/>
      <c r="E515" s="2774">
        <v>9.7340223841531903E-3</v>
      </c>
      <c r="F515" s="2765"/>
      <c r="G515" s="2765"/>
      <c r="H515" s="3468" t="s">
        <v>561</v>
      </c>
      <c r="I515" s="3468"/>
      <c r="J515" s="2775">
        <v>1.9742849633251468E-2</v>
      </c>
      <c r="K515" s="2765"/>
      <c r="L515" s="2765"/>
      <c r="M515" s="3468" t="s">
        <v>554</v>
      </c>
      <c r="N515" s="3468"/>
      <c r="O515" s="2776">
        <v>0.13200909997064206</v>
      </c>
      <c r="P515" s="2765"/>
      <c r="Q515" s="2765"/>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469" t="s">
        <v>561</v>
      </c>
      <c r="D516" s="3468"/>
      <c r="E516" s="2774">
        <v>4.6483679053203907E-2</v>
      </c>
      <c r="F516" s="2765"/>
      <c r="G516" s="2765"/>
      <c r="H516" s="3468" t="s">
        <v>554</v>
      </c>
      <c r="I516" s="3468"/>
      <c r="J516" s="2775">
        <v>4.2380917256545102E-2</v>
      </c>
      <c r="K516" s="2765"/>
      <c r="L516" s="2765"/>
      <c r="M516" s="3468" t="s">
        <v>545</v>
      </c>
      <c r="N516" s="3468"/>
      <c r="O516" s="2776">
        <v>0.29604317521753021</v>
      </c>
      <c r="P516" s="2765"/>
      <c r="Q516" s="2765"/>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469" t="s">
        <v>554</v>
      </c>
      <c r="D517" s="3468"/>
      <c r="E517" s="2774">
        <v>6.7465720046646013E-2</v>
      </c>
      <c r="F517" s="2765"/>
      <c r="G517" s="2765"/>
      <c r="H517" s="3468" t="s">
        <v>545</v>
      </c>
      <c r="I517" s="3468"/>
      <c r="J517" s="2775">
        <v>0.27481277480428584</v>
      </c>
      <c r="K517" s="2765"/>
      <c r="L517" s="2765"/>
      <c r="M517" s="3468" t="s">
        <v>572</v>
      </c>
      <c r="N517" s="3468"/>
      <c r="O517" s="2776">
        <v>1.341146976398128E-2</v>
      </c>
      <c r="P517" s="2765"/>
      <c r="Q517" s="2765"/>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469" t="s">
        <v>545</v>
      </c>
      <c r="D518" s="3468"/>
      <c r="E518" s="2774">
        <v>0.33329524800837534</v>
      </c>
      <c r="F518" s="2765"/>
      <c r="G518" s="2765"/>
      <c r="H518" s="3468" t="s">
        <v>572</v>
      </c>
      <c r="I518" s="3468"/>
      <c r="J518" s="2775">
        <v>8.2830950395515451E-3</v>
      </c>
      <c r="K518" s="2765"/>
      <c r="L518" s="2765"/>
      <c r="M518" s="3468" t="s">
        <v>539</v>
      </c>
      <c r="N518" s="3468"/>
      <c r="O518" s="2776">
        <v>0.48641332583793379</v>
      </c>
      <c r="P518" s="2765"/>
      <c r="Q518" s="2765"/>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469" t="s">
        <v>572</v>
      </c>
      <c r="D519" s="3468"/>
      <c r="E519" s="2774">
        <v>1.2714267146591357E-2</v>
      </c>
      <c r="F519" s="2765"/>
      <c r="G519" s="2765"/>
      <c r="H519" s="3468" t="s">
        <v>539</v>
      </c>
      <c r="I519" s="3468"/>
      <c r="J519" s="2775">
        <v>0.5649726688755542</v>
      </c>
      <c r="K519" s="2765"/>
      <c r="L519" s="2765"/>
      <c r="M519" s="3468" t="s">
        <v>557</v>
      </c>
      <c r="N519" s="3468"/>
      <c r="O519" s="2776">
        <v>8.5328618282660987E-2</v>
      </c>
      <c r="P519" s="2765"/>
      <c r="Q519" s="2765"/>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469" t="s">
        <v>539</v>
      </c>
      <c r="D520" s="3468"/>
      <c r="E520" s="2774">
        <v>0.62580555847569819</v>
      </c>
      <c r="F520" s="2765"/>
      <c r="G520" s="2765"/>
      <c r="H520" s="3468" t="s">
        <v>557</v>
      </c>
      <c r="I520" s="3468"/>
      <c r="J520" s="2775">
        <v>2.8296457744882639E-3</v>
      </c>
      <c r="K520" s="2765"/>
      <c r="L520" s="2765"/>
      <c r="M520" s="3468" t="s">
        <v>543</v>
      </c>
      <c r="N520" s="3468"/>
      <c r="O520" s="2776">
        <v>0.24935808917269572</v>
      </c>
      <c r="P520" s="2765"/>
      <c r="Q520" s="2765"/>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469" t="s">
        <v>557</v>
      </c>
      <c r="D521" s="3468"/>
      <c r="E521" s="2774">
        <v>8.7018050459040045E-3</v>
      </c>
      <c r="F521" s="2765"/>
      <c r="G521" s="2765"/>
      <c r="H521" s="3468" t="s">
        <v>543</v>
      </c>
      <c r="I521" s="3468"/>
      <c r="J521" s="2775">
        <v>0.45299747992799066</v>
      </c>
      <c r="K521" s="2765"/>
      <c r="L521" s="2765"/>
      <c r="M521" s="3468" t="s">
        <v>542</v>
      </c>
      <c r="N521" s="3468"/>
      <c r="O521" s="2776">
        <v>0.33194181941136219</v>
      </c>
      <c r="P521" s="2765"/>
      <c r="Q521" s="2765"/>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469" t="s">
        <v>543</v>
      </c>
      <c r="D522" s="3468"/>
      <c r="E522" s="2774">
        <v>0.40503761645592823</v>
      </c>
      <c r="F522" s="2765"/>
      <c r="G522" s="2765"/>
      <c r="H522" s="3468" t="s">
        <v>542</v>
      </c>
      <c r="I522" s="3468"/>
      <c r="J522" s="2775">
        <v>0.48208363145997635</v>
      </c>
      <c r="K522" s="2765"/>
      <c r="L522" s="2765"/>
      <c r="M522" s="3468" t="s">
        <v>397</v>
      </c>
      <c r="N522" s="3468"/>
      <c r="O522" s="2776">
        <v>0.47421106939003244</v>
      </c>
      <c r="P522" s="2765"/>
      <c r="Q522" s="2765"/>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469" t="s">
        <v>542</v>
      </c>
      <c r="D523" s="3468"/>
      <c r="E523" s="2774">
        <v>0.53949251720376168</v>
      </c>
      <c r="F523" s="2765"/>
      <c r="G523" s="2765"/>
      <c r="H523" s="3468" t="s">
        <v>397</v>
      </c>
      <c r="I523" s="3468"/>
      <c r="J523" s="2775">
        <v>0.4635158409244961</v>
      </c>
      <c r="K523" s="2765"/>
      <c r="L523" s="2765"/>
      <c r="M523" s="3468" t="s">
        <v>560</v>
      </c>
      <c r="N523" s="3468"/>
      <c r="O523" s="2776">
        <v>7.6298117951386871E-2</v>
      </c>
      <c r="P523" s="2765"/>
      <c r="Q523" s="2765"/>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469" t="s">
        <v>397</v>
      </c>
      <c r="D524" s="3468"/>
      <c r="E524" s="2774">
        <v>0.5445028354967183</v>
      </c>
      <c r="F524" s="2765"/>
      <c r="G524" s="2765"/>
      <c r="H524" s="3468" t="s">
        <v>560</v>
      </c>
      <c r="I524" s="3468"/>
      <c r="J524" s="2775">
        <v>5.2608657129736822E-2</v>
      </c>
      <c r="K524" s="2765"/>
      <c r="L524" s="2765"/>
      <c r="M524" s="3468" t="s">
        <v>550</v>
      </c>
      <c r="N524" s="3468"/>
      <c r="O524" s="2776">
        <v>7.7127912432808046E-2</v>
      </c>
      <c r="P524" s="2765"/>
      <c r="Q524" s="2765"/>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469" t="s">
        <v>560</v>
      </c>
      <c r="D525" s="3468"/>
      <c r="E525" s="2774">
        <v>5.9598226639527747E-2</v>
      </c>
      <c r="F525" s="2765"/>
      <c r="G525" s="2765"/>
      <c r="H525" s="3468" t="s">
        <v>573</v>
      </c>
      <c r="I525" s="3468"/>
      <c r="J525" s="2775">
        <v>2.1484621797645091E-2</v>
      </c>
      <c r="K525" s="2765"/>
      <c r="L525" s="2765"/>
      <c r="M525" s="3468" t="s">
        <v>479</v>
      </c>
      <c r="N525" s="3468"/>
      <c r="O525" s="2776">
        <v>9.0281320700409812E-3</v>
      </c>
      <c r="P525" s="2765"/>
      <c r="Q525" s="2765"/>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469" t="s">
        <v>573</v>
      </c>
      <c r="D526" s="3468"/>
      <c r="E526" s="2774">
        <v>2.0957731291354451E-2</v>
      </c>
      <c r="F526" s="2765"/>
      <c r="G526" s="2765"/>
      <c r="H526" s="3468" t="s">
        <v>550</v>
      </c>
      <c r="I526" s="3468"/>
      <c r="J526" s="2775">
        <v>0.10807825712934167</v>
      </c>
      <c r="K526" s="2765"/>
      <c r="L526" s="2765"/>
      <c r="M526" s="3468" t="s">
        <v>564</v>
      </c>
      <c r="N526" s="3468"/>
      <c r="O526" s="2776">
        <v>3.404692091390385E-2</v>
      </c>
      <c r="P526" s="2765"/>
      <c r="Q526" s="2765"/>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469" t="s">
        <v>550</v>
      </c>
      <c r="D527" s="3468"/>
      <c r="E527" s="2774">
        <v>0.17248972395473772</v>
      </c>
      <c r="F527" s="2765"/>
      <c r="G527" s="2765"/>
      <c r="H527" s="3468" t="s">
        <v>578</v>
      </c>
      <c r="I527" s="3468"/>
      <c r="J527" s="2775">
        <v>1.9636927260692234E-3</v>
      </c>
      <c r="K527" s="2765"/>
      <c r="L527" s="2765"/>
      <c r="M527" s="3468" t="s">
        <v>578</v>
      </c>
      <c r="N527" s="3468"/>
      <c r="O527" s="2776">
        <v>5.7160431727401205E-3</v>
      </c>
      <c r="P527" s="2765"/>
      <c r="Q527" s="2765"/>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469" t="s">
        <v>564</v>
      </c>
      <c r="D528" s="3468"/>
      <c r="E528" s="2774">
        <v>2.4666586292887227E-3</v>
      </c>
      <c r="F528" s="2765"/>
      <c r="G528" s="2765"/>
      <c r="H528" s="3468" t="s">
        <v>549</v>
      </c>
      <c r="I528" s="3468"/>
      <c r="J528" s="2775">
        <v>0.12105535331252365</v>
      </c>
      <c r="K528" s="2765"/>
      <c r="L528" s="2765"/>
      <c r="M528" s="3468" t="s">
        <v>549</v>
      </c>
      <c r="N528" s="3468"/>
      <c r="O528" s="2776">
        <v>0.16922797596952061</v>
      </c>
      <c r="P528" s="2765"/>
      <c r="Q528" s="2765"/>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469" t="s">
        <v>578</v>
      </c>
      <c r="D529" s="3468"/>
      <c r="E529" s="2774">
        <v>1.8183643592044293E-3</v>
      </c>
      <c r="F529" s="2765"/>
      <c r="G529" s="2765"/>
      <c r="H529" s="3468" t="s">
        <v>548</v>
      </c>
      <c r="I529" s="3468"/>
      <c r="J529" s="2775">
        <v>0.19726230936173841</v>
      </c>
      <c r="K529" s="2765"/>
      <c r="L529" s="2765"/>
      <c r="M529" s="3468" t="s">
        <v>548</v>
      </c>
      <c r="N529" s="3468"/>
      <c r="O529" s="2776">
        <v>0.14491118455013202</v>
      </c>
      <c r="P529" s="2765"/>
      <c r="Q529" s="2765"/>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469" t="s">
        <v>549</v>
      </c>
      <c r="D530" s="3468"/>
      <c r="E530" s="2774">
        <v>0.16971381740647248</v>
      </c>
      <c r="F530" s="2765"/>
      <c r="G530" s="2765"/>
      <c r="H530" s="3468" t="s">
        <v>563</v>
      </c>
      <c r="I530" s="3468"/>
      <c r="J530" s="2775">
        <v>7.0423264390785398E-3</v>
      </c>
      <c r="K530" s="2765"/>
      <c r="L530" s="2765"/>
      <c r="M530" s="3468" t="s">
        <v>563</v>
      </c>
      <c r="N530" s="3468"/>
      <c r="O530" s="2776">
        <v>2.6541554932151292E-2</v>
      </c>
      <c r="P530" s="2765"/>
      <c r="Q530" s="2765"/>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469" t="s">
        <v>548</v>
      </c>
      <c r="D531" s="3468"/>
      <c r="E531" s="2774">
        <v>0.28016668289474328</v>
      </c>
      <c r="F531" s="2765"/>
      <c r="G531" s="2765"/>
      <c r="H531" s="3468" t="s">
        <v>565</v>
      </c>
      <c r="I531" s="3468"/>
      <c r="J531" s="2775">
        <v>1.5021303421632428E-2</v>
      </c>
      <c r="K531" s="2765"/>
      <c r="L531" s="2765"/>
      <c r="M531" s="3468" t="s">
        <v>565</v>
      </c>
      <c r="N531" s="3468"/>
      <c r="O531" s="2776">
        <v>9.1861472898769822E-3</v>
      </c>
      <c r="P531" s="2765"/>
      <c r="Q531" s="2765"/>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469" t="s">
        <v>563</v>
      </c>
      <c r="D532" s="3468"/>
      <c r="E532" s="2774">
        <v>3.3393730900065859E-2</v>
      </c>
      <c r="F532" s="2765"/>
      <c r="G532" s="2765"/>
      <c r="H532" s="3468" t="s">
        <v>602</v>
      </c>
      <c r="I532" s="3468"/>
      <c r="J532" s="2775">
        <v>6.2470625263877947E-3</v>
      </c>
      <c r="K532" s="2765"/>
      <c r="L532" s="2765"/>
      <c r="M532" s="3468" t="s">
        <v>575</v>
      </c>
      <c r="N532" s="3468"/>
      <c r="O532" s="2776">
        <v>2.7220920265022173E-3</v>
      </c>
      <c r="P532" s="2765"/>
      <c r="Q532" s="2765"/>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469" t="s">
        <v>565</v>
      </c>
      <c r="D533" s="3468"/>
      <c r="E533" s="2774">
        <v>2.7587823070183592E-2</v>
      </c>
      <c r="F533" s="2765"/>
      <c r="G533" s="2765"/>
      <c r="H533" s="3468" t="s">
        <v>588</v>
      </c>
      <c r="I533" s="3468"/>
      <c r="J533" s="2775">
        <v>1.8661158014504457E-2</v>
      </c>
      <c r="K533" s="2765"/>
      <c r="L533" s="2765"/>
      <c r="M533" s="3468" t="s">
        <v>302</v>
      </c>
      <c r="N533" s="3468"/>
      <c r="O533" s="2776">
        <v>2.4202350215778295E-3</v>
      </c>
      <c r="P533" s="2765"/>
      <c r="Q533" s="2765"/>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469" t="s">
        <v>547</v>
      </c>
      <c r="D534" s="3468"/>
      <c r="E534" s="2774">
        <v>0.33720009570386433</v>
      </c>
      <c r="F534" s="2765"/>
      <c r="G534" s="2765"/>
      <c r="H534" s="3468" t="s">
        <v>587</v>
      </c>
      <c r="I534" s="3468"/>
      <c r="J534" s="2775">
        <v>1.8847906756826786E-2</v>
      </c>
      <c r="K534" s="2765"/>
      <c r="L534" s="2765"/>
      <c r="M534" s="3468" t="s">
        <v>307</v>
      </c>
      <c r="N534" s="3468"/>
      <c r="O534" s="2776">
        <v>6.2031792368076372E-4</v>
      </c>
      <c r="P534" s="2765"/>
      <c r="Q534" s="2765"/>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469" t="s">
        <v>558</v>
      </c>
      <c r="D535" s="3468"/>
      <c r="E535" s="2774">
        <v>6.6480016705533898E-2</v>
      </c>
      <c r="F535" s="2765"/>
      <c r="G535" s="2765"/>
      <c r="H535" s="3468" t="s">
        <v>619</v>
      </c>
      <c r="I535" s="3468"/>
      <c r="J535" s="2775">
        <v>4.0637110737428719E-4</v>
      </c>
      <c r="K535" s="2765"/>
      <c r="L535" s="2765"/>
      <c r="M535" s="3468" t="s">
        <v>427</v>
      </c>
      <c r="N535" s="3468"/>
      <c r="O535" s="2776">
        <v>2.75098084694625E-4</v>
      </c>
      <c r="P535" s="2765"/>
      <c r="Q535" s="2765"/>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469" t="s">
        <v>581</v>
      </c>
      <c r="D536" s="3468"/>
      <c r="E536" s="2774">
        <v>7.0940005982477721E-3</v>
      </c>
      <c r="F536" s="2765"/>
      <c r="G536" s="2765"/>
      <c r="H536" s="3468" t="s">
        <v>620</v>
      </c>
      <c r="I536" s="3468"/>
      <c r="J536" s="2775">
        <v>3.9629118384183938E-4</v>
      </c>
      <c r="K536" s="2765"/>
      <c r="L536" s="2765"/>
      <c r="M536" s="3468" t="s">
        <v>569</v>
      </c>
      <c r="N536" s="3468"/>
      <c r="O536" s="2776">
        <v>4.7013298331923473E-3</v>
      </c>
      <c r="P536" s="2765"/>
      <c r="Q536" s="2765"/>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469" t="s">
        <v>596</v>
      </c>
      <c r="D537" s="3468"/>
      <c r="E537" s="2774">
        <v>1.7169878829716677E-3</v>
      </c>
      <c r="F537" s="2765"/>
      <c r="G537" s="2765"/>
      <c r="H537" s="3468" t="s">
        <v>575</v>
      </c>
      <c r="I537" s="3468"/>
      <c r="J537" s="2775">
        <v>3.4360972901561739E-2</v>
      </c>
      <c r="K537" s="2765"/>
      <c r="L537" s="2765"/>
      <c r="M537" s="3468" t="s">
        <v>295</v>
      </c>
      <c r="N537" s="3468"/>
      <c r="O537" s="2776">
        <v>3.256097549322125E-3</v>
      </c>
      <c r="P537" s="2765"/>
      <c r="Q537" s="2765"/>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469" t="s">
        <v>540</v>
      </c>
      <c r="D538" s="3468"/>
      <c r="E538" s="2774">
        <v>0.56295245298619667</v>
      </c>
      <c r="F538" s="2765"/>
      <c r="G538" s="2765"/>
      <c r="H538" s="3468" t="s">
        <v>302</v>
      </c>
      <c r="I538" s="3468"/>
      <c r="J538" s="2775">
        <v>3.0485695879904497E-2</v>
      </c>
      <c r="K538" s="2765"/>
      <c r="L538" s="2765"/>
      <c r="M538" s="3468" t="s">
        <v>323</v>
      </c>
      <c r="N538" s="3468"/>
      <c r="O538" s="2776">
        <v>7.7243414310529108E-4</v>
      </c>
      <c r="P538" s="2765"/>
      <c r="Q538" s="2765"/>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469" t="s">
        <v>586</v>
      </c>
      <c r="D539" s="3468"/>
      <c r="E539" s="2774">
        <v>1.1437482164827334E-3</v>
      </c>
      <c r="F539" s="2765"/>
      <c r="G539" s="2765"/>
      <c r="H539" s="3468" t="s">
        <v>317</v>
      </c>
      <c r="I539" s="3468"/>
      <c r="J539" s="2775">
        <v>3.8848796825982908E-3</v>
      </c>
      <c r="K539" s="2765"/>
      <c r="L539" s="2765"/>
      <c r="M539" s="3468" t="s">
        <v>336</v>
      </c>
      <c r="N539" s="3468"/>
      <c r="O539" s="2776">
        <v>8.5130425371278905E-4</v>
      </c>
      <c r="P539" s="2765"/>
      <c r="Q539" s="2765"/>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469" t="s">
        <v>537</v>
      </c>
      <c r="D540" s="3468"/>
      <c r="E540" s="2774">
        <v>0.62914583769831434</v>
      </c>
      <c r="F540" s="2765"/>
      <c r="G540" s="2765"/>
      <c r="H540" s="3468" t="s">
        <v>499</v>
      </c>
      <c r="I540" s="3468"/>
      <c r="J540" s="2775">
        <v>0.12111180977243145</v>
      </c>
      <c r="K540" s="2765"/>
      <c r="L540" s="2765"/>
      <c r="M540" s="3468" t="s">
        <v>547</v>
      </c>
      <c r="N540" s="3468"/>
      <c r="O540" s="2776">
        <v>0.23787420987183952</v>
      </c>
      <c r="P540" s="2765"/>
      <c r="Q540" s="2765"/>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469" t="s">
        <v>580</v>
      </c>
      <c r="D541" s="3468"/>
      <c r="E541" s="2774">
        <v>1.5740786223934346E-3</v>
      </c>
      <c r="F541" s="2765"/>
      <c r="G541" s="2765"/>
      <c r="H541" s="3468" t="s">
        <v>294</v>
      </c>
      <c r="I541" s="3468"/>
      <c r="J541" s="2775">
        <v>0.10419200145577595</v>
      </c>
      <c r="K541" s="2765"/>
      <c r="L541" s="2765"/>
      <c r="M541" s="3468" t="s">
        <v>606</v>
      </c>
      <c r="N541" s="3468"/>
      <c r="O541" s="2776">
        <v>6.5138429824120817E-4</v>
      </c>
      <c r="P541" s="2765"/>
      <c r="Q541" s="2765"/>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469" t="s">
        <v>590</v>
      </c>
      <c r="D542" s="3468"/>
      <c r="E542" s="2774">
        <v>2.1198196580174125E-3</v>
      </c>
      <c r="F542" s="2765"/>
      <c r="G542" s="2765"/>
      <c r="H542" s="3468" t="s">
        <v>338</v>
      </c>
      <c r="I542" s="3468"/>
      <c r="J542" s="2775">
        <v>1.1537084154217832E-2</v>
      </c>
      <c r="K542" s="2765"/>
      <c r="L542" s="2765"/>
      <c r="M542" s="3468" t="s">
        <v>558</v>
      </c>
      <c r="N542" s="3468"/>
      <c r="O542" s="2776">
        <v>4.8386980102548716E-2</v>
      </c>
      <c r="P542" s="2765"/>
      <c r="Q542" s="2765"/>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469" t="s">
        <v>552</v>
      </c>
      <c r="D543" s="3468"/>
      <c r="E543" s="2774">
        <v>2.6042608151742582E-2</v>
      </c>
      <c r="F543" s="2765"/>
      <c r="G543" s="2765"/>
      <c r="H543" s="3468" t="s">
        <v>427</v>
      </c>
      <c r="I543" s="3468"/>
      <c r="J543" s="2775">
        <v>1.5882443797412815E-3</v>
      </c>
      <c r="K543" s="2765"/>
      <c r="L543" s="2765"/>
      <c r="M543" s="3468" t="s">
        <v>581</v>
      </c>
      <c r="N543" s="3468"/>
      <c r="O543" s="2776">
        <v>1.5582957908351729E-3</v>
      </c>
      <c r="P543" s="2765"/>
      <c r="Q543" s="2765"/>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469" t="s">
        <v>544</v>
      </c>
      <c r="D544" s="3468"/>
      <c r="E544" s="2774">
        <v>0.52253097055428743</v>
      </c>
      <c r="F544" s="2765"/>
      <c r="G544" s="2765"/>
      <c r="H544" s="3468" t="s">
        <v>569</v>
      </c>
      <c r="I544" s="3468"/>
      <c r="J544" s="2775">
        <v>3.8971731281590205E-2</v>
      </c>
      <c r="K544" s="2765"/>
      <c r="L544" s="2765"/>
      <c r="M544" s="3468" t="s">
        <v>540</v>
      </c>
      <c r="N544" s="3468"/>
      <c r="O544" s="2776">
        <v>0.47538968537490006</v>
      </c>
      <c r="P544" s="2765"/>
      <c r="Q544" s="2765"/>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469" t="s">
        <v>541</v>
      </c>
      <c r="D545" s="3468"/>
      <c r="E545" s="2774">
        <v>0.57085484188149782</v>
      </c>
      <c r="F545" s="2765"/>
      <c r="G545" s="2765"/>
      <c r="H545" s="3468" t="s">
        <v>295</v>
      </c>
      <c r="I545" s="3468"/>
      <c r="J545" s="2775">
        <v>3.0645457978574996E-2</v>
      </c>
      <c r="K545" s="2765"/>
      <c r="L545" s="2765"/>
      <c r="M545" s="3468" t="s">
        <v>586</v>
      </c>
      <c r="N545" s="3468"/>
      <c r="O545" s="2776">
        <v>3.6969574727976494E-3</v>
      </c>
      <c r="P545" s="2765"/>
      <c r="Q545" s="2765"/>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469" t="s">
        <v>601</v>
      </c>
      <c r="D546" s="3468"/>
      <c r="E546" s="2785">
        <v>4.8757549769378467E-5</v>
      </c>
      <c r="F546" s="2765"/>
      <c r="G546" s="2765"/>
      <c r="H546" s="3468" t="s">
        <v>323</v>
      </c>
      <c r="I546" s="3468"/>
      <c r="J546" s="2775">
        <v>7.8158609971943609E-3</v>
      </c>
      <c r="K546" s="2765"/>
      <c r="L546" s="2765"/>
      <c r="M546" s="3468" t="s">
        <v>537</v>
      </c>
      <c r="N546" s="3468"/>
      <c r="O546" s="2776">
        <v>0.45237689007955567</v>
      </c>
      <c r="P546" s="2765"/>
      <c r="Q546" s="2765"/>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469" t="s">
        <v>600</v>
      </c>
      <c r="D547" s="3468"/>
      <c r="E547" s="2774">
        <v>1.1335191874220431E-3</v>
      </c>
      <c r="F547" s="2765"/>
      <c r="G547" s="2765"/>
      <c r="H547" s="3468" t="s">
        <v>336</v>
      </c>
      <c r="I547" s="3468"/>
      <c r="J547" s="2775">
        <v>1.2661742143900043E-3</v>
      </c>
      <c r="K547" s="2765"/>
      <c r="L547" s="2765"/>
      <c r="M547" s="3468" t="s">
        <v>580</v>
      </c>
      <c r="N547" s="3468"/>
      <c r="O547" s="2776">
        <v>4.4496266475116128E-3</v>
      </c>
      <c r="P547" s="2765"/>
      <c r="Q547" s="2765"/>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469" t="s">
        <v>599</v>
      </c>
      <c r="D548" s="3468"/>
      <c r="E548" s="2774">
        <v>4.7580534425729031E-4</v>
      </c>
      <c r="F548" s="2765"/>
      <c r="G548" s="2765"/>
      <c r="H548" s="3468" t="s">
        <v>483</v>
      </c>
      <c r="I548" s="3468"/>
      <c r="J548" s="2775">
        <v>0.18024653266919369</v>
      </c>
      <c r="K548" s="2765"/>
      <c r="L548" s="2765"/>
      <c r="M548" s="3468" t="s">
        <v>552</v>
      </c>
      <c r="N548" s="3468"/>
      <c r="O548" s="2776">
        <v>0.16884672381038299</v>
      </c>
      <c r="P548" s="2765"/>
      <c r="Q548" s="2765"/>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469" t="s">
        <v>556</v>
      </c>
      <c r="D549" s="3468"/>
      <c r="E549" s="2774">
        <v>8.7746247144893597E-2</v>
      </c>
      <c r="F549" s="2765"/>
      <c r="G549" s="2765"/>
      <c r="H549" s="3468" t="s">
        <v>306</v>
      </c>
      <c r="I549" s="3468"/>
      <c r="J549" s="2775">
        <v>8.9470282203796006E-2</v>
      </c>
      <c r="K549" s="2765"/>
      <c r="L549" s="2765"/>
      <c r="M549" s="3468" t="s">
        <v>544</v>
      </c>
      <c r="N549" s="3468"/>
      <c r="O549" s="2776">
        <v>0.3178731493238301</v>
      </c>
      <c r="P549" s="2765"/>
      <c r="Q549" s="2765"/>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469" t="s">
        <v>597</v>
      </c>
      <c r="D550" s="3468"/>
      <c r="E550" s="2785">
        <v>9.5036436798847285E-5</v>
      </c>
      <c r="F550" s="2765"/>
      <c r="G550" s="2765"/>
      <c r="H550" s="3468" t="s">
        <v>286</v>
      </c>
      <c r="I550" s="3468"/>
      <c r="J550" s="2775">
        <v>4.9023577990556358E-2</v>
      </c>
      <c r="K550" s="2765"/>
      <c r="L550" s="2765"/>
      <c r="M550" s="3468" t="s">
        <v>541</v>
      </c>
      <c r="N550" s="3468"/>
      <c r="O550" s="2776">
        <v>0.33907153269450724</v>
      </c>
      <c r="P550" s="2765"/>
      <c r="Q550" s="2765"/>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469" t="s">
        <v>574</v>
      </c>
      <c r="D551" s="3468"/>
      <c r="E551" s="2774">
        <v>1.2075203313437562E-2</v>
      </c>
      <c r="F551" s="2765"/>
      <c r="G551" s="2765"/>
      <c r="H551" s="3468" t="s">
        <v>318</v>
      </c>
      <c r="I551" s="3468"/>
      <c r="J551" s="2775">
        <v>5.7622773948178274E-3</v>
      </c>
      <c r="K551" s="2765"/>
      <c r="L551" s="2765"/>
      <c r="M551" s="3468" t="s">
        <v>601</v>
      </c>
      <c r="N551" s="3468"/>
      <c r="O551" s="2776">
        <v>8.9717205477089963E-4</v>
      </c>
      <c r="P551" s="2765"/>
      <c r="Q551" s="2765"/>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469" t="s">
        <v>582</v>
      </c>
      <c r="D552" s="3468"/>
      <c r="E552" s="2774">
        <v>7.0300992630153636E-3</v>
      </c>
      <c r="F552" s="2765"/>
      <c r="G552" s="2765"/>
      <c r="H552" s="3468" t="s">
        <v>477</v>
      </c>
      <c r="I552" s="3468"/>
      <c r="J552" s="2775">
        <v>9.8751725491581968E-2</v>
      </c>
      <c r="K552" s="2765"/>
      <c r="L552" s="2765"/>
      <c r="M552" s="3468" t="s">
        <v>600</v>
      </c>
      <c r="N552" s="3468"/>
      <c r="O552" s="2776">
        <v>9.5946558652718094E-4</v>
      </c>
      <c r="P552" s="2765"/>
      <c r="Q552" s="2765"/>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469" t="s">
        <v>570</v>
      </c>
      <c r="D553" s="3468"/>
      <c r="E553" s="2785">
        <v>5.8062444109168888E-5</v>
      </c>
      <c r="F553" s="2765"/>
      <c r="G553" s="2765"/>
      <c r="H553" s="3468" t="s">
        <v>315</v>
      </c>
      <c r="I553" s="3468"/>
      <c r="J553" s="2775">
        <v>4.8238328491581786E-2</v>
      </c>
      <c r="K553" s="2765"/>
      <c r="L553" s="2765"/>
      <c r="M553" s="3468" t="s">
        <v>599</v>
      </c>
      <c r="N553" s="3468"/>
      <c r="O553" s="2776">
        <v>1.0008616473647311E-3</v>
      </c>
      <c r="P553" s="2765"/>
      <c r="Q553" s="2765"/>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469" t="s">
        <v>595</v>
      </c>
      <c r="D554" s="3468"/>
      <c r="E554" s="2774">
        <v>1.73051603007185E-3</v>
      </c>
      <c r="F554" s="2765"/>
      <c r="G554" s="2765"/>
      <c r="H554" s="3468" t="s">
        <v>321</v>
      </c>
      <c r="I554" s="3468"/>
      <c r="J554" s="2775">
        <v>3.2764511628538294E-2</v>
      </c>
      <c r="K554" s="2765"/>
      <c r="L554" s="2765"/>
      <c r="M554" s="3468" t="s">
        <v>556</v>
      </c>
      <c r="N554" s="3468"/>
      <c r="O554" s="2776">
        <v>1.3275920993811518E-2</v>
      </c>
      <c r="P554" s="2765"/>
      <c r="Q554" s="2765"/>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469" t="s">
        <v>608</v>
      </c>
      <c r="D555" s="3468"/>
      <c r="E555" s="2774">
        <v>5.5499459027955631E-4</v>
      </c>
      <c r="F555" s="2765"/>
      <c r="G555" s="2765"/>
      <c r="H555" s="3468" t="s">
        <v>303</v>
      </c>
      <c r="I555" s="3468"/>
      <c r="J555" s="2775">
        <v>1.0598394458451375E-2</v>
      </c>
      <c r="K555" s="2765"/>
      <c r="L555" s="2765"/>
      <c r="M555" s="3468" t="s">
        <v>597</v>
      </c>
      <c r="N555" s="3468"/>
      <c r="O555" s="2776">
        <v>8.1445951519658441E-4</v>
      </c>
      <c r="P555" s="2765"/>
      <c r="Q555" s="2765"/>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469" t="s">
        <v>604</v>
      </c>
      <c r="D556" s="3468"/>
      <c r="E556" s="2774">
        <v>7.8713269284204422E-4</v>
      </c>
      <c r="F556" s="2765"/>
      <c r="G556" s="2765"/>
      <c r="H556" s="3468" t="s">
        <v>571</v>
      </c>
      <c r="I556" s="3468"/>
      <c r="J556" s="2775">
        <v>3.8651874247184942E-2</v>
      </c>
      <c r="K556" s="2765"/>
      <c r="L556" s="2765"/>
      <c r="M556" s="3468" t="s">
        <v>574</v>
      </c>
      <c r="N556" s="3468"/>
      <c r="O556" s="2776">
        <v>1.7337823387113362E-3</v>
      </c>
      <c r="P556" s="2765"/>
      <c r="Q556" s="2765"/>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469" t="s">
        <v>568</v>
      </c>
      <c r="D557" s="3468"/>
      <c r="E557" s="2774">
        <v>2.2585994223868738E-2</v>
      </c>
      <c r="F557" s="2765"/>
      <c r="G557" s="2765"/>
      <c r="H557" s="3468" t="s">
        <v>585</v>
      </c>
      <c r="I557" s="3468"/>
      <c r="J557" s="2775">
        <v>2.1146521843361639E-2</v>
      </c>
      <c r="K557" s="2765"/>
      <c r="L557" s="2765"/>
      <c r="M557" s="3468" t="s">
        <v>582</v>
      </c>
      <c r="N557" s="3468"/>
      <c r="O557" s="2776">
        <v>1.8302115051810263E-4</v>
      </c>
      <c r="P557" s="2765"/>
      <c r="Q557" s="2765"/>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469" t="s">
        <v>567</v>
      </c>
      <c r="D558" s="3468"/>
      <c r="E558" s="2774">
        <v>2.4151292470496716E-2</v>
      </c>
      <c r="F558" s="2765"/>
      <c r="G558" s="2765"/>
      <c r="H558" s="3468" t="s">
        <v>592</v>
      </c>
      <c r="I558" s="3468"/>
      <c r="J558" s="2775">
        <v>1.3939563538575707E-2</v>
      </c>
      <c r="K558" s="2765"/>
      <c r="L558" s="2765"/>
      <c r="M558" s="3468" t="s">
        <v>570</v>
      </c>
      <c r="N558" s="3468"/>
      <c r="O558" s="2776">
        <v>1.3761045480341865E-2</v>
      </c>
      <c r="P558" s="2765"/>
      <c r="Q558" s="2765"/>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469" t="s">
        <v>616</v>
      </c>
      <c r="D559" s="3468"/>
      <c r="E559" s="2774">
        <v>1.0238021745098374E-4</v>
      </c>
      <c r="F559" s="2765"/>
      <c r="G559" s="2765"/>
      <c r="H559" s="3468" t="s">
        <v>609</v>
      </c>
      <c r="I559" s="3468"/>
      <c r="J559" s="2775">
        <v>2.8804069750617066E-3</v>
      </c>
      <c r="K559" s="2765"/>
      <c r="L559" s="2765"/>
      <c r="M559" s="3468" t="s">
        <v>595</v>
      </c>
      <c r="N559" s="3468"/>
      <c r="O559" s="2776">
        <v>7.6421859940215377E-4</v>
      </c>
      <c r="P559" s="2765"/>
      <c r="Q559" s="2765"/>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469" t="s">
        <v>552</v>
      </c>
      <c r="D560" s="3468"/>
      <c r="E560" s="2774">
        <v>5.2401653393057118E-3</v>
      </c>
      <c r="F560" s="2765"/>
      <c r="G560" s="2765"/>
      <c r="H560" s="3468" t="s">
        <v>547</v>
      </c>
      <c r="I560" s="3468"/>
      <c r="J560" s="2775">
        <v>0.19779114163317604</v>
      </c>
      <c r="K560" s="2765"/>
      <c r="L560" s="2765"/>
      <c r="M560" s="3468" t="s">
        <v>604</v>
      </c>
      <c r="N560" s="3468"/>
      <c r="O560" s="2776">
        <v>3.6259599681162273E-4</v>
      </c>
      <c r="P560" s="2765"/>
      <c r="Q560" s="2765"/>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469" t="s">
        <v>584</v>
      </c>
      <c r="D561" s="3468"/>
      <c r="E561" s="2774">
        <v>6.3992499788451708E-3</v>
      </c>
      <c r="F561" s="2765"/>
      <c r="G561" s="2765"/>
      <c r="H561" s="3468" t="s">
        <v>558</v>
      </c>
      <c r="I561" s="3468"/>
      <c r="J561" s="2775">
        <v>5.7341077648372575E-2</v>
      </c>
      <c r="K561" s="2765"/>
      <c r="L561" s="2765"/>
      <c r="M561" s="3468" t="s">
        <v>568</v>
      </c>
      <c r="N561" s="3468"/>
      <c r="O561" s="2776">
        <v>8.1226537539355308E-3</v>
      </c>
      <c r="P561" s="2765"/>
      <c r="Q561" s="2765"/>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469" t="s">
        <v>577</v>
      </c>
      <c r="D562" s="3468"/>
      <c r="E562" s="2774">
        <v>1.2858050650929534E-2</v>
      </c>
      <c r="F562" s="2765"/>
      <c r="G562" s="2765"/>
      <c r="H562" s="3468" t="s">
        <v>581</v>
      </c>
      <c r="I562" s="3468"/>
      <c r="J562" s="2775">
        <v>6.1748656734029357E-3</v>
      </c>
      <c r="K562" s="2765"/>
      <c r="L562" s="2765"/>
      <c r="M562" s="3468" t="s">
        <v>567</v>
      </c>
      <c r="N562" s="3468"/>
      <c r="O562" s="2776">
        <v>9.4007325230337519E-3</v>
      </c>
      <c r="P562" s="2765"/>
      <c r="Q562" s="2765"/>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469" t="s">
        <v>600</v>
      </c>
      <c r="D563" s="3468"/>
      <c r="E563" s="2774">
        <v>3.3525084323687393E-4</v>
      </c>
      <c r="F563" s="2765"/>
      <c r="G563" s="2765"/>
      <c r="H563" s="3468" t="s">
        <v>596</v>
      </c>
      <c r="I563" s="3468"/>
      <c r="J563" s="2775">
        <v>9.1228086940410872E-4</v>
      </c>
      <c r="K563" s="2765"/>
      <c r="L563" s="2765"/>
      <c r="M563" s="3468" t="s">
        <v>552</v>
      </c>
      <c r="N563" s="3468"/>
      <c r="O563" s="2776">
        <v>2.39916288236051E-3</v>
      </c>
      <c r="P563" s="2765"/>
      <c r="Q563" s="2765"/>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469" t="s">
        <v>538</v>
      </c>
      <c r="D564" s="3468"/>
      <c r="E564" s="2774">
        <v>0.61926630613292033</v>
      </c>
      <c r="F564" s="2765"/>
      <c r="G564" s="2765"/>
      <c r="H564" s="3468" t="s">
        <v>540</v>
      </c>
      <c r="I564" s="3468"/>
      <c r="J564" s="2775">
        <v>0.39201658983895421</v>
      </c>
      <c r="K564" s="2765"/>
      <c r="L564" s="2765"/>
      <c r="M564" s="3468" t="s">
        <v>584</v>
      </c>
      <c r="N564" s="3468"/>
      <c r="O564" s="2776">
        <v>3.9266854507567913E-3</v>
      </c>
      <c r="P564" s="2765"/>
      <c r="Q564" s="2765"/>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469" t="s">
        <v>566</v>
      </c>
      <c r="D565" s="3468"/>
      <c r="E565" s="2774">
        <v>2.3917898737765859E-3</v>
      </c>
      <c r="F565" s="2765"/>
      <c r="G565" s="2765"/>
      <c r="H565" s="3468" t="s">
        <v>537</v>
      </c>
      <c r="I565" s="3468"/>
      <c r="J565" s="2775">
        <v>0.52494240444233886</v>
      </c>
      <c r="K565" s="2765"/>
      <c r="L565" s="2765"/>
      <c r="M565" s="3468" t="s">
        <v>577</v>
      </c>
      <c r="N565" s="3468"/>
      <c r="O565" s="2776">
        <v>3.1641474221507024E-3</v>
      </c>
      <c r="P565" s="2765"/>
      <c r="Q565" s="2765"/>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469" t="s">
        <v>551</v>
      </c>
      <c r="D566" s="3468"/>
      <c r="E566" s="2774">
        <v>0.11015050457558198</v>
      </c>
      <c r="F566" s="2765"/>
      <c r="G566" s="2765"/>
      <c r="H566" s="3468" t="s">
        <v>580</v>
      </c>
      <c r="I566" s="3468"/>
      <c r="J566" s="2775">
        <v>4.0526943587372853E-4</v>
      </c>
      <c r="K566" s="2765"/>
      <c r="L566" s="2765"/>
      <c r="M566" s="3468" t="s">
        <v>600</v>
      </c>
      <c r="N566" s="3468"/>
      <c r="O566" s="2776">
        <v>1.8313342484091468E-4</v>
      </c>
      <c r="P566" s="2765"/>
      <c r="Q566" s="2765"/>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469" t="s">
        <v>562</v>
      </c>
      <c r="D567" s="3468"/>
      <c r="E567" s="2774">
        <v>4.0858528554675574E-2</v>
      </c>
      <c r="F567" s="2765"/>
      <c r="G567" s="2765"/>
      <c r="H567" s="3468" t="s">
        <v>590</v>
      </c>
      <c r="I567" s="3468"/>
      <c r="J567" s="2775">
        <v>1.5154812205875117E-3</v>
      </c>
      <c r="K567" s="2765"/>
      <c r="L567" s="2765"/>
      <c r="M567" s="3468" t="s">
        <v>538</v>
      </c>
      <c r="N567" s="3468"/>
      <c r="O567" s="2776">
        <v>0.39026346580598031</v>
      </c>
      <c r="P567" s="2765"/>
      <c r="Q567" s="2765"/>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469" t="s">
        <v>612</v>
      </c>
      <c r="D568" s="3468"/>
      <c r="E568" s="2774">
        <v>2.3167895451018324E-4</v>
      </c>
      <c r="F568" s="2765"/>
      <c r="G568" s="2765"/>
      <c r="H568" s="3468" t="s">
        <v>552</v>
      </c>
      <c r="I568" s="3468"/>
      <c r="J568" s="2775">
        <v>2.1993943125242893E-3</v>
      </c>
      <c r="K568" s="2765"/>
      <c r="L568" s="2765"/>
      <c r="M568" s="3468" t="s">
        <v>566</v>
      </c>
      <c r="N568" s="3468"/>
      <c r="O568" s="2776">
        <v>2.2082828415188681E-2</v>
      </c>
      <c r="P568" s="2765"/>
      <c r="Q568" s="2765"/>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469" t="s">
        <v>613</v>
      </c>
      <c r="D569" s="3468"/>
      <c r="E569" s="2774">
        <v>1.2122651670445256E-4</v>
      </c>
      <c r="F569" s="2765"/>
      <c r="G569" s="2765"/>
      <c r="H569" s="3468" t="s">
        <v>544</v>
      </c>
      <c r="I569" s="3468"/>
      <c r="J569" s="2775">
        <v>0.37290165056432595</v>
      </c>
      <c r="K569" s="2765"/>
      <c r="L569" s="2765"/>
      <c r="M569" s="3468" t="s">
        <v>551</v>
      </c>
      <c r="N569" s="3468"/>
      <c r="O569" s="2776">
        <v>5.4061060917767967E-2</v>
      </c>
      <c r="P569" s="2765"/>
      <c r="Q569" s="2765"/>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469" t="s">
        <v>584</v>
      </c>
      <c r="D570" s="3468"/>
      <c r="E570" s="2774">
        <v>8.0393857530285898E-4</v>
      </c>
      <c r="F570" s="2765"/>
      <c r="G570" s="2765"/>
      <c r="H570" s="3468" t="s">
        <v>541</v>
      </c>
      <c r="I570" s="3468"/>
      <c r="J570" s="2775">
        <v>0.51757723966169211</v>
      </c>
      <c r="K570" s="2765"/>
      <c r="L570" s="2765"/>
      <c r="M570" s="3468" t="s">
        <v>562</v>
      </c>
      <c r="N570" s="3468"/>
      <c r="O570" s="2776">
        <v>1.956924780373882E-2</v>
      </c>
      <c r="P570" s="2765"/>
      <c r="Q570" s="2765"/>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469" t="s">
        <v>594</v>
      </c>
      <c r="D571" s="3468"/>
      <c r="E571" s="2774">
        <v>9.3025724289932975E-4</v>
      </c>
      <c r="F571" s="2765"/>
      <c r="G571" s="2765"/>
      <c r="H571" s="3468" t="s">
        <v>601</v>
      </c>
      <c r="I571" s="3468"/>
      <c r="J571" s="2775">
        <v>2.1969847669046929E-4</v>
      </c>
      <c r="K571" s="2765"/>
      <c r="L571" s="2765"/>
      <c r="M571" s="3468" t="s">
        <v>584</v>
      </c>
      <c r="N571" s="3468"/>
      <c r="O571" s="2776">
        <v>7.0909455893183697E-4</v>
      </c>
      <c r="P571" s="2765"/>
      <c r="Q571" s="2765"/>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469" t="s">
        <v>615</v>
      </c>
      <c r="D572" s="3468"/>
      <c r="E572" s="2774">
        <v>1.0528026598878015E-4</v>
      </c>
      <c r="F572" s="2765"/>
      <c r="G572" s="2765"/>
      <c r="H572" s="3468" t="s">
        <v>600</v>
      </c>
      <c r="I572" s="3468"/>
      <c r="J572" s="2775">
        <v>1.4257114690347991E-3</v>
      </c>
      <c r="K572" s="2765"/>
      <c r="L572" s="2765"/>
      <c r="M572" s="3468" t="s">
        <v>594</v>
      </c>
      <c r="N572" s="3468"/>
      <c r="O572" s="2776">
        <v>1.5046678039421298E-3</v>
      </c>
      <c r="P572" s="2765"/>
      <c r="Q572" s="2765"/>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469" t="s">
        <v>591</v>
      </c>
      <c r="D573" s="3468"/>
      <c r="E573" s="2777">
        <v>2.1039947580653458E-3</v>
      </c>
      <c r="F573" s="2765"/>
      <c r="G573" s="2765"/>
      <c r="H573" s="3468" t="s">
        <v>599</v>
      </c>
      <c r="I573" s="3468"/>
      <c r="J573" s="2775">
        <v>6.4933457345909889E-4</v>
      </c>
      <c r="K573" s="2765"/>
      <c r="L573" s="2765"/>
      <c r="M573" s="3468" t="s">
        <v>615</v>
      </c>
      <c r="N573" s="3468"/>
      <c r="O573" s="2778">
        <v>1.6501756060206636E-4</v>
      </c>
      <c r="P573" s="2765"/>
      <c r="Q573" s="2765"/>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469"/>
      <c r="D574" s="3480"/>
      <c r="E574" s="2765"/>
      <c r="F574" s="2765"/>
      <c r="G574" s="2765"/>
      <c r="H574" s="3468" t="s">
        <v>597</v>
      </c>
      <c r="I574" s="3468"/>
      <c r="J574" s="2775">
        <v>8.2271286874538527E-3</v>
      </c>
      <c r="K574" s="2765"/>
      <c r="L574" s="2765"/>
      <c r="M574" s="3480"/>
      <c r="N574" s="3480"/>
      <c r="O574" s="2765"/>
      <c r="P574" s="2765"/>
      <c r="Q574" s="2765"/>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469"/>
      <c r="D575" s="3480"/>
      <c r="E575" s="2765"/>
      <c r="F575" s="2765"/>
      <c r="G575" s="2765"/>
      <c r="H575" s="3468" t="s">
        <v>574</v>
      </c>
      <c r="I575" s="3468"/>
      <c r="J575" s="2775">
        <v>3.695940572793744E-2</v>
      </c>
      <c r="K575" s="2765"/>
      <c r="L575" s="2765"/>
      <c r="M575" s="3480"/>
      <c r="N575" s="3480"/>
      <c r="O575" s="2765"/>
      <c r="P575" s="2765"/>
      <c r="Q575" s="2765"/>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469" t="s">
        <v>243</v>
      </c>
      <c r="D576" s="3468"/>
      <c r="E576" s="3468"/>
      <c r="F576" s="3468"/>
      <c r="G576" s="3468"/>
      <c r="H576" s="3468" t="s">
        <v>582</v>
      </c>
      <c r="I576" s="3468"/>
      <c r="J576" s="2775">
        <v>1.5479562604751626E-2</v>
      </c>
      <c r="K576" s="2765"/>
      <c r="L576" s="2765"/>
      <c r="M576" s="3468" t="s">
        <v>243</v>
      </c>
      <c r="N576" s="3468"/>
      <c r="O576" s="3468"/>
      <c r="P576" s="3468"/>
      <c r="Q576" s="3468"/>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469" t="s">
        <v>209</v>
      </c>
      <c r="D577" s="3468"/>
      <c r="E577" s="3380" t="s">
        <v>244</v>
      </c>
      <c r="F577" s="3381"/>
      <c r="G577" s="3382"/>
      <c r="H577" s="3468" t="s">
        <v>570</v>
      </c>
      <c r="I577" s="3468"/>
      <c r="J577" s="2775">
        <v>2.2174779608073983E-3</v>
      </c>
      <c r="K577" s="2765"/>
      <c r="L577" s="2765"/>
      <c r="M577" s="3468" t="s">
        <v>209</v>
      </c>
      <c r="N577" s="3468"/>
      <c r="O577" s="3470" t="s">
        <v>244</v>
      </c>
      <c r="P577" s="3471"/>
      <c r="Q577" s="3472"/>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468"/>
      <c r="D578" s="3468"/>
      <c r="E578" s="2786" t="s">
        <v>193</v>
      </c>
      <c r="F578" s="2787" t="s">
        <v>245</v>
      </c>
      <c r="G578" s="2788" t="s">
        <v>246</v>
      </c>
      <c r="H578" s="3468" t="s">
        <v>568</v>
      </c>
      <c r="I578" s="3468"/>
      <c r="J578" s="2775">
        <v>3.2500865868896972E-2</v>
      </c>
      <c r="K578" s="2765"/>
      <c r="L578" s="2765"/>
      <c r="M578" s="3468"/>
      <c r="N578" s="3468"/>
      <c r="O578" s="2789" t="s">
        <v>193</v>
      </c>
      <c r="P578" s="2790" t="s">
        <v>245</v>
      </c>
      <c r="Q578" s="2791" t="s">
        <v>246</v>
      </c>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469" t="s">
        <v>210</v>
      </c>
      <c r="D579" s="3468"/>
      <c r="E579" s="2792">
        <v>8.4421059599575887</v>
      </c>
      <c r="F579" s="2793">
        <v>10.171211999948902</v>
      </c>
      <c r="G579" s="2794">
        <v>10.171211999948902</v>
      </c>
      <c r="H579" s="3468" t="s">
        <v>567</v>
      </c>
      <c r="I579" s="3468"/>
      <c r="J579" s="2775">
        <v>2.7356525006803675E-2</v>
      </c>
      <c r="K579" s="2765"/>
      <c r="L579" s="2765"/>
      <c r="M579" s="3468" t="s">
        <v>210</v>
      </c>
      <c r="N579" s="3468"/>
      <c r="O579" s="2795">
        <v>6.4896409042455234</v>
      </c>
      <c r="P579" s="2796">
        <v>7.818844462946414</v>
      </c>
      <c r="Q579" s="2797">
        <v>7.818844462946414</v>
      </c>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469"/>
      <c r="D580" s="3480"/>
      <c r="E580" s="2765"/>
      <c r="F580" s="2765"/>
      <c r="G580" s="2765"/>
      <c r="H580" s="3468" t="s">
        <v>552</v>
      </c>
      <c r="I580" s="3468"/>
      <c r="J580" s="2775">
        <v>5.6410287385524711E-3</v>
      </c>
      <c r="K580" s="2765"/>
      <c r="L580" s="2765"/>
      <c r="M580" s="3480"/>
      <c r="N580" s="3480"/>
      <c r="O580" s="2765"/>
      <c r="P580" s="2765"/>
      <c r="Q580" s="2765"/>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469"/>
      <c r="D581" s="3480"/>
      <c r="E581" s="2765"/>
      <c r="F581" s="2765"/>
      <c r="G581" s="2765"/>
      <c r="H581" s="3468" t="s">
        <v>577</v>
      </c>
      <c r="I581" s="3468"/>
      <c r="J581" s="2775">
        <v>2.7080392753616771E-2</v>
      </c>
      <c r="K581" s="2765"/>
      <c r="L581" s="2765"/>
      <c r="M581" s="3480"/>
      <c r="N581" s="3480"/>
      <c r="O581" s="2765"/>
      <c r="P581" s="2765"/>
      <c r="Q581" s="2765"/>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469"/>
      <c r="D582" s="3480"/>
      <c r="E582" s="2765"/>
      <c r="F582" s="2765"/>
      <c r="G582" s="2765"/>
      <c r="H582" s="3468" t="s">
        <v>538</v>
      </c>
      <c r="I582" s="3468"/>
      <c r="J582" s="2775">
        <v>0.56964409997209953</v>
      </c>
      <c r="K582" s="2765"/>
      <c r="L582" s="2765"/>
      <c r="M582" s="3480"/>
      <c r="N582" s="3480"/>
      <c r="O582" s="2765"/>
      <c r="P582" s="2765"/>
      <c r="Q582" s="2765"/>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469"/>
      <c r="D583" s="3480"/>
      <c r="E583" s="2765"/>
      <c r="F583" s="2765"/>
      <c r="G583" s="2765"/>
      <c r="H583" s="3468" t="s">
        <v>566</v>
      </c>
      <c r="I583" s="3468"/>
      <c r="J583" s="2775">
        <v>3.3788477073217839E-2</v>
      </c>
      <c r="K583" s="2765"/>
      <c r="L583" s="2765"/>
      <c r="M583" s="3480"/>
      <c r="N583" s="3480"/>
      <c r="O583" s="2765"/>
      <c r="P583" s="2765"/>
      <c r="Q583" s="2765"/>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469"/>
      <c r="D584" s="3480"/>
      <c r="E584" s="2765"/>
      <c r="F584" s="2765"/>
      <c r="G584" s="2765"/>
      <c r="H584" s="3468" t="s">
        <v>551</v>
      </c>
      <c r="I584" s="3468"/>
      <c r="J584" s="2775">
        <v>0.16724847990354039</v>
      </c>
      <c r="K584" s="2765"/>
      <c r="L584" s="2765"/>
      <c r="M584" s="3480"/>
      <c r="N584" s="3480"/>
      <c r="O584" s="2765"/>
      <c r="P584" s="2765"/>
      <c r="Q584" s="2765"/>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469"/>
      <c r="D585" s="3480"/>
      <c r="E585" s="2765"/>
      <c r="F585" s="2765"/>
      <c r="G585" s="2765"/>
      <c r="H585" s="3468" t="s">
        <v>562</v>
      </c>
      <c r="I585" s="3468"/>
      <c r="J585" s="2775">
        <v>5.2409154282127925E-2</v>
      </c>
      <c r="K585" s="2765"/>
      <c r="L585" s="2765"/>
      <c r="M585" s="3480"/>
      <c r="N585" s="3480"/>
      <c r="O585" s="2765"/>
      <c r="P585" s="2765"/>
      <c r="Q585" s="2765"/>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469"/>
      <c r="D586" s="3480"/>
      <c r="E586" s="2765"/>
      <c r="F586" s="2765"/>
      <c r="G586" s="2765"/>
      <c r="H586" s="3468" t="s">
        <v>621</v>
      </c>
      <c r="I586" s="3468"/>
      <c r="J586" s="2775">
        <v>1.3855389440930771E-4</v>
      </c>
      <c r="K586" s="2765"/>
      <c r="L586" s="2765"/>
      <c r="M586" s="3480"/>
      <c r="N586" s="3480"/>
      <c r="O586" s="2765"/>
      <c r="P586" s="2765"/>
      <c r="Q586" s="2765"/>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469"/>
      <c r="D587" s="3480"/>
      <c r="E587" s="2765"/>
      <c r="F587" s="2765"/>
      <c r="G587" s="2765"/>
      <c r="H587" s="3468" t="s">
        <v>612</v>
      </c>
      <c r="I587" s="3468"/>
      <c r="J587" s="2784">
        <v>4.2309514941283127E-5</v>
      </c>
      <c r="K587" s="2765"/>
      <c r="L587" s="2765"/>
      <c r="M587" s="3480"/>
      <c r="N587" s="3480"/>
      <c r="O587" s="2765"/>
      <c r="P587" s="2765"/>
      <c r="Q587" s="2765"/>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469"/>
      <c r="D588" s="3480"/>
      <c r="E588" s="2765"/>
      <c r="F588" s="2765"/>
      <c r="G588" s="2765"/>
      <c r="H588" s="3468" t="s">
        <v>589</v>
      </c>
      <c r="I588" s="3468"/>
      <c r="J588" s="2775">
        <v>1.599380171363747E-2</v>
      </c>
      <c r="K588" s="2765"/>
      <c r="L588" s="2765"/>
      <c r="M588" s="3480"/>
      <c r="N588" s="3480"/>
      <c r="O588" s="2765"/>
      <c r="P588" s="2765"/>
      <c r="Q588" s="2765"/>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469"/>
      <c r="D589" s="3480"/>
      <c r="E589" s="2765"/>
      <c r="F589" s="2765"/>
      <c r="G589" s="2765"/>
      <c r="H589" s="3468" t="s">
        <v>591</v>
      </c>
      <c r="I589" s="3468"/>
      <c r="J589" s="2782">
        <v>2.0239430535130341E-3</v>
      </c>
      <c r="K589" s="2765"/>
      <c r="L589" s="2765"/>
      <c r="M589" s="3480"/>
      <c r="N589" s="3480"/>
      <c r="O589" s="2765"/>
      <c r="P589" s="2765"/>
      <c r="Q589" s="2765"/>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469"/>
      <c r="D590" s="3480"/>
      <c r="E590" s="2765"/>
      <c r="F590" s="2765"/>
      <c r="G590" s="2765"/>
      <c r="H590" s="3480"/>
      <c r="I590" s="3480"/>
      <c r="J590" s="2765"/>
      <c r="K590" s="2765"/>
      <c r="L590" s="2765"/>
      <c r="M590" s="3480"/>
      <c r="N590" s="3480"/>
      <c r="O590" s="2765"/>
      <c r="P590" s="2765"/>
      <c r="Q590" s="2765"/>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469"/>
      <c r="D591" s="3480"/>
      <c r="E591" s="2765"/>
      <c r="F591" s="2765"/>
      <c r="G591" s="2765"/>
      <c r="H591" s="3480"/>
      <c r="I591" s="3480"/>
      <c r="J591" s="2765"/>
      <c r="K591" s="2765"/>
      <c r="L591" s="2765"/>
      <c r="M591" s="3480"/>
      <c r="N591" s="3480"/>
      <c r="O591" s="2765"/>
      <c r="P591" s="2765"/>
      <c r="Q591" s="2765"/>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469"/>
      <c r="D592" s="3480"/>
      <c r="E592" s="2765"/>
      <c r="F592" s="2765"/>
      <c r="G592" s="2765"/>
      <c r="H592" s="3468" t="s">
        <v>243</v>
      </c>
      <c r="I592" s="3468"/>
      <c r="J592" s="3468"/>
      <c r="K592" s="3468"/>
      <c r="L592" s="3468"/>
      <c r="M592" s="3480"/>
      <c r="N592" s="3480"/>
      <c r="O592" s="2765"/>
      <c r="P592" s="2765"/>
      <c r="Q592" s="2765"/>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469"/>
      <c r="D593" s="3480"/>
      <c r="E593" s="2765"/>
      <c r="F593" s="2765"/>
      <c r="G593" s="2765"/>
      <c r="H593" s="3468" t="s">
        <v>209</v>
      </c>
      <c r="I593" s="3468"/>
      <c r="J593" s="3473" t="s">
        <v>244</v>
      </c>
      <c r="K593" s="3474"/>
      <c r="L593" s="3475"/>
      <c r="M593" s="3480"/>
      <c r="N593" s="3480"/>
      <c r="O593" s="2765"/>
      <c r="P593" s="2765"/>
      <c r="Q593" s="2765"/>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469"/>
      <c r="D594" s="3480"/>
      <c r="E594" s="2765"/>
      <c r="F594" s="2765"/>
      <c r="G594" s="2765"/>
      <c r="H594" s="3468"/>
      <c r="I594" s="3468"/>
      <c r="J594" s="2798" t="s">
        <v>193</v>
      </c>
      <c r="K594" s="2799" t="s">
        <v>245</v>
      </c>
      <c r="L594" s="2800" t="s">
        <v>246</v>
      </c>
      <c r="M594" s="3480"/>
      <c r="N594" s="3480"/>
      <c r="O594" s="2765"/>
      <c r="P594" s="2765"/>
      <c r="Q594" s="2765"/>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469"/>
      <c r="D595" s="3480"/>
      <c r="E595" s="2765"/>
      <c r="F595" s="2765"/>
      <c r="G595" s="2765"/>
      <c r="H595" s="3468" t="s">
        <v>210</v>
      </c>
      <c r="I595" s="3468"/>
      <c r="J595" s="2801">
        <v>7.6495960623135648</v>
      </c>
      <c r="K595" s="2802">
        <v>8.4061495190258952</v>
      </c>
      <c r="L595" s="2803">
        <v>8.4061495190258952</v>
      </c>
      <c r="M595" s="3480"/>
      <c r="N595" s="3480"/>
      <c r="O595" s="2765"/>
      <c r="P595" s="2765"/>
      <c r="Q595" s="2765"/>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469"/>
      <c r="D596" s="3480"/>
      <c r="E596" s="2765"/>
      <c r="F596" s="2765"/>
      <c r="G596" s="2765"/>
      <c r="H596" s="3480"/>
      <c r="I596" s="3480"/>
      <c r="J596" s="2765"/>
      <c r="K596" s="2765"/>
      <c r="L596" s="2765"/>
      <c r="M596" s="3480"/>
      <c r="N596" s="3480"/>
      <c r="O596" s="2765"/>
      <c r="P596" s="2765"/>
      <c r="Q596" s="2765"/>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469"/>
      <c r="D597" s="3480"/>
      <c r="E597" s="2765"/>
      <c r="F597" s="2765"/>
      <c r="G597" s="2765"/>
      <c r="H597" s="3480"/>
      <c r="I597" s="3480"/>
      <c r="J597" s="2765"/>
      <c r="K597" s="2765"/>
      <c r="L597" s="2765"/>
      <c r="M597" s="3480"/>
      <c r="N597" s="3480"/>
      <c r="O597" s="2765"/>
      <c r="P597" s="2765"/>
      <c r="Q597" s="2765"/>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469"/>
      <c r="D598" s="3480"/>
      <c r="E598" s="2765"/>
      <c r="F598" s="2765"/>
      <c r="G598" s="2765"/>
      <c r="H598" s="3480"/>
      <c r="I598" s="3480"/>
      <c r="J598" s="2765"/>
      <c r="K598" s="2765"/>
      <c r="L598" s="2765"/>
      <c r="M598" s="3480"/>
      <c r="N598" s="3480"/>
      <c r="O598" s="2765"/>
      <c r="P598" s="2765"/>
      <c r="Q598" s="2765"/>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469"/>
      <c r="D599" s="3480"/>
      <c r="E599" s="2765"/>
      <c r="F599" s="2765"/>
      <c r="G599" s="2765"/>
      <c r="H599" s="3480"/>
      <c r="I599" s="3480"/>
      <c r="J599" s="2765"/>
      <c r="K599" s="2765"/>
      <c r="L599" s="2765"/>
      <c r="M599" s="3480"/>
      <c r="N599" s="3480"/>
      <c r="O599" s="2765"/>
      <c r="P599" s="2765"/>
      <c r="Q599" s="2765"/>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469"/>
      <c r="D600" s="3480"/>
      <c r="E600" s="2765"/>
      <c r="F600" s="2765"/>
      <c r="G600" s="2765"/>
      <c r="H600" s="3480"/>
      <c r="I600" s="3480"/>
      <c r="J600" s="2765"/>
      <c r="K600" s="2765"/>
      <c r="L600" s="2765"/>
      <c r="M600" s="3480"/>
      <c r="N600" s="3480"/>
      <c r="O600" s="2765"/>
      <c r="P600" s="2765"/>
      <c r="Q600" s="2765"/>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469"/>
      <c r="D601" s="3480"/>
      <c r="E601" s="2765"/>
      <c r="F601" s="2765"/>
      <c r="G601" s="2765"/>
      <c r="H601" s="3480"/>
      <c r="I601" s="3480"/>
      <c r="J601" s="2765"/>
      <c r="K601" s="2765"/>
      <c r="L601" s="2765"/>
      <c r="M601" s="3480"/>
      <c r="N601" s="3480"/>
      <c r="O601" s="2765"/>
      <c r="P601" s="2765"/>
      <c r="Q601" s="2765"/>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469"/>
      <c r="D602" s="3480"/>
      <c r="E602" s="2765"/>
      <c r="F602" s="2765"/>
      <c r="G602" s="2765"/>
      <c r="H602" s="3480"/>
      <c r="I602" s="3480"/>
      <c r="J602" s="2765"/>
      <c r="K602" s="2765"/>
      <c r="L602" s="2765"/>
      <c r="M602" s="3480"/>
      <c r="N602" s="3480"/>
      <c r="O602" s="2765"/>
      <c r="P602" s="2765"/>
      <c r="Q602" s="2765"/>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469"/>
      <c r="D603" s="3480"/>
      <c r="E603" s="2765"/>
      <c r="F603" s="2765"/>
      <c r="G603" s="2765"/>
      <c r="H603" s="3480"/>
      <c r="I603" s="3480"/>
      <c r="J603" s="2765"/>
      <c r="K603" s="2765"/>
      <c r="L603" s="2765"/>
      <c r="M603" s="3480"/>
      <c r="N603" s="3480"/>
      <c r="O603" s="2765"/>
      <c r="P603" s="2765"/>
      <c r="Q603" s="2765"/>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469"/>
      <c r="D604" s="3480"/>
      <c r="E604" s="2765"/>
      <c r="F604" s="2765"/>
      <c r="G604" s="2765"/>
      <c r="H604" s="3480"/>
      <c r="I604" s="3480"/>
      <c r="J604" s="2765"/>
      <c r="K604" s="2765"/>
      <c r="L604" s="2765"/>
      <c r="M604" s="3480"/>
      <c r="N604" s="3480"/>
      <c r="O604" s="2765"/>
      <c r="P604" s="2765"/>
      <c r="Q604" s="2765"/>
      <c r="BB604" s="425"/>
    </row>
    <row r="605" s="238" customFormat="true" ht="25.15" customHeight="true" x14ac:dyDescent="0.2">
      <c r="A605" s="425"/>
      <c r="B605" s="425"/>
      <c r="C605" s="3469"/>
      <c r="D605" s="3480"/>
      <c r="E605" s="2765"/>
      <c r="F605" s="2765"/>
      <c r="G605" s="2765"/>
      <c r="H605" s="3480"/>
      <c r="I605" s="3480"/>
      <c r="J605" s="2765"/>
      <c r="K605" s="2765"/>
      <c r="L605" s="2765"/>
      <c r="M605" s="3480"/>
      <c r="N605" s="3480"/>
      <c r="O605" s="2765"/>
      <c r="P605" s="2765"/>
      <c r="Q605" s="2765"/>
      <c r="BB605" s="425"/>
    </row>
    <row r="606" s="238" customFormat="true" ht="25.15" customHeight="true" x14ac:dyDescent="0.2">
      <c r="A606" s="425"/>
      <c r="B606" s="425"/>
      <c r="C606" s="3469"/>
      <c r="D606" s="3480"/>
      <c r="E606" s="2765"/>
      <c r="F606" s="2765"/>
      <c r="G606" s="2765"/>
      <c r="H606" s="3480"/>
      <c r="I606" s="3480"/>
      <c r="J606" s="2765"/>
      <c r="K606" s="2765"/>
      <c r="L606" s="2765"/>
      <c r="M606" s="3480"/>
      <c r="N606" s="3480"/>
      <c r="O606" s="2765"/>
      <c r="P606" s="2765"/>
      <c r="Q606" s="2765"/>
      <c r="BB606" s="425"/>
    </row>
    <row r="607" s="238" customFormat="true" ht="25.15" customHeight="true" x14ac:dyDescent="0.2">
      <c r="A607" s="425"/>
      <c r="B607" s="425"/>
      <c r="C607" s="3469"/>
      <c r="D607" s="3480"/>
      <c r="E607" s="2765"/>
      <c r="F607" s="2765"/>
      <c r="G607" s="2765"/>
      <c r="H607" s="3480"/>
      <c r="I607" s="3480"/>
      <c r="J607" s="2765"/>
      <c r="K607" s="2765"/>
      <c r="L607" s="2765"/>
      <c r="M607" s="3480"/>
      <c r="N607" s="3480"/>
      <c r="O607" s="2765"/>
      <c r="P607" s="2765"/>
      <c r="Q607" s="2765"/>
      <c r="BB607" s="425"/>
    </row>
    <row r="608" s="238" customFormat="true" ht="25.15" customHeight="true" x14ac:dyDescent="0.2">
      <c r="A608" s="425"/>
      <c r="B608" s="425"/>
      <c r="C608" s="3469"/>
      <c r="D608" s="3480"/>
      <c r="E608" s="2765"/>
      <c r="F608" s="2765"/>
      <c r="G608" s="2765"/>
      <c r="H608" s="3480"/>
      <c r="I608" s="3480"/>
      <c r="J608" s="2765"/>
      <c r="K608" s="2765"/>
      <c r="L608" s="2765"/>
      <c r="M608" s="3480"/>
      <c r="N608" s="3480"/>
      <c r="O608" s="2765"/>
      <c r="P608" s="2765"/>
      <c r="Q608" s="2765"/>
      <c r="BB608" s="425"/>
    </row>
    <row r="609" s="238" customFormat="true" ht="25.15" customHeight="true" x14ac:dyDescent="0.2">
      <c r="A609" s="425"/>
      <c r="B609" s="425"/>
      <c r="C609" s="3469"/>
      <c r="D609" s="3480"/>
      <c r="E609" s="2765"/>
      <c r="F609" s="2765"/>
      <c r="G609" s="2765"/>
      <c r="H609" s="3480"/>
      <c r="I609" s="3480"/>
      <c r="J609" s="2765"/>
      <c r="K609" s="2765"/>
      <c r="L609" s="2765"/>
      <c r="M609" s="3480"/>
      <c r="N609" s="3480"/>
      <c r="O609" s="2765"/>
      <c r="P609" s="2765"/>
      <c r="Q609" s="2765"/>
      <c r="BB609" s="425"/>
    </row>
    <row r="610" s="238" customFormat="true" ht="25.15" customHeight="true" x14ac:dyDescent="0.2">
      <c r="A610" s="425"/>
      <c r="B610" s="425"/>
      <c r="C610" s="3469"/>
      <c r="D610" s="3480"/>
      <c r="E610" s="2765"/>
      <c r="F610" s="2765"/>
      <c r="G610" s="2765"/>
      <c r="H610" s="3480"/>
      <c r="I610" s="3480"/>
      <c r="J610" s="2765"/>
      <c r="K610" s="2765"/>
      <c r="L610" s="2765"/>
      <c r="M610" s="3480"/>
      <c r="N610" s="3480"/>
      <c r="O610" s="2765"/>
      <c r="P610" s="2765"/>
      <c r="Q610" s="2765"/>
      <c r="BB610" s="425"/>
    </row>
    <row r="611" s="238" customFormat="true" ht="25.15" customHeight="true" x14ac:dyDescent="0.2">
      <c r="A611" s="425"/>
      <c r="B611" s="425"/>
      <c r="C611" s="3469"/>
      <c r="D611" s="3480"/>
      <c r="E611" s="2765"/>
      <c r="F611" s="2765"/>
      <c r="G611" s="2765"/>
      <c r="H611" s="3480"/>
      <c r="I611" s="3480"/>
      <c r="J611" s="2765"/>
      <c r="K611" s="2765"/>
      <c r="L611" s="2765"/>
      <c r="M611" s="3480"/>
      <c r="N611" s="3480"/>
      <c r="O611" s="2765"/>
      <c r="P611" s="2765"/>
      <c r="Q611" s="2765"/>
      <c r="BB611" s="425"/>
    </row>
    <row r="612" s="238" customFormat="true" ht="25.15" customHeight="true" x14ac:dyDescent="0.2">
      <c r="A612" s="425"/>
      <c r="B612" s="425"/>
      <c r="C612" s="3469"/>
      <c r="D612" s="3480"/>
      <c r="E612" s="2765"/>
      <c r="F612" s="2765"/>
      <c r="G612" s="2765"/>
      <c r="H612" s="3480"/>
      <c r="I612" s="3480"/>
      <c r="J612" s="2765"/>
      <c r="K612" s="2765"/>
      <c r="L612" s="2765"/>
      <c r="M612" s="3480"/>
      <c r="N612" s="3480"/>
      <c r="O612" s="2765"/>
      <c r="P612" s="2765"/>
      <c r="Q612" s="2765"/>
      <c r="BB612" s="425"/>
    </row>
    <row r="613" s="238" customFormat="true" ht="25.15" customHeight="true" x14ac:dyDescent="0.2">
      <c r="A613" s="425"/>
      <c r="B613" s="425"/>
      <c r="C613" s="3469"/>
      <c r="D613" s="3480"/>
      <c r="E613" s="2765"/>
      <c r="F613" s="2765"/>
      <c r="G613" s="2765"/>
      <c r="H613" s="3480"/>
      <c r="I613" s="3480"/>
      <c r="J613" s="2765"/>
      <c r="K613" s="2765"/>
      <c r="L613" s="2765"/>
      <c r="M613" s="3480"/>
      <c r="N613" s="3480"/>
      <c r="O613" s="2765"/>
      <c r="P613" s="2765"/>
      <c r="Q613" s="2765"/>
      <c r="BB613" s="425"/>
    </row>
    <row r="614" s="238" customFormat="true" ht="25.15" customHeight="true" x14ac:dyDescent="0.2">
      <c r="A614" s="425"/>
      <c r="B614" s="425"/>
      <c r="C614" s="3469"/>
      <c r="D614" s="3480"/>
      <c r="E614" s="2765"/>
      <c r="F614" s="2765"/>
      <c r="G614" s="2765"/>
      <c r="H614" s="3480"/>
      <c r="I614" s="3480"/>
      <c r="J614" s="2765"/>
      <c r="K614" s="2765"/>
      <c r="L614" s="2765"/>
      <c r="M614" s="3480"/>
      <c r="N614" s="3480"/>
      <c r="O614" s="2765"/>
      <c r="P614" s="2765"/>
      <c r="Q614" s="2765"/>
      <c r="BB614" s="425"/>
    </row>
    <row r="615" s="238" customFormat="true" ht="25.15" customHeight="true" x14ac:dyDescent="0.2">
      <c r="A615" s="425"/>
      <c r="B615" s="425"/>
      <c r="C615" s="3469"/>
      <c r="D615" s="3480"/>
      <c r="E615" s="2765"/>
      <c r="F615" s="2765"/>
      <c r="G615" s="2765"/>
      <c r="H615" s="3480"/>
      <c r="I615" s="3480"/>
      <c r="J615" s="2765"/>
      <c r="K615" s="2765"/>
      <c r="L615" s="2765"/>
      <c r="M615" s="3480"/>
      <c r="N615" s="3480"/>
      <c r="O615" s="2765"/>
      <c r="P615" s="2765"/>
      <c r="Q615" s="2765"/>
      <c r="BB615" s="425"/>
    </row>
    <row r="616" s="238" customFormat="true" ht="25.15" customHeight="true" x14ac:dyDescent="0.2">
      <c r="A616" s="425"/>
      <c r="B616" s="425"/>
      <c r="C616" s="3469"/>
      <c r="D616" s="3480"/>
      <c r="E616" s="2765"/>
      <c r="F616" s="2765"/>
      <c r="G616" s="2765"/>
      <c r="H616" s="3480"/>
      <c r="I616" s="3480"/>
      <c r="J616" s="2765"/>
      <c r="K616" s="2765"/>
      <c r="L616" s="2765"/>
      <c r="M616" s="3480"/>
      <c r="N616" s="3480"/>
      <c r="O616" s="2765"/>
      <c r="P616" s="2765"/>
      <c r="Q616" s="2765"/>
      <c r="BB616" s="425"/>
    </row>
    <row r="617" s="238" customFormat="true" ht="25.15" customHeight="true" x14ac:dyDescent="0.2">
      <c r="A617" s="425"/>
      <c r="B617" s="425"/>
      <c r="C617" s="3469"/>
      <c r="D617" s="3480"/>
      <c r="E617" s="2765"/>
      <c r="F617" s="2765"/>
      <c r="G617" s="2765"/>
      <c r="H617" s="3480"/>
      <c r="I617" s="3480"/>
      <c r="J617" s="2765"/>
      <c r="K617" s="2765"/>
      <c r="L617" s="2765"/>
      <c r="M617" s="3480"/>
      <c r="N617" s="3480"/>
      <c r="O617" s="2765"/>
      <c r="P617" s="2765"/>
      <c r="Q617" s="2765"/>
      <c r="BB617" s="425"/>
    </row>
    <row r="618" s="238" customFormat="true" ht="25.15" customHeight="true" x14ac:dyDescent="0.2">
      <c r="A618" s="425"/>
      <c r="B618" s="425"/>
      <c r="C618" s="3469"/>
      <c r="D618" s="3480"/>
      <c r="E618" s="2765"/>
      <c r="F618" s="2765"/>
      <c r="G618" s="2765"/>
      <c r="H618" s="3480"/>
      <c r="I618" s="3480"/>
      <c r="J618" s="2765"/>
      <c r="K618" s="2765"/>
      <c r="L618" s="2765"/>
      <c r="M618" s="3480"/>
      <c r="N618" s="3480"/>
      <c r="O618" s="2765"/>
      <c r="P618" s="2765"/>
      <c r="Q618" s="2765"/>
      <c r="BB618" s="425"/>
    </row>
    <row r="619" s="238" customFormat="true" ht="25.15" customHeight="true" x14ac:dyDescent="0.2">
      <c r="A619" s="425"/>
      <c r="B619" s="425"/>
      <c r="C619" s="3469"/>
      <c r="D619" s="3480"/>
      <c r="E619" s="2765"/>
      <c r="F619" s="2765"/>
      <c r="G619" s="2765"/>
      <c r="H619" s="3480"/>
      <c r="I619" s="3480"/>
      <c r="J619" s="2765"/>
      <c r="K619" s="2765"/>
      <c r="L619" s="2765"/>
      <c r="M619" s="3480"/>
      <c r="N619" s="3480"/>
      <c r="O619" s="2765"/>
      <c r="P619" s="2765"/>
      <c r="Q619" s="2765"/>
      <c r="BB619" s="425"/>
    </row>
    <row r="620" s="238" customFormat="true" ht="25.15" customHeight="true" x14ac:dyDescent="0.2">
      <c r="A620" s="425"/>
      <c r="B620" s="425"/>
      <c r="C620" s="3469"/>
      <c r="D620" s="3480"/>
      <c r="E620" s="2765"/>
      <c r="F620" s="2765"/>
      <c r="G620" s="2765"/>
      <c r="H620" s="3480"/>
      <c r="I620" s="3480"/>
      <c r="J620" s="2765"/>
      <c r="K620" s="2765"/>
      <c r="L620" s="2765"/>
      <c r="M620" s="3480"/>
      <c r="N620" s="3480"/>
      <c r="O620" s="2765"/>
      <c r="P620" s="2765"/>
      <c r="Q620" s="2765"/>
      <c r="BB620" s="425"/>
    </row>
    <row r="621" s="238" customFormat="true" ht="25.15" customHeight="true" x14ac:dyDescent="0.2">
      <c r="A621" s="425"/>
      <c r="B621" s="425"/>
      <c r="C621" s="3482"/>
      <c r="D621" s="3480"/>
      <c r="E621" s="2765"/>
      <c r="F621" s="2765"/>
      <c r="G621" s="2765"/>
      <c r="H621" s="3480"/>
      <c r="I621" s="3480"/>
      <c r="J621" s="2765"/>
      <c r="K621" s="2765"/>
      <c r="L621" s="2765"/>
      <c r="M621" s="3480"/>
      <c r="N621" s="3480"/>
      <c r="O621" s="2765"/>
      <c r="P621" s="2765"/>
      <c r="Q621" s="2765"/>
      <c r="BB621" s="425"/>
    </row>
    <row r="622" s="238" customFormat="true" ht="25.15" customHeight="true" x14ac:dyDescent="0.2">
      <c r="A622" s="425"/>
      <c r="B622" s="425"/>
      <c r="C622" s="3481"/>
      <c r="D622" s="3480"/>
      <c r="E622" s="2765"/>
      <c r="F622" s="2765"/>
      <c r="G622" s="2765"/>
      <c r="H622" s="3480"/>
      <c r="I622" s="3480"/>
      <c r="J622" s="2765"/>
      <c r="K622" s="2765"/>
      <c r="L622" s="2765"/>
      <c r="M622" s="3480"/>
      <c r="N622" s="3480"/>
      <c r="O622" s="2765"/>
      <c r="P622" s="2765"/>
      <c r="Q622" s="2765"/>
      <c r="BB622" s="425"/>
    </row>
    <row r="623" s="238" customFormat="true" ht="25.15" customHeight="true" x14ac:dyDescent="0.2">
      <c r="A623" s="425"/>
      <c r="B623" s="425"/>
      <c r="C623" s="3481"/>
      <c r="D623" s="3480"/>
      <c r="E623" s="2765"/>
      <c r="F623" s="2765"/>
      <c r="G623" s="2765"/>
      <c r="H623" s="3480"/>
      <c r="I623" s="3480"/>
      <c r="J623" s="2765"/>
      <c r="K623" s="2765"/>
      <c r="L623" s="2765"/>
      <c r="M623" s="3480"/>
      <c r="N623" s="3480"/>
      <c r="O623" s="2765"/>
      <c r="P623" s="2765"/>
      <c r="Q623" s="2765"/>
      <c r="BB623" s="425"/>
    </row>
    <row r="624" s="238" customFormat="true" ht="25.15" customHeight="true" x14ac:dyDescent="0.2">
      <c r="A624" s="425"/>
      <c r="B624" s="425"/>
      <c r="C624" s="3483"/>
      <c r="D624" s="3480"/>
      <c r="E624" s="2765"/>
      <c r="F624" s="2765"/>
      <c r="G624" s="2765"/>
      <c r="H624" s="3480"/>
      <c r="I624" s="3480"/>
      <c r="J624" s="2765"/>
      <c r="K624" s="2765"/>
      <c r="L624" s="2765"/>
      <c r="M624" s="3480"/>
      <c r="N624" s="3480"/>
      <c r="O624" s="2765"/>
      <c r="P624" s="2765"/>
      <c r="Q624" s="2765"/>
      <c r="BB624" s="425"/>
    </row>
    <row r="625" s="238" customFormat="true" ht="25.15" customHeight="true" x14ac:dyDescent="0.2">
      <c r="A625" s="425"/>
      <c r="B625" s="425"/>
      <c r="C625" s="3478"/>
      <c r="D625" s="3480"/>
      <c r="E625" s="2765"/>
      <c r="F625" s="2765"/>
      <c r="G625" s="2765"/>
      <c r="H625" s="3480"/>
      <c r="I625" s="3480"/>
      <c r="J625" s="2765"/>
      <c r="K625" s="2765"/>
      <c r="L625" s="2765"/>
      <c r="M625" s="3480"/>
      <c r="N625" s="3480"/>
      <c r="O625" s="2765"/>
      <c r="P625" s="2765"/>
      <c r="Q625" s="2765"/>
      <c r="BB625" s="425"/>
    </row>
    <row r="626" s="238" customFormat="true" ht="25.15" customHeight="true" x14ac:dyDescent="0.2">
      <c r="A626" s="425"/>
      <c r="B626" s="425"/>
      <c r="C626" s="3481"/>
      <c r="D626" s="3480"/>
      <c r="E626" s="2765"/>
      <c r="F626" s="2765"/>
      <c r="G626" s="2765"/>
      <c r="H626" s="3480"/>
      <c r="I626" s="3480"/>
      <c r="J626" s="2765"/>
      <c r="K626" s="2765"/>
      <c r="L626" s="2765"/>
      <c r="M626" s="3480"/>
      <c r="N626" s="3480"/>
      <c r="O626" s="2765"/>
      <c r="P626" s="2765"/>
      <c r="Q626" s="2765"/>
      <c r="BB626" s="425"/>
    </row>
    <row r="627" s="238" customFormat="true" ht="25.15" customHeight="true" x14ac:dyDescent="0.2">
      <c r="A627" s="425"/>
      <c r="B627" s="425"/>
      <c r="C627" s="3485"/>
      <c r="D627" s="3480"/>
      <c r="E627" s="2765"/>
      <c r="F627" s="2765"/>
      <c r="G627" s="2765"/>
      <c r="H627" s="3480"/>
      <c r="I627" s="3480"/>
      <c r="J627" s="2765"/>
      <c r="K627" s="2765"/>
      <c r="L627" s="2765"/>
      <c r="M627" s="3480"/>
      <c r="N627" s="3480"/>
      <c r="O627" s="2765"/>
      <c r="P627" s="2765"/>
      <c r="Q627" s="2765"/>
      <c r="BB627" s="425"/>
    </row>
    <row r="628" s="238" customFormat="true" ht="25.15" customHeight="true" x14ac:dyDescent="0.2">
      <c r="A628" s="425"/>
      <c r="B628" s="425"/>
      <c r="C628" s="3481"/>
      <c r="D628" s="3480"/>
      <c r="E628" s="2765"/>
      <c r="F628" s="2765"/>
      <c r="G628" s="2765"/>
      <c r="H628" s="3480"/>
      <c r="I628" s="3480"/>
      <c r="J628" s="2765"/>
      <c r="K628" s="2765"/>
      <c r="L628" s="2765"/>
      <c r="M628" s="3480"/>
      <c r="N628" s="3480"/>
      <c r="O628" s="2765"/>
      <c r="P628" s="2765"/>
      <c r="Q628" s="2765"/>
      <c r="BB628" s="425"/>
    </row>
    <row r="629" s="238" customFormat="true" ht="25.15" customHeight="true" x14ac:dyDescent="0.2">
      <c r="A629" s="425"/>
      <c r="B629" s="425"/>
      <c r="C629" s="3481"/>
      <c r="D629" s="3480"/>
      <c r="E629" s="2765"/>
      <c r="F629" s="2765"/>
      <c r="G629" s="2765"/>
      <c r="H629" s="3480"/>
      <c r="I629" s="3480"/>
      <c r="J629" s="2765"/>
      <c r="K629" s="2765"/>
      <c r="L629" s="2765"/>
      <c r="M629" s="3480"/>
      <c r="N629" s="3480"/>
      <c r="O629" s="2765"/>
      <c r="P629" s="2765"/>
      <c r="Q629" s="2765"/>
      <c r="BB629" s="425"/>
    </row>
    <row r="630" s="238" customFormat="true" ht="25.15" customHeight="true" x14ac:dyDescent="0.2">
      <c r="A630" s="425"/>
      <c r="B630" s="425"/>
      <c r="C630" s="3481"/>
      <c r="D630" s="3480"/>
      <c r="E630" s="2765"/>
      <c r="F630" s="2765"/>
      <c r="G630" s="2765"/>
      <c r="H630" s="3480"/>
      <c r="I630" s="3480"/>
      <c r="J630" s="2765"/>
      <c r="K630" s="2765"/>
      <c r="L630" s="2765"/>
      <c r="M630" s="3480"/>
      <c r="N630" s="3480"/>
      <c r="O630" s="2765"/>
      <c r="P630" s="2765"/>
      <c r="Q630" s="2765"/>
      <c r="BB630" s="425"/>
    </row>
    <row r="631" s="238" customFormat="true" ht="25.15" customHeight="true" x14ac:dyDescent="0.2">
      <c r="A631" s="425"/>
      <c r="B631" s="425"/>
      <c r="C631" s="3481"/>
      <c r="D631" s="3480"/>
      <c r="E631" s="2765"/>
      <c r="F631" s="2765"/>
      <c r="G631" s="2765"/>
      <c r="H631" s="3480"/>
      <c r="I631" s="3480"/>
      <c r="J631" s="2765"/>
      <c r="K631" s="2765"/>
      <c r="L631" s="2765"/>
      <c r="M631" s="3480"/>
      <c r="N631" s="3480"/>
      <c r="O631" s="2765"/>
      <c r="P631" s="2765"/>
      <c r="Q631" s="2765"/>
      <c r="BB631" s="425"/>
    </row>
    <row r="632" s="238" customFormat="true" ht="25.15" customHeight="true" x14ac:dyDescent="0.2">
      <c r="A632" s="425"/>
      <c r="B632" s="425"/>
      <c r="C632" s="3481"/>
      <c r="D632" s="3480"/>
      <c r="E632" s="2765"/>
      <c r="F632" s="2765"/>
      <c r="G632" s="2765"/>
      <c r="H632" s="3480"/>
      <c r="I632" s="3480"/>
      <c r="J632" s="2765"/>
      <c r="K632" s="2765"/>
      <c r="L632" s="2765"/>
      <c r="M632" s="3480"/>
      <c r="N632" s="3480"/>
      <c r="O632" s="2765"/>
      <c r="P632" s="2765"/>
      <c r="Q632" s="2765"/>
      <c r="BB632" s="425"/>
    </row>
    <row r="633" s="238" customFormat="true" ht="25.15" customHeight="true" x14ac:dyDescent="0.2">
      <c r="A633" s="425"/>
      <c r="B633" s="425"/>
      <c r="C633" s="3481"/>
      <c r="D633" s="3480"/>
      <c r="E633" s="2765"/>
      <c r="F633" s="2765"/>
      <c r="G633" s="2765"/>
      <c r="H633" s="3480"/>
      <c r="I633" s="3480"/>
      <c r="J633" s="2765"/>
      <c r="K633" s="2765"/>
      <c r="L633" s="2765"/>
      <c r="M633" s="3480"/>
      <c r="N633" s="3480"/>
      <c r="O633" s="2765"/>
      <c r="P633" s="2765"/>
      <c r="Q633" s="2765"/>
      <c r="BB633" s="425"/>
    </row>
    <row r="634" s="238" customFormat="true" ht="25.15" customHeight="true" x14ac:dyDescent="0.2">
      <c r="A634" s="425"/>
      <c r="B634" s="425"/>
      <c r="C634" s="3481"/>
      <c r="D634" s="3480"/>
      <c r="E634" s="2765"/>
      <c r="F634" s="2765"/>
      <c r="G634" s="2765"/>
      <c r="H634" s="3480"/>
      <c r="I634" s="3480"/>
      <c r="J634" s="2765"/>
      <c r="K634" s="2765"/>
      <c r="L634" s="2765"/>
      <c r="M634" s="3480"/>
      <c r="N634" s="3480"/>
      <c r="O634" s="2765"/>
      <c r="P634" s="2765"/>
      <c r="Q634" s="2765"/>
      <c r="BB634" s="425"/>
    </row>
    <row r="635" s="238" customFormat="true" ht="25.15" customHeight="true" x14ac:dyDescent="0.2">
      <c r="A635" s="425"/>
      <c r="B635" s="425"/>
      <c r="C635" s="3481"/>
      <c r="D635" s="3480"/>
      <c r="E635" s="2765"/>
      <c r="F635" s="2765"/>
      <c r="G635" s="2765"/>
      <c r="H635" s="3480"/>
      <c r="I635" s="3480"/>
      <c r="J635" s="2765"/>
      <c r="K635" s="2765"/>
      <c r="L635" s="2765"/>
      <c r="M635" s="3480"/>
      <c r="N635" s="3480"/>
      <c r="O635" s="2765"/>
      <c r="P635" s="2765"/>
      <c r="Q635" s="2765"/>
      <c r="BB635" s="425"/>
    </row>
    <row r="636" s="238" customFormat="true" ht="25.15" customHeight="true" x14ac:dyDescent="0.2">
      <c r="A636" s="425"/>
      <c r="B636" s="425"/>
      <c r="C636" s="3481"/>
      <c r="D636" s="3480"/>
      <c r="E636" s="2765"/>
      <c r="F636" s="2765"/>
      <c r="G636" s="2765"/>
      <c r="H636" s="3480"/>
      <c r="I636" s="3480"/>
      <c r="J636" s="2765"/>
      <c r="K636" s="2765"/>
      <c r="L636" s="2765"/>
      <c r="M636" s="3480"/>
      <c r="N636" s="3480"/>
      <c r="O636" s="2765"/>
      <c r="P636" s="2765"/>
      <c r="Q636" s="2765"/>
      <c r="BB636" s="425"/>
    </row>
    <row r="637" s="238" customFormat="true" ht="25.15" customHeight="true" x14ac:dyDescent="0.2">
      <c r="A637" s="425"/>
      <c r="B637" s="425"/>
      <c r="C637" s="3481"/>
      <c r="D637" s="3480"/>
      <c r="E637" s="2765"/>
      <c r="F637" s="2765"/>
      <c r="G637" s="2765"/>
      <c r="H637" s="3480"/>
      <c r="I637" s="3480"/>
      <c r="J637" s="2765"/>
      <c r="K637" s="2765"/>
      <c r="L637" s="2765"/>
      <c r="M637" s="3480"/>
      <c r="N637" s="3480"/>
      <c r="O637" s="2765"/>
      <c r="P637" s="2765"/>
      <c r="Q637" s="2765"/>
      <c r="BB637" s="425"/>
    </row>
    <row r="638" s="238" customFormat="true" ht="25.15" customHeight="true" x14ac:dyDescent="0.2">
      <c r="A638" s="425"/>
      <c r="B638" s="425"/>
      <c r="C638" s="3481"/>
      <c r="D638" s="3480"/>
      <c r="E638" s="2765"/>
      <c r="F638" s="2765"/>
      <c r="G638" s="2765"/>
      <c r="H638" s="3480"/>
      <c r="I638" s="3480"/>
      <c r="J638" s="2765"/>
      <c r="K638" s="2765"/>
      <c r="L638" s="2765"/>
      <c r="M638" s="3480"/>
      <c r="N638" s="3480"/>
      <c r="O638" s="2765"/>
      <c r="P638" s="2765"/>
      <c r="Q638" s="2765"/>
      <c r="BB638" s="425"/>
    </row>
    <row r="639" s="238" customFormat="true" ht="25.15" customHeight="true" x14ac:dyDescent="0.2">
      <c r="A639" s="425"/>
      <c r="B639" s="425"/>
      <c r="C639" s="3481"/>
      <c r="D639" s="3480"/>
      <c r="E639" s="2765"/>
      <c r="F639" s="2765"/>
      <c r="G639" s="2765"/>
      <c r="H639" s="3480"/>
      <c r="I639" s="3480"/>
      <c r="J639" s="2765"/>
      <c r="K639" s="2765"/>
      <c r="L639" s="2765"/>
      <c r="M639" s="3480"/>
      <c r="N639" s="3480"/>
      <c r="O639" s="2765"/>
      <c r="P639" s="2765"/>
      <c r="Q639" s="2765"/>
      <c r="BB639" s="425"/>
    </row>
    <row r="640" s="238" customFormat="true" ht="25.15" customHeight="true" x14ac:dyDescent="0.2">
      <c r="A640" s="425"/>
      <c r="B640" s="425"/>
      <c r="C640" s="3481"/>
      <c r="D640" s="3480"/>
      <c r="E640" s="2765"/>
      <c r="F640" s="2765"/>
      <c r="G640" s="2765"/>
      <c r="H640" s="3480"/>
      <c r="I640" s="3480"/>
      <c r="J640" s="2765"/>
      <c r="K640" s="2765"/>
      <c r="L640" s="2765"/>
      <c r="M640" s="3480"/>
      <c r="N640" s="3480"/>
      <c r="O640" s="2765"/>
      <c r="P640" s="2765"/>
      <c r="Q640" s="2765"/>
      <c r="BB640" s="425"/>
    </row>
    <row r="641" s="238" customFormat="true" ht="25.15" customHeight="true" x14ac:dyDescent="0.2">
      <c r="A641" s="425"/>
      <c r="B641" s="425"/>
      <c r="C641" s="3481"/>
      <c r="D641" s="3480"/>
      <c r="E641" s="2765"/>
      <c r="F641" s="2765"/>
      <c r="G641" s="2765"/>
      <c r="H641" s="3480"/>
      <c r="I641" s="3480"/>
      <c r="J641" s="2765"/>
      <c r="K641" s="2765"/>
      <c r="L641" s="2765"/>
      <c r="M641" s="3480"/>
      <c r="N641" s="3480"/>
      <c r="O641" s="2765"/>
      <c r="P641" s="2765"/>
      <c r="Q641" s="2765"/>
      <c r="BB641" s="425"/>
    </row>
    <row r="642" s="238" customFormat="true" ht="25.15" customHeight="true" x14ac:dyDescent="0.2">
      <c r="A642" s="425"/>
      <c r="B642" s="425"/>
      <c r="C642" s="3481"/>
      <c r="D642" s="3480"/>
      <c r="E642" s="2765"/>
      <c r="F642" s="2765"/>
      <c r="G642" s="2765"/>
      <c r="H642" s="3480"/>
      <c r="I642" s="3480"/>
      <c r="J642" s="2765"/>
      <c r="K642" s="2765"/>
      <c r="L642" s="2765"/>
      <c r="M642" s="3480"/>
      <c r="N642" s="3480"/>
      <c r="O642" s="2765"/>
      <c r="P642" s="2765"/>
      <c r="Q642" s="2765"/>
      <c r="BB642" s="425"/>
    </row>
    <row r="643" s="238" customFormat="true" ht="25.15" customHeight="true" x14ac:dyDescent="0.2">
      <c r="A643" s="425"/>
      <c r="B643" s="425"/>
      <c r="C643" s="3481"/>
      <c r="D643" s="3480"/>
      <c r="E643" s="2765"/>
      <c r="F643" s="2765"/>
      <c r="G643" s="2765"/>
      <c r="H643" s="3480"/>
      <c r="I643" s="3480"/>
      <c r="J643" s="2765"/>
      <c r="K643" s="2765"/>
      <c r="L643" s="2765"/>
      <c r="M643" s="3480"/>
      <c r="N643" s="3480"/>
      <c r="O643" s="2765"/>
      <c r="P643" s="2765"/>
      <c r="Q643" s="2765"/>
      <c r="BB643" s="425"/>
    </row>
    <row r="644" s="238" customFormat="true" ht="25.15" customHeight="true" x14ac:dyDescent="0.2">
      <c r="A644" s="425"/>
      <c r="B644" s="425"/>
      <c r="C644" s="3481"/>
      <c r="D644" s="3480"/>
      <c r="E644" s="2765"/>
      <c r="F644" s="2765"/>
      <c r="G644" s="2765"/>
      <c r="H644" s="3480"/>
      <c r="I644" s="3480"/>
      <c r="J644" s="2765"/>
      <c r="K644" s="2765"/>
      <c r="L644" s="2765"/>
      <c r="M644" s="3480"/>
      <c r="N644" s="3480"/>
      <c r="O644" s="2765"/>
      <c r="P644" s="2765"/>
      <c r="Q644" s="2765"/>
      <c r="BB644" s="425"/>
    </row>
    <row r="645" s="238" customFormat="true" ht="25.15" customHeight="true" x14ac:dyDescent="0.2">
      <c r="A645" s="425"/>
      <c r="B645" s="425"/>
      <c r="C645" s="3481"/>
      <c r="D645" s="3480"/>
      <c r="E645" s="2765"/>
      <c r="F645" s="2765"/>
      <c r="G645" s="2765"/>
      <c r="H645" s="3480"/>
      <c r="I645" s="3480"/>
      <c r="J645" s="2765"/>
      <c r="K645" s="2765"/>
      <c r="L645" s="2765"/>
      <c r="M645" s="3480"/>
      <c r="N645" s="3480"/>
      <c r="O645" s="2765"/>
      <c r="P645" s="2765"/>
      <c r="Q645" s="2765"/>
      <c r="BB645" s="425"/>
    </row>
    <row r="646" s="238" customFormat="true" ht="25.15" customHeight="true" x14ac:dyDescent="0.2">
      <c r="A646" s="425"/>
      <c r="B646" s="425"/>
      <c r="C646" s="3481"/>
      <c r="D646" s="3480"/>
      <c r="E646" s="2765"/>
      <c r="F646" s="2765"/>
      <c r="G646" s="2765"/>
      <c r="H646" s="3480"/>
      <c r="I646" s="3480"/>
      <c r="J646" s="2765"/>
      <c r="K646" s="2765"/>
      <c r="L646" s="2765"/>
      <c r="M646" s="3480"/>
      <c r="N646" s="3480"/>
      <c r="O646" s="2765"/>
      <c r="P646" s="2765"/>
      <c r="Q646" s="2765"/>
      <c r="BB646" s="425"/>
    </row>
    <row r="647" s="238" customFormat="true" ht="25.15" customHeight="true" x14ac:dyDescent="0.2">
      <c r="A647" s="425"/>
      <c r="B647" s="425"/>
      <c r="C647" s="3481"/>
      <c r="D647" s="3480"/>
      <c r="E647" s="2765"/>
      <c r="F647" s="2765"/>
      <c r="G647" s="2765"/>
      <c r="H647" s="3480"/>
      <c r="I647" s="3480"/>
      <c r="J647" s="2765"/>
      <c r="K647" s="2765"/>
      <c r="L647" s="2765"/>
      <c r="M647" s="3480"/>
      <c r="N647" s="3480"/>
      <c r="O647" s="2765"/>
      <c r="P647" s="2765"/>
      <c r="Q647" s="2765"/>
      <c r="BB647" s="425"/>
    </row>
    <row r="648" s="238" customFormat="true" ht="25.15" customHeight="true" x14ac:dyDescent="0.2">
      <c r="A648" s="425"/>
      <c r="B648" s="425"/>
      <c r="C648" s="3481"/>
      <c r="D648" s="3480"/>
      <c r="E648" s="2765"/>
      <c r="F648" s="2765"/>
      <c r="G648" s="2765"/>
      <c r="H648" s="3480"/>
      <c r="I648" s="3480"/>
      <c r="J648" s="2765"/>
      <c r="K648" s="2765"/>
      <c r="L648" s="2765"/>
      <c r="M648" s="3480"/>
      <c r="N648" s="3480"/>
      <c r="O648" s="2765"/>
      <c r="P648" s="2765"/>
      <c r="Q648" s="2765"/>
      <c r="BB648" s="425"/>
    </row>
    <row r="649" s="238" customFormat="true" ht="25.15" customHeight="true" x14ac:dyDescent="0.2">
      <c r="A649" s="425"/>
      <c r="B649" s="425"/>
      <c r="C649" s="3481"/>
      <c r="D649" s="3480"/>
      <c r="E649" s="2765"/>
      <c r="F649" s="2765"/>
      <c r="G649" s="2765"/>
      <c r="H649" s="3480"/>
      <c r="I649" s="3480"/>
      <c r="J649" s="2765"/>
      <c r="K649" s="2765"/>
      <c r="L649" s="2765"/>
      <c r="M649" s="3480"/>
      <c r="N649" s="3480"/>
      <c r="O649" s="2765"/>
      <c r="P649" s="2765"/>
      <c r="Q649" s="2765"/>
      <c r="BB649" s="425"/>
    </row>
    <row r="650" s="238" customFormat="true" ht="25.15" customHeight="true" x14ac:dyDescent="0.2">
      <c r="A650" s="425"/>
      <c r="B650" s="425"/>
      <c r="C650" s="3481"/>
      <c r="D650" s="3480"/>
      <c r="E650" s="2765"/>
      <c r="F650" s="2765"/>
      <c r="G650" s="2765"/>
      <c r="H650" s="3480"/>
      <c r="I650" s="3480"/>
      <c r="J650" s="2765"/>
      <c r="K650" s="2765"/>
      <c r="L650" s="2765"/>
      <c r="M650" s="3480"/>
      <c r="N650" s="3480"/>
      <c r="O650" s="2765"/>
      <c r="P650" s="2765"/>
      <c r="Q650" s="2765"/>
      <c r="BB650" s="425"/>
    </row>
    <row r="651" s="238" customFormat="true" ht="25.15" customHeight="true" x14ac:dyDescent="0.2">
      <c r="A651" s="425"/>
      <c r="B651" s="425"/>
      <c r="C651" s="3481"/>
      <c r="D651" s="3480"/>
      <c r="E651" s="2765"/>
      <c r="F651" s="2765"/>
      <c r="G651" s="2765"/>
      <c r="H651" s="3480"/>
      <c r="I651" s="3480"/>
      <c r="J651" s="2765"/>
      <c r="K651" s="2765"/>
      <c r="L651" s="2765"/>
      <c r="M651" s="3480"/>
      <c r="N651" s="3480"/>
      <c r="O651" s="2765"/>
      <c r="P651" s="2765"/>
      <c r="Q651" s="2765"/>
      <c r="BB651" s="425"/>
    </row>
    <row r="652" s="238" customFormat="true" ht="25.15" customHeight="true" x14ac:dyDescent="0.2">
      <c r="A652" s="425"/>
      <c r="B652" s="425"/>
      <c r="C652" s="3481"/>
      <c r="D652" s="3480"/>
      <c r="E652" s="2765"/>
      <c r="F652" s="2765"/>
      <c r="G652" s="2765"/>
      <c r="H652" s="3480"/>
      <c r="I652" s="3480"/>
      <c r="J652" s="2765"/>
      <c r="K652" s="2765"/>
      <c r="L652" s="2765"/>
      <c r="M652" s="3480"/>
      <c r="N652" s="3480"/>
      <c r="O652" s="2765"/>
      <c r="P652" s="2765"/>
      <c r="Q652" s="2765"/>
      <c r="BB652" s="425"/>
    </row>
    <row r="653" s="238" customFormat="true" ht="25.15" customHeight="true" x14ac:dyDescent="0.2">
      <c r="A653" s="425"/>
      <c r="B653" s="425"/>
      <c r="C653" s="3481"/>
      <c r="D653" s="3480"/>
      <c r="E653" s="2765"/>
      <c r="F653" s="2765"/>
      <c r="G653" s="2765"/>
      <c r="H653" s="3480"/>
      <c r="I653" s="3480"/>
      <c r="J653" s="2765"/>
      <c r="K653" s="2765"/>
      <c r="L653" s="2765"/>
      <c r="M653" s="3480"/>
      <c r="N653" s="3480"/>
      <c r="O653" s="2765"/>
      <c r="P653" s="2765"/>
      <c r="Q653" s="2765"/>
      <c r="BB653" s="425"/>
    </row>
    <row r="654" s="238" customFormat="true" ht="25.15" customHeight="true" x14ac:dyDescent="0.2">
      <c r="A654" s="425"/>
      <c r="B654" s="425"/>
      <c r="C654" s="3481"/>
      <c r="D654" s="3480"/>
      <c r="E654" s="2765"/>
      <c r="F654" s="2765"/>
      <c r="G654" s="2765"/>
      <c r="H654" s="3480"/>
      <c r="I654" s="3480"/>
      <c r="J654" s="2765"/>
      <c r="K654" s="2765"/>
      <c r="L654" s="2765"/>
      <c r="M654" s="3480"/>
      <c r="N654" s="3480"/>
      <c r="O654" s="2765"/>
      <c r="P654" s="2765"/>
      <c r="Q654" s="2765"/>
      <c r="BB654" s="425"/>
    </row>
    <row r="655" s="238" customFormat="true" ht="25.15" customHeight="true" x14ac:dyDescent="0.2">
      <c r="A655" s="425"/>
      <c r="B655" s="425"/>
      <c r="C655" s="3481"/>
      <c r="D655" s="3480"/>
      <c r="E655" s="2765"/>
      <c r="F655" s="2765"/>
      <c r="G655" s="2765"/>
      <c r="H655" s="3480"/>
      <c r="I655" s="3480"/>
      <c r="J655" s="2765"/>
      <c r="K655" s="2765"/>
      <c r="L655" s="2765"/>
      <c r="M655" s="3480"/>
      <c r="N655" s="3480"/>
      <c r="O655" s="2765"/>
      <c r="P655" s="2765"/>
      <c r="Q655" s="2765"/>
      <c r="BB655" s="425"/>
    </row>
    <row r="656" s="238" customFormat="true" ht="25.15" customHeight="true" x14ac:dyDescent="0.2">
      <c r="A656" s="425"/>
      <c r="B656" s="425"/>
      <c r="C656" s="3481"/>
      <c r="D656" s="3480"/>
      <c r="E656" s="2765"/>
      <c r="F656" s="2765"/>
      <c r="G656" s="2765"/>
      <c r="H656" s="3480"/>
      <c r="I656" s="3480"/>
      <c r="J656" s="2765"/>
      <c r="K656" s="2765"/>
      <c r="L656" s="2765"/>
      <c r="M656" s="3480"/>
      <c r="N656" s="3480"/>
      <c r="O656" s="2765"/>
      <c r="P656" s="2765"/>
      <c r="Q656" s="2765"/>
      <c r="BB656" s="425"/>
    </row>
    <row r="657" s="238" customFormat="true" ht="25.15" customHeight="true" x14ac:dyDescent="0.2">
      <c r="A657" s="425"/>
      <c r="B657" s="425"/>
      <c r="C657" s="3481"/>
      <c r="D657" s="3480"/>
      <c r="E657" s="2765"/>
      <c r="F657" s="2765"/>
      <c r="G657" s="2765"/>
      <c r="H657" s="3480"/>
      <c r="I657" s="3480"/>
      <c r="J657" s="2765"/>
      <c r="K657" s="2765"/>
      <c r="L657" s="2765"/>
      <c r="M657" s="3480"/>
      <c r="N657" s="3480"/>
      <c r="O657" s="2765"/>
      <c r="P657" s="2765"/>
      <c r="Q657" s="2765"/>
      <c r="BB657" s="425"/>
    </row>
    <row r="658" s="238" customFormat="true" ht="25.15" customHeight="true" x14ac:dyDescent="0.2">
      <c r="A658" s="425"/>
      <c r="B658" s="425"/>
      <c r="C658" s="3481"/>
      <c r="D658" s="3480"/>
      <c r="E658" s="2765"/>
      <c r="F658" s="2765"/>
      <c r="G658" s="2765"/>
      <c r="H658" s="3480"/>
      <c r="I658" s="3480"/>
      <c r="J658" s="2765"/>
      <c r="K658" s="2765"/>
      <c r="L658" s="2765"/>
      <c r="M658" s="3480"/>
      <c r="N658" s="3480"/>
      <c r="O658" s="2765"/>
      <c r="P658" s="2765"/>
      <c r="Q658" s="2765"/>
      <c r="BB658" s="425"/>
    </row>
    <row r="659" s="238" customFormat="true" ht="25.15" customHeight="true" x14ac:dyDescent="0.2">
      <c r="A659" s="425"/>
      <c r="B659" s="425"/>
      <c r="C659" s="3481"/>
      <c r="D659" s="3480"/>
      <c r="E659" s="2765"/>
      <c r="F659" s="2765"/>
      <c r="G659" s="2765"/>
      <c r="H659" s="3480"/>
      <c r="I659" s="3480"/>
      <c r="J659" s="2765"/>
      <c r="K659" s="2765"/>
      <c r="L659" s="2765"/>
      <c r="M659" s="3480"/>
      <c r="N659" s="3480"/>
      <c r="O659" s="2765"/>
      <c r="P659" s="2765"/>
      <c r="Q659" s="2765"/>
      <c r="BB659" s="425"/>
    </row>
    <row r="660" s="238" customFormat="true" ht="25.15" customHeight="true" x14ac:dyDescent="0.2">
      <c r="A660" s="425"/>
      <c r="B660" s="425"/>
      <c r="C660" s="3481"/>
      <c r="D660" s="3480"/>
      <c r="E660" s="2765"/>
      <c r="F660" s="2765"/>
      <c r="G660" s="2765"/>
      <c r="H660" s="3480"/>
      <c r="I660" s="3480"/>
      <c r="J660" s="2765"/>
      <c r="K660" s="2765"/>
      <c r="L660" s="2765"/>
      <c r="M660" s="3480"/>
      <c r="N660" s="3480"/>
      <c r="O660" s="2765"/>
      <c r="P660" s="2765"/>
      <c r="Q660" s="2765"/>
      <c r="BB660" s="425"/>
    </row>
    <row r="661" s="238" customFormat="true" ht="25.15" customHeight="true" x14ac:dyDescent="0.2">
      <c r="A661" s="425"/>
      <c r="B661" s="425"/>
      <c r="C661" s="3481"/>
      <c r="D661" s="3480"/>
      <c r="E661" s="2765"/>
      <c r="F661" s="2765"/>
      <c r="G661" s="2765"/>
      <c r="H661" s="3480"/>
      <c r="I661" s="3480"/>
      <c r="J661" s="2765"/>
      <c r="K661" s="2765"/>
      <c r="L661" s="2765"/>
      <c r="M661" s="3480"/>
      <c r="N661" s="3480"/>
      <c r="O661" s="2765"/>
      <c r="P661" s="2765"/>
      <c r="Q661" s="2765"/>
      <c r="BB661" s="425"/>
    </row>
    <row r="662" s="238" customFormat="true" ht="25.15" customHeight="true" x14ac:dyDescent="0.2">
      <c r="A662" s="425"/>
      <c r="B662" s="425"/>
      <c r="C662" s="3481"/>
      <c r="D662" s="3480"/>
      <c r="E662" s="2765"/>
      <c r="F662" s="2765"/>
      <c r="G662" s="2765"/>
      <c r="H662" s="3480"/>
      <c r="I662" s="3480"/>
      <c r="J662" s="2765"/>
      <c r="K662" s="2765"/>
      <c r="L662" s="2765"/>
      <c r="M662" s="3480"/>
      <c r="N662" s="3480"/>
      <c r="O662" s="2765"/>
      <c r="P662" s="2765"/>
      <c r="Q662" s="2765"/>
      <c r="BB662" s="425"/>
    </row>
    <row r="663" s="238" customFormat="true" ht="25.15" customHeight="true" x14ac:dyDescent="0.2">
      <c r="A663" s="425"/>
      <c r="B663" s="425"/>
      <c r="C663" s="3481"/>
      <c r="D663" s="3480"/>
      <c r="E663" s="2765"/>
      <c r="F663" s="2765"/>
      <c r="G663" s="2765"/>
      <c r="H663" s="3480"/>
      <c r="I663" s="3480"/>
      <c r="J663" s="2765"/>
      <c r="K663" s="2765"/>
      <c r="L663" s="2765"/>
      <c r="M663" s="3480"/>
      <c r="N663" s="3480"/>
      <c r="O663" s="2765"/>
      <c r="P663" s="2765"/>
      <c r="Q663" s="2765"/>
      <c r="BB663" s="425"/>
    </row>
    <row r="664" s="238" customFormat="true" ht="25.15" customHeight="true" x14ac:dyDescent="0.2">
      <c r="A664" s="425"/>
      <c r="B664" s="425"/>
      <c r="C664" s="3481"/>
      <c r="D664" s="3480"/>
      <c r="E664" s="2765"/>
      <c r="F664" s="2765"/>
      <c r="G664" s="2765"/>
      <c r="H664" s="3480"/>
      <c r="I664" s="3480"/>
      <c r="J664" s="2765"/>
      <c r="K664" s="2765"/>
      <c r="L664" s="2765"/>
      <c r="M664" s="3480"/>
      <c r="N664" s="3480"/>
      <c r="O664" s="2765"/>
      <c r="P664" s="2765"/>
      <c r="Q664" s="2765"/>
      <c r="BB664" s="425"/>
    </row>
    <row r="665" s="238" customFormat="true" ht="25.15" customHeight="true" x14ac:dyDescent="0.2">
      <c r="A665" s="425"/>
      <c r="B665" s="425"/>
      <c r="C665" s="3481"/>
      <c r="D665" s="3480"/>
      <c r="E665" s="2765"/>
      <c r="F665" s="2765"/>
      <c r="G665" s="2765"/>
      <c r="H665" s="3480"/>
      <c r="I665" s="3480"/>
      <c r="J665" s="2765"/>
      <c r="K665" s="2765"/>
      <c r="L665" s="2765"/>
      <c r="M665" s="3480"/>
      <c r="N665" s="3480"/>
      <c r="O665" s="2765"/>
      <c r="P665" s="2765"/>
      <c r="Q665" s="2765"/>
      <c r="BB665" s="425"/>
    </row>
    <row r="666" s="238" customFormat="true" ht="25.15" customHeight="true" x14ac:dyDescent="0.2">
      <c r="A666" s="425"/>
      <c r="B666" s="425"/>
      <c r="C666" s="3481"/>
      <c r="D666" s="3480"/>
      <c r="E666" s="2765"/>
      <c r="F666" s="2765"/>
      <c r="G666" s="2765"/>
      <c r="H666" s="3480"/>
      <c r="I666" s="3480"/>
      <c r="J666" s="2765"/>
      <c r="K666" s="2765"/>
      <c r="L666" s="2765"/>
      <c r="M666" s="3480"/>
      <c r="N666" s="3480"/>
      <c r="O666" s="2765"/>
      <c r="P666" s="2765"/>
      <c r="Q666" s="2765"/>
      <c r="BB666" s="425"/>
    </row>
    <row r="667" s="238" customFormat="true" ht="25.15" customHeight="true" x14ac:dyDescent="0.2">
      <c r="A667" s="425"/>
      <c r="B667" s="425"/>
      <c r="C667" s="3481"/>
      <c r="D667" s="3480"/>
      <c r="E667" s="2765"/>
      <c r="F667" s="2765"/>
      <c r="G667" s="2765"/>
      <c r="H667" s="3480"/>
      <c r="I667" s="3480"/>
      <c r="J667" s="2765"/>
      <c r="K667" s="2765"/>
      <c r="L667" s="2765"/>
      <c r="M667" s="3480"/>
      <c r="N667" s="3480"/>
      <c r="O667" s="2765"/>
      <c r="P667" s="2765"/>
      <c r="Q667" s="2765"/>
      <c r="BB667" s="425"/>
    </row>
    <row r="668" s="238" customFormat="true" ht="25.15" customHeight="true" x14ac:dyDescent="0.2">
      <c r="A668" s="425"/>
      <c r="B668" s="425"/>
      <c r="C668" s="3481"/>
      <c r="D668" s="3480"/>
      <c r="E668" s="2765"/>
      <c r="F668" s="2765"/>
      <c r="G668" s="2765"/>
      <c r="H668" s="3480"/>
      <c r="I668" s="3480"/>
      <c r="J668" s="2765"/>
      <c r="K668" s="2765"/>
      <c r="L668" s="2765"/>
      <c r="M668" s="3480"/>
      <c r="N668" s="3480"/>
      <c r="O668" s="2765"/>
      <c r="P668" s="2765"/>
      <c r="Q668" s="2765"/>
      <c r="BB668" s="425"/>
    </row>
    <row r="669" s="238" customFormat="true" ht="25.15" customHeight="true" x14ac:dyDescent="0.2">
      <c r="A669" s="425"/>
      <c r="B669" s="425"/>
      <c r="C669" s="3481"/>
      <c r="D669" s="3480"/>
      <c r="E669" s="2765"/>
      <c r="F669" s="2765"/>
      <c r="G669" s="2765"/>
      <c r="H669" s="3480"/>
      <c r="I669" s="3480"/>
      <c r="J669" s="2765"/>
      <c r="K669" s="2765"/>
      <c r="L669" s="2765"/>
      <c r="M669" s="3480"/>
      <c r="N669" s="3480"/>
      <c r="O669" s="2765"/>
      <c r="P669" s="2765"/>
      <c r="Q669" s="2765"/>
      <c r="BB669" s="425"/>
    </row>
    <row r="670" s="238" customFormat="true" ht="25.15" customHeight="true" x14ac:dyDescent="0.2">
      <c r="A670" s="425"/>
      <c r="B670" s="425"/>
      <c r="C670" s="3481"/>
      <c r="D670" s="3480"/>
      <c r="E670" s="2765"/>
      <c r="F670" s="2765"/>
      <c r="G670" s="2765"/>
      <c r="H670" s="3480"/>
      <c r="I670" s="3480"/>
      <c r="J670" s="2765"/>
      <c r="K670" s="2765"/>
      <c r="L670" s="2765"/>
      <c r="M670" s="3480"/>
      <c r="N670" s="3480"/>
      <c r="O670" s="2765"/>
      <c r="P670" s="2765"/>
      <c r="Q670" s="2765"/>
      <c r="BB670" s="425"/>
    </row>
    <row r="671" s="238" customFormat="true" ht="25.15" customHeight="true" x14ac:dyDescent="0.2">
      <c r="A671" s="425"/>
      <c r="B671" s="425"/>
      <c r="C671" s="3481"/>
      <c r="D671" s="3480"/>
      <c r="E671" s="2765"/>
      <c r="F671" s="2765"/>
      <c r="G671" s="2765"/>
      <c r="H671" s="3480"/>
      <c r="I671" s="3480"/>
      <c r="J671" s="2765"/>
      <c r="K671" s="2765"/>
      <c r="L671" s="2765"/>
      <c r="M671" s="3480"/>
      <c r="N671" s="3480"/>
      <c r="O671" s="2765"/>
      <c r="P671" s="2765"/>
      <c r="Q671" s="2765"/>
      <c r="BB671" s="425"/>
    </row>
    <row r="672" s="238" customFormat="true" ht="25.15" customHeight="true" x14ac:dyDescent="0.2">
      <c r="A672" s="425"/>
      <c r="B672" s="425"/>
      <c r="C672" s="3481"/>
      <c r="D672" s="3480"/>
      <c r="E672" s="2765"/>
      <c r="F672" s="2765"/>
      <c r="G672" s="2765"/>
      <c r="H672" s="3480"/>
      <c r="I672" s="3480"/>
      <c r="J672" s="2765"/>
      <c r="K672" s="2765"/>
      <c r="L672" s="2765"/>
      <c r="M672" s="3480"/>
      <c r="N672" s="3480"/>
      <c r="O672" s="2765"/>
      <c r="P672" s="2765"/>
      <c r="Q672" s="2765"/>
      <c r="BB672" s="425"/>
    </row>
    <row r="673" s="238" customFormat="true" ht="25.15" customHeight="true" x14ac:dyDescent="0.2">
      <c r="A673" s="425"/>
      <c r="B673" s="425"/>
      <c r="C673" s="3481"/>
      <c r="D673" s="3480"/>
      <c r="E673" s="2765"/>
      <c r="F673" s="2765"/>
      <c r="G673" s="2765"/>
      <c r="H673" s="3480"/>
      <c r="I673" s="3480"/>
      <c r="J673" s="2765"/>
      <c r="K673" s="2765"/>
      <c r="L673" s="2765"/>
      <c r="M673" s="3480"/>
      <c r="N673" s="3480"/>
      <c r="O673" s="2765"/>
      <c r="P673" s="2765"/>
      <c r="Q673" s="2765"/>
      <c r="BB673" s="425"/>
    </row>
    <row r="674" s="238" customFormat="true" ht="25.15" customHeight="true" x14ac:dyDescent="0.2">
      <c r="A674" s="425"/>
      <c r="B674" s="425"/>
      <c r="C674" s="3481"/>
      <c r="D674" s="3480"/>
      <c r="E674" s="2765"/>
      <c r="F674" s="2765"/>
      <c r="G674" s="2765"/>
      <c r="H674" s="3480"/>
      <c r="I674" s="3480"/>
      <c r="J674" s="2765"/>
      <c r="K674" s="2765"/>
      <c r="L674" s="2765"/>
      <c r="M674" s="3480"/>
      <c r="N674" s="3480"/>
      <c r="O674" s="2765"/>
      <c r="P674" s="2765"/>
      <c r="Q674" s="2765"/>
      <c r="BB674" s="425"/>
    </row>
    <row r="675" s="238" customFormat="true" ht="25.15" customHeight="true" x14ac:dyDescent="0.2">
      <c r="A675" s="425"/>
      <c r="B675" s="425"/>
      <c r="C675" s="3481"/>
      <c r="D675" s="3480"/>
      <c r="E675" s="2765"/>
      <c r="F675" s="2765"/>
      <c r="G675" s="2765"/>
      <c r="H675" s="3480"/>
      <c r="I675" s="3480"/>
      <c r="J675" s="2765"/>
      <c r="K675" s="2765"/>
      <c r="L675" s="2765"/>
      <c r="M675" s="3480"/>
      <c r="N675" s="3480"/>
      <c r="O675" s="2765"/>
      <c r="P675" s="2765"/>
      <c r="Q675" s="2765"/>
      <c r="BB675" s="425"/>
    </row>
    <row r="676" s="238" customFormat="true" ht="25.15" customHeight="true" x14ac:dyDescent="0.2">
      <c r="A676" s="425"/>
      <c r="B676" s="425"/>
      <c r="C676" s="3481"/>
      <c r="D676" s="3480"/>
      <c r="E676" s="2765"/>
      <c r="F676" s="2765"/>
      <c r="G676" s="2765"/>
      <c r="H676" s="3480"/>
      <c r="I676" s="3480"/>
      <c r="J676" s="2765"/>
      <c r="K676" s="2765"/>
      <c r="L676" s="2765"/>
      <c r="M676" s="3480"/>
      <c r="N676" s="3480"/>
      <c r="O676" s="2765"/>
      <c r="P676" s="2765"/>
      <c r="Q676" s="2765"/>
      <c r="BB676" s="425"/>
    </row>
    <row r="677" s="238" customFormat="true" ht="25.15" customHeight="true" x14ac:dyDescent="0.2">
      <c r="A677" s="425"/>
      <c r="B677" s="425"/>
      <c r="C677" s="3481"/>
      <c r="D677" s="3480"/>
      <c r="E677" s="2765"/>
      <c r="F677" s="2765"/>
      <c r="G677" s="2765"/>
      <c r="H677" s="3480"/>
      <c r="I677" s="3480"/>
      <c r="J677" s="2765"/>
      <c r="K677" s="2765"/>
      <c r="L677" s="2765"/>
      <c r="M677" s="3480"/>
      <c r="N677" s="3480"/>
      <c r="O677" s="2765"/>
      <c r="P677" s="2765"/>
      <c r="Q677" s="2765"/>
      <c r="BB677" s="425"/>
    </row>
    <row r="678" s="238" customFormat="true" ht="25.15" customHeight="true" x14ac:dyDescent="0.2">
      <c r="A678" s="425"/>
      <c r="B678" s="425"/>
      <c r="C678" s="3481"/>
      <c r="D678" s="3480"/>
      <c r="E678" s="2765"/>
      <c r="F678" s="2765"/>
      <c r="G678" s="2765"/>
      <c r="H678" s="3480"/>
      <c r="I678" s="3480"/>
      <c r="J678" s="2765"/>
      <c r="K678" s="2765"/>
      <c r="L678" s="2765"/>
      <c r="M678" s="3480"/>
      <c r="N678" s="3480"/>
      <c r="O678" s="2765"/>
      <c r="P678" s="2765"/>
      <c r="Q678" s="2765"/>
      <c r="BB678" s="425"/>
    </row>
    <row r="679" s="238" customFormat="true" ht="25.15" customHeight="true" x14ac:dyDescent="0.2">
      <c r="A679" s="425"/>
      <c r="B679" s="425"/>
      <c r="C679" s="3481"/>
      <c r="D679" s="3480"/>
      <c r="E679" s="2765"/>
      <c r="F679" s="2765"/>
      <c r="G679" s="2765"/>
      <c r="H679" s="3480"/>
      <c r="I679" s="3480"/>
      <c r="J679" s="2765"/>
      <c r="K679" s="2765"/>
      <c r="L679" s="2765"/>
      <c r="M679" s="3480"/>
      <c r="N679" s="3480"/>
      <c r="O679" s="2765"/>
      <c r="P679" s="2765"/>
      <c r="Q679" s="2765"/>
      <c r="BB679" s="425"/>
    </row>
    <row r="680" s="238" customFormat="true" ht="25.15" customHeight="true" x14ac:dyDescent="0.2">
      <c r="A680" s="425"/>
      <c r="B680" s="425"/>
      <c r="C680" s="3481"/>
      <c r="D680" s="3480"/>
      <c r="E680" s="2765"/>
      <c r="F680" s="2765"/>
      <c r="G680" s="2765"/>
      <c r="H680" s="3480"/>
      <c r="I680" s="3480"/>
      <c r="J680" s="2765"/>
      <c r="K680" s="2765"/>
      <c r="L680" s="2765"/>
      <c r="M680" s="3480"/>
      <c r="N680" s="3480"/>
      <c r="O680" s="2765"/>
      <c r="P680" s="2765"/>
      <c r="Q680" s="2765"/>
      <c r="BB680" s="425"/>
    </row>
    <row r="681" s="238" customFormat="true" ht="25.15" customHeight="true" x14ac:dyDescent="0.2">
      <c r="A681" s="425"/>
      <c r="B681" s="425"/>
      <c r="C681" s="3481"/>
      <c r="D681" s="3480"/>
      <c r="E681" s="2765"/>
      <c r="F681" s="2765"/>
      <c r="G681" s="2765"/>
      <c r="H681" s="3480"/>
      <c r="I681" s="3480"/>
      <c r="J681" s="2765"/>
      <c r="K681" s="2765"/>
      <c r="L681" s="2765"/>
      <c r="M681" s="3480"/>
      <c r="N681" s="3480"/>
      <c r="O681" s="2765"/>
      <c r="P681" s="2765"/>
      <c r="Q681" s="2765"/>
      <c r="BB681" s="425"/>
    </row>
    <row r="682" s="238" customFormat="true" ht="25.15" customHeight="true" x14ac:dyDescent="0.2">
      <c r="A682" s="425"/>
      <c r="B682" s="425"/>
      <c r="C682" s="3481"/>
      <c r="D682" s="3480"/>
      <c r="E682" s="2765"/>
      <c r="F682" s="2765"/>
      <c r="G682" s="2765"/>
      <c r="H682" s="3480"/>
      <c r="I682" s="3480"/>
      <c r="J682" s="2765"/>
      <c r="K682" s="2765"/>
      <c r="L682" s="2765"/>
      <c r="M682" s="3480"/>
      <c r="N682" s="3480"/>
      <c r="O682" s="2765"/>
      <c r="P682" s="2765"/>
      <c r="Q682" s="2765"/>
      <c r="BB682" s="425"/>
    </row>
    <row r="683" s="238" customFormat="true" ht="25.15" customHeight="true" x14ac:dyDescent="0.2">
      <c r="A683" s="425"/>
      <c r="B683" s="425"/>
      <c r="C683" s="3481"/>
      <c r="D683" s="3480"/>
      <c r="E683" s="2765"/>
      <c r="F683" s="2765"/>
      <c r="G683" s="2765"/>
      <c r="H683" s="3480"/>
      <c r="I683" s="3480"/>
      <c r="J683" s="2765"/>
      <c r="K683" s="2765"/>
      <c r="L683" s="2765"/>
      <c r="M683" s="3480"/>
      <c r="N683" s="3480"/>
      <c r="O683" s="2765"/>
      <c r="P683" s="2765"/>
      <c r="Q683" s="2765"/>
      <c r="BB683" s="425"/>
    </row>
    <row r="684" s="238" customFormat="true" ht="25.15" customHeight="true" x14ac:dyDescent="0.2">
      <c r="A684" s="425"/>
      <c r="B684" s="425"/>
      <c r="C684" s="3481"/>
      <c r="D684" s="3480"/>
      <c r="E684" s="2765"/>
      <c r="F684" s="2765"/>
      <c r="G684" s="2765"/>
      <c r="H684" s="3480"/>
      <c r="I684" s="3480"/>
      <c r="J684" s="2765"/>
      <c r="K684" s="2765"/>
      <c r="L684" s="2765"/>
      <c r="M684" s="3480"/>
      <c r="N684" s="3480"/>
      <c r="O684" s="2765"/>
      <c r="P684" s="2765"/>
      <c r="Q684" s="2765"/>
      <c r="BB684" s="425"/>
    </row>
    <row r="685" s="238" customFormat="true" ht="25.15" customHeight="true" x14ac:dyDescent="0.2">
      <c r="A685" s="425"/>
      <c r="B685" s="425"/>
      <c r="C685" s="3481"/>
      <c r="D685" s="3480"/>
      <c r="E685" s="2765"/>
      <c r="F685" s="2765"/>
      <c r="G685" s="2765"/>
      <c r="H685" s="3480"/>
      <c r="I685" s="3480"/>
      <c r="J685" s="2765"/>
      <c r="K685" s="2765"/>
      <c r="L685" s="2765"/>
      <c r="M685" s="3480"/>
      <c r="N685" s="3480"/>
      <c r="O685" s="2765"/>
      <c r="P685" s="2765"/>
      <c r="Q685" s="2765"/>
      <c r="BB685" s="425"/>
    </row>
    <row r="686" s="238" customFormat="true" ht="25.15" customHeight="true" x14ac:dyDescent="0.2">
      <c r="A686" s="425"/>
      <c r="B686" s="425"/>
      <c r="C686" s="3481"/>
      <c r="D686" s="3480"/>
      <c r="E686" s="2765"/>
      <c r="F686" s="2765"/>
      <c r="G686" s="2765"/>
      <c r="H686" s="3480"/>
      <c r="I686" s="3480"/>
      <c r="J686" s="2765"/>
      <c r="K686" s="2765"/>
      <c r="L686" s="2765"/>
      <c r="M686" s="3480"/>
      <c r="N686" s="3480"/>
      <c r="O686" s="2765"/>
      <c r="P686" s="2765"/>
      <c r="Q686" s="2765"/>
      <c r="BB686" s="425"/>
    </row>
    <row r="687" s="238" customFormat="true" ht="25.15" customHeight="true" x14ac:dyDescent="0.2">
      <c r="A687" s="425"/>
      <c r="B687" s="425"/>
      <c r="C687" s="3481"/>
      <c r="D687" s="3480"/>
      <c r="E687" s="2765"/>
      <c r="F687" s="2765"/>
      <c r="G687" s="2765"/>
      <c r="H687" s="3480"/>
      <c r="I687" s="3480"/>
      <c r="J687" s="2765"/>
      <c r="K687" s="2765"/>
      <c r="L687" s="2765"/>
      <c r="M687" s="3480"/>
      <c r="N687" s="3480"/>
      <c r="O687" s="2765"/>
      <c r="P687" s="2765"/>
      <c r="Q687" s="2765"/>
      <c r="BB687" s="425"/>
    </row>
    <row r="688" s="238" customFormat="true" ht="25.15" customHeight="true" x14ac:dyDescent="0.2">
      <c r="A688" s="425"/>
      <c r="B688" s="425"/>
      <c r="C688" s="3481"/>
      <c r="D688" s="3480"/>
      <c r="E688" s="2765"/>
      <c r="F688" s="2765"/>
      <c r="G688" s="2765"/>
      <c r="H688" s="3480"/>
      <c r="I688" s="3480"/>
      <c r="J688" s="2765"/>
      <c r="K688" s="2765"/>
      <c r="L688" s="2765"/>
      <c r="M688" s="3480"/>
      <c r="N688" s="3480"/>
      <c r="O688" s="2765"/>
      <c r="P688" s="2765"/>
      <c r="Q688" s="2765"/>
      <c r="BB688" s="425"/>
    </row>
    <row r="689" s="238" customFormat="true" ht="25.15" customHeight="true" x14ac:dyDescent="0.2">
      <c r="A689" s="425"/>
      <c r="B689" s="425"/>
      <c r="C689" s="3481"/>
      <c r="D689" s="3480"/>
      <c r="E689" s="2765"/>
      <c r="F689" s="2765"/>
      <c r="G689" s="2765"/>
      <c r="H689" s="3480"/>
      <c r="I689" s="3480"/>
      <c r="J689" s="2765"/>
      <c r="K689" s="2765"/>
      <c r="L689" s="2765"/>
      <c r="M689" s="3480"/>
      <c r="N689" s="3480"/>
      <c r="O689" s="2765"/>
      <c r="P689" s="2765"/>
      <c r="Q689" s="2765"/>
      <c r="BB689" s="425"/>
    </row>
    <row r="690" s="238" customFormat="true" ht="25.15" customHeight="true" x14ac:dyDescent="0.2">
      <c r="A690" s="425"/>
      <c r="B690" s="425"/>
      <c r="C690" s="3481"/>
      <c r="D690" s="3480"/>
      <c r="E690" s="2765"/>
      <c r="F690" s="2765"/>
      <c r="G690" s="2765"/>
      <c r="H690" s="3480"/>
      <c r="I690" s="3480"/>
      <c r="J690" s="2765"/>
      <c r="K690" s="2765"/>
      <c r="L690" s="2765"/>
      <c r="M690" s="3480"/>
      <c r="N690" s="3480"/>
      <c r="O690" s="2765"/>
      <c r="P690" s="2765"/>
      <c r="Q690" s="2765"/>
      <c r="BB690" s="425"/>
    </row>
    <row r="691" s="238" customFormat="true" ht="25.15" customHeight="true" x14ac:dyDescent="0.2">
      <c r="A691" s="425"/>
      <c r="B691" s="425"/>
      <c r="C691" s="3481"/>
      <c r="D691" s="3480"/>
      <c r="E691" s="2765"/>
      <c r="F691" s="2765"/>
      <c r="G691" s="2765"/>
      <c r="H691" s="3480"/>
      <c r="I691" s="3480"/>
      <c r="J691" s="2765"/>
      <c r="K691" s="2765"/>
      <c r="L691" s="2765"/>
      <c r="M691" s="3480"/>
      <c r="N691" s="3480"/>
      <c r="O691" s="2765"/>
      <c r="P691" s="2765"/>
      <c r="Q691" s="2765"/>
      <c r="BB691" s="425"/>
    </row>
    <row r="692" s="238" customFormat="true" ht="25.15" customHeight="true" x14ac:dyDescent="0.2">
      <c r="A692" s="425"/>
      <c r="B692" s="425"/>
      <c r="C692" s="3481"/>
      <c r="D692" s="3480"/>
      <c r="E692" s="2765"/>
      <c r="F692" s="2765"/>
      <c r="G692" s="2765"/>
      <c r="H692" s="3480"/>
      <c r="I692" s="3480"/>
      <c r="J692" s="2765"/>
      <c r="K692" s="2765"/>
      <c r="L692" s="2765"/>
      <c r="M692" s="3480"/>
      <c r="N692" s="3480"/>
      <c r="O692" s="2765"/>
      <c r="P692" s="2765"/>
      <c r="Q692" s="2765"/>
      <c r="BB692" s="425"/>
    </row>
    <row r="693" s="238" customFormat="true" ht="25.15" customHeight="true" x14ac:dyDescent="0.2">
      <c r="A693" s="425"/>
      <c r="B693" s="425"/>
      <c r="C693" s="3481"/>
      <c r="D693" s="3480"/>
      <c r="E693" s="2765"/>
      <c r="F693" s="2765"/>
      <c r="G693" s="2765"/>
      <c r="H693" s="3480"/>
      <c r="I693" s="3480"/>
      <c r="J693" s="2765"/>
      <c r="K693" s="2765"/>
      <c r="L693" s="2765"/>
      <c r="M693" s="3480"/>
      <c r="N693" s="3480"/>
      <c r="O693" s="2765"/>
      <c r="P693" s="2765"/>
      <c r="Q693" s="2765"/>
      <c r="BB693" s="425"/>
    </row>
    <row r="694" s="238" customFormat="true" ht="25.15" customHeight="true" x14ac:dyDescent="0.2">
      <c r="A694" s="425"/>
      <c r="B694" s="425"/>
      <c r="C694" s="3481"/>
      <c r="D694" s="3480"/>
      <c r="E694" s="2765"/>
      <c r="F694" s="2765"/>
      <c r="G694" s="2765"/>
      <c r="H694" s="3480"/>
      <c r="I694" s="3480"/>
      <c r="J694" s="2765"/>
      <c r="K694" s="2765"/>
      <c r="L694" s="2765"/>
      <c r="M694" s="3480"/>
      <c r="N694" s="3480"/>
      <c r="O694" s="2765"/>
      <c r="P694" s="2765"/>
      <c r="Q694" s="2765"/>
      <c r="BB694" s="425"/>
    </row>
    <row r="695" s="238" customFormat="true" ht="25.15" customHeight="true" x14ac:dyDescent="0.2">
      <c r="A695" s="425"/>
      <c r="B695" s="425"/>
      <c r="C695" s="3481"/>
      <c r="D695" s="3480"/>
      <c r="E695" s="2765"/>
      <c r="F695" s="2765"/>
      <c r="G695" s="2765"/>
      <c r="H695" s="3480"/>
      <c r="I695" s="3480"/>
      <c r="J695" s="2765"/>
      <c r="K695" s="2765"/>
      <c r="L695" s="2765"/>
      <c r="M695" s="3480"/>
      <c r="N695" s="3480"/>
      <c r="O695" s="2765"/>
      <c r="P695" s="2765"/>
      <c r="Q695" s="2765"/>
      <c r="BB695" s="425"/>
    </row>
    <row r="696" s="238" customFormat="true" ht="25.15" customHeight="true" x14ac:dyDescent="0.2">
      <c r="A696" s="425"/>
      <c r="B696" s="425"/>
      <c r="C696" s="3481"/>
      <c r="D696" s="3480"/>
      <c r="E696" s="2765"/>
      <c r="F696" s="2765"/>
      <c r="G696" s="2765"/>
      <c r="H696" s="3480"/>
      <c r="I696" s="3480"/>
      <c r="J696" s="2765"/>
      <c r="K696" s="2765"/>
      <c r="L696" s="2765"/>
      <c r="M696" s="3480"/>
      <c r="N696" s="3480"/>
      <c r="O696" s="2765"/>
      <c r="P696" s="2765"/>
      <c r="Q696" s="2765"/>
      <c r="BB696" s="425"/>
    </row>
    <row r="697" s="238" customFormat="true" ht="25.15" customHeight="true" x14ac:dyDescent="0.2">
      <c r="A697" s="425"/>
      <c r="B697" s="425"/>
      <c r="C697" s="3481"/>
      <c r="D697" s="3480"/>
      <c r="E697" s="2765"/>
      <c r="F697" s="2765"/>
      <c r="G697" s="2765"/>
      <c r="H697" s="3480"/>
      <c r="I697" s="3480"/>
      <c r="J697" s="2765"/>
      <c r="K697" s="2765"/>
      <c r="L697" s="2765"/>
      <c r="M697" s="3480"/>
      <c r="N697" s="3480"/>
      <c r="O697" s="2765"/>
      <c r="P697" s="2765"/>
      <c r="Q697" s="2765"/>
      <c r="BB697" s="425"/>
    </row>
    <row r="698" s="238" customFormat="true" ht="25.15" customHeight="true" x14ac:dyDescent="0.2">
      <c r="A698" s="425"/>
      <c r="B698" s="425"/>
      <c r="C698" s="3481"/>
      <c r="D698" s="3480"/>
      <c r="E698" s="2765"/>
      <c r="F698" s="2765"/>
      <c r="G698" s="2765"/>
      <c r="H698" s="3480"/>
      <c r="I698" s="3480"/>
      <c r="J698" s="2765"/>
      <c r="K698" s="2765"/>
      <c r="L698" s="2765"/>
      <c r="M698" s="3480"/>
      <c r="N698" s="3480"/>
      <c r="O698" s="2765"/>
      <c r="P698" s="2765"/>
      <c r="Q698" s="2765"/>
      <c r="BB698" s="425"/>
    </row>
    <row r="699" s="238" customFormat="true" ht="25.15" customHeight="true" x14ac:dyDescent="0.2">
      <c r="A699" s="425"/>
      <c r="B699" s="425"/>
      <c r="C699" s="3481"/>
      <c r="D699" s="3480"/>
      <c r="E699" s="2765"/>
      <c r="F699" s="2765"/>
      <c r="G699" s="2765"/>
      <c r="H699" s="3480"/>
      <c r="I699" s="3480"/>
      <c r="J699" s="2765"/>
      <c r="K699" s="2765"/>
      <c r="L699" s="2765"/>
      <c r="M699" s="3480"/>
      <c r="N699" s="3480"/>
      <c r="O699" s="2765"/>
      <c r="P699" s="2765"/>
      <c r="Q699" s="2765"/>
      <c r="BB699" s="425"/>
    </row>
    <row r="700" s="238" customFormat="true" ht="25.15" customHeight="true" x14ac:dyDescent="0.2">
      <c r="A700" s="425"/>
      <c r="B700" s="425"/>
      <c r="C700" s="3481"/>
      <c r="D700" s="3480"/>
      <c r="E700" s="2765"/>
      <c r="F700" s="2765"/>
      <c r="G700" s="2765"/>
      <c r="H700" s="3480"/>
      <c r="I700" s="3480"/>
      <c r="J700" s="2765"/>
      <c r="K700" s="2765"/>
      <c r="L700" s="2765"/>
      <c r="M700" s="3480"/>
      <c r="N700" s="3480"/>
      <c r="O700" s="2765"/>
      <c r="P700" s="2765"/>
      <c r="Q700" s="2765"/>
      <c r="BB700" s="425"/>
    </row>
    <row r="701" s="238" customFormat="true" ht="25.15" customHeight="true" x14ac:dyDescent="0.2">
      <c r="A701" s="425"/>
      <c r="B701" s="425"/>
      <c r="C701" s="3481"/>
      <c r="D701" s="3480"/>
      <c r="E701" s="2765"/>
      <c r="F701" s="2765"/>
      <c r="G701" s="2765"/>
      <c r="H701" s="3480"/>
      <c r="I701" s="3480"/>
      <c r="J701" s="2765"/>
      <c r="K701" s="2765"/>
      <c r="L701" s="2765"/>
      <c r="M701" s="3480"/>
      <c r="N701" s="3480"/>
      <c r="O701" s="2765"/>
      <c r="P701" s="2765"/>
      <c r="Q701" s="2765"/>
      <c r="BB701" s="425"/>
    </row>
    <row r="702" s="238" customFormat="true" ht="25.15" customHeight="true" x14ac:dyDescent="0.2">
      <c r="A702" s="425"/>
      <c r="B702" s="425"/>
      <c r="C702" s="3481"/>
      <c r="D702" s="3480"/>
      <c r="E702" s="2765"/>
      <c r="F702" s="2765"/>
      <c r="G702" s="2765"/>
      <c r="H702" s="3480"/>
      <c r="I702" s="3480"/>
      <c r="J702" s="2765"/>
      <c r="K702" s="2765"/>
      <c r="L702" s="2765"/>
      <c r="M702" s="3480"/>
      <c r="N702" s="3480"/>
      <c r="O702" s="2765"/>
      <c r="P702" s="2765"/>
      <c r="Q702" s="2765"/>
      <c r="BB702" s="425"/>
    </row>
    <row r="703" s="238" customFormat="true" ht="25.15" customHeight="true" x14ac:dyDescent="0.2">
      <c r="A703" s="425"/>
      <c r="B703" s="425"/>
      <c r="C703" s="3486"/>
      <c r="D703" s="3480"/>
      <c r="E703" s="2765"/>
      <c r="F703" s="2765"/>
      <c r="G703" s="2765"/>
      <c r="H703" s="3480"/>
      <c r="I703" s="3480"/>
      <c r="J703" s="2765"/>
      <c r="K703" s="2765"/>
      <c r="L703" s="2765"/>
      <c r="M703" s="3480"/>
      <c r="N703" s="3480"/>
      <c r="O703" s="2765"/>
      <c r="P703" s="2765"/>
      <c r="Q703" s="2765"/>
      <c r="BB703" s="425"/>
    </row>
    <row r="704" s="238" customFormat="true" ht="25.15" customHeight="true" x14ac:dyDescent="0.2">
      <c r="A704" s="425"/>
      <c r="B704" s="425"/>
      <c r="C704" s="3486"/>
      <c r="D704" s="3480"/>
      <c r="E704" s="2765"/>
      <c r="F704" s="2765"/>
      <c r="G704" s="2765"/>
      <c r="H704" s="3480"/>
      <c r="I704" s="3480"/>
      <c r="J704" s="2765"/>
      <c r="K704" s="2765"/>
      <c r="L704" s="2765"/>
      <c r="M704" s="3480"/>
      <c r="N704" s="3480"/>
      <c r="O704" s="2765"/>
      <c r="P704" s="2765"/>
      <c r="Q704" s="2765"/>
      <c r="BB704" s="425"/>
    </row>
    <row r="705" s="238" customFormat="true" ht="25.15" customHeight="true" x14ac:dyDescent="0.2">
      <c r="A705" s="425"/>
      <c r="B705" s="425"/>
      <c r="C705" s="3486"/>
      <c r="D705" s="3480"/>
      <c r="E705" s="2765"/>
      <c r="F705" s="2765"/>
      <c r="G705" s="2765"/>
      <c r="H705" s="3480"/>
      <c r="I705" s="3480"/>
      <c r="J705" s="2765"/>
      <c r="K705" s="2765"/>
      <c r="L705" s="2765"/>
      <c r="M705" s="3480"/>
      <c r="N705" s="3480"/>
      <c r="O705" s="2765"/>
      <c r="P705" s="2765"/>
      <c r="Q705" s="2765"/>
      <c r="BB705" s="425"/>
    </row>
    <row r="706" s="238" customFormat="true" ht="25.15" customHeight="true" x14ac:dyDescent="0.2">
      <c r="A706" s="425"/>
      <c r="B706" s="425"/>
      <c r="C706" s="3486"/>
      <c r="D706" s="3480"/>
      <c r="E706" s="2765"/>
      <c r="F706" s="2765"/>
      <c r="G706" s="2765"/>
      <c r="H706" s="3480"/>
      <c r="I706" s="3480"/>
      <c r="J706" s="2765"/>
      <c r="K706" s="2765"/>
      <c r="L706" s="2765"/>
      <c r="M706" s="3480"/>
      <c r="N706" s="3480"/>
      <c r="O706" s="2765"/>
      <c r="P706" s="2765"/>
      <c r="Q706" s="2765"/>
      <c r="BB706" s="425"/>
    </row>
    <row r="707" s="238" customFormat="true" ht="25.15" customHeight="true" x14ac:dyDescent="0.2">
      <c r="A707" s="425"/>
      <c r="B707" s="425"/>
      <c r="C707" s="3486"/>
      <c r="D707" s="3480"/>
      <c r="E707" s="2765"/>
      <c r="F707" s="2765"/>
      <c r="G707" s="2765"/>
      <c r="H707" s="3480"/>
      <c r="I707" s="3480"/>
      <c r="J707" s="2765"/>
      <c r="K707" s="2765"/>
      <c r="L707" s="2765"/>
      <c r="M707" s="3480"/>
      <c r="N707" s="3480"/>
      <c r="O707" s="2765"/>
      <c r="P707" s="2765"/>
      <c r="Q707" s="2765"/>
      <c r="BB707" s="425"/>
    </row>
    <row r="708" s="238" customFormat="true" ht="25.15" customHeight="true" x14ac:dyDescent="0.2">
      <c r="A708" s="425"/>
      <c r="B708" s="425"/>
      <c r="C708" s="3486"/>
      <c r="D708" s="3480"/>
      <c r="E708" s="2765"/>
      <c r="F708" s="2765"/>
      <c r="G708" s="2765"/>
      <c r="H708" s="3480"/>
      <c r="I708" s="3480"/>
      <c r="J708" s="2765"/>
      <c r="K708" s="2765"/>
      <c r="L708" s="2765"/>
      <c r="M708" s="3480"/>
      <c r="N708" s="3480"/>
      <c r="O708" s="2765"/>
      <c r="P708" s="2765"/>
      <c r="Q708" s="2765"/>
      <c r="BB708" s="425"/>
    </row>
    <row r="709" s="238" customFormat="true" ht="25.15" customHeight="true" x14ac:dyDescent="0.2">
      <c r="A709" s="425"/>
      <c r="B709" s="425"/>
      <c r="C709" s="3486"/>
      <c r="D709" s="3480"/>
      <c r="E709" s="2765"/>
      <c r="F709" s="2765"/>
      <c r="G709" s="2765"/>
      <c r="H709" s="3480"/>
      <c r="I709" s="3480"/>
      <c r="J709" s="2765"/>
      <c r="K709" s="2765"/>
      <c r="L709" s="2765"/>
      <c r="M709" s="3480"/>
      <c r="N709" s="3480"/>
      <c r="O709" s="2765"/>
      <c r="P709" s="2765"/>
      <c r="Q709" s="2765"/>
      <c r="BB709" s="425"/>
    </row>
    <row r="710" s="238" customFormat="true" ht="25.15" customHeight="true" x14ac:dyDescent="0.2">
      <c r="A710" s="425"/>
      <c r="B710" s="425"/>
      <c r="C710" s="3486"/>
      <c r="D710" s="3480"/>
      <c r="E710" s="2765"/>
      <c r="F710" s="2765"/>
      <c r="G710" s="2765"/>
      <c r="H710" s="3480"/>
      <c r="I710" s="3480"/>
      <c r="J710" s="2765"/>
      <c r="K710" s="2765"/>
      <c r="L710" s="2765"/>
      <c r="M710" s="3480"/>
      <c r="N710" s="3480"/>
      <c r="O710" s="2765"/>
      <c r="P710" s="2765"/>
      <c r="Q710" s="2765"/>
      <c r="BB710" s="425"/>
    </row>
    <row r="711" s="238" customFormat="true" ht="25.15" customHeight="true" x14ac:dyDescent="0.2">
      <c r="A711" s="425"/>
      <c r="B711" s="425"/>
      <c r="C711" s="3486"/>
      <c r="D711" s="3480"/>
      <c r="E711" s="2765"/>
      <c r="F711" s="2765"/>
      <c r="G711" s="2765"/>
      <c r="H711" s="3480"/>
      <c r="I711" s="3480"/>
      <c r="J711" s="2765"/>
      <c r="K711" s="2765"/>
      <c r="L711" s="2765"/>
      <c r="M711" s="3480"/>
      <c r="N711" s="3480"/>
      <c r="O711" s="2765"/>
      <c r="P711" s="2765"/>
      <c r="Q711" s="2765"/>
      <c r="BB711" s="425"/>
    </row>
    <row r="712" s="238" customFormat="true" ht="25.15" customHeight="true" x14ac:dyDescent="0.2">
      <c r="A712" s="425"/>
      <c r="B712" s="425"/>
      <c r="C712" s="3486"/>
      <c r="D712" s="3480"/>
      <c r="E712" s="2765"/>
      <c r="F712" s="2765"/>
      <c r="G712" s="2765"/>
      <c r="H712" s="3480"/>
      <c r="I712" s="3480"/>
      <c r="J712" s="2765"/>
      <c r="K712" s="2765"/>
      <c r="L712" s="2765"/>
      <c r="M712" s="3480"/>
      <c r="N712" s="3480"/>
      <c r="O712" s="2765"/>
      <c r="P712" s="2765"/>
      <c r="Q712" s="2765"/>
      <c r="BB712" s="425"/>
    </row>
    <row r="713" s="238" customFormat="true" ht="25.15" customHeight="true" x14ac:dyDescent="0.2">
      <c r="A713" s="425"/>
      <c r="B713" s="425"/>
      <c r="C713" s="3486"/>
      <c r="D713" s="3480"/>
      <c r="E713" s="2765"/>
      <c r="F713" s="2765"/>
      <c r="G713" s="2765"/>
      <c r="H713" s="3480"/>
      <c r="I713" s="3480"/>
      <c r="J713" s="2765"/>
      <c r="K713" s="2765"/>
      <c r="L713" s="2765"/>
      <c r="M713" s="3480"/>
      <c r="N713" s="3480"/>
      <c r="O713" s="2765"/>
      <c r="P713" s="2765"/>
      <c r="Q713" s="2765"/>
      <c r="BB713" s="425"/>
    </row>
    <row r="714" s="238" customFormat="true" ht="25.15" customHeight="true" x14ac:dyDescent="0.2">
      <c r="A714" s="425"/>
      <c r="B714" s="425"/>
      <c r="C714" s="3486"/>
      <c r="D714" s="3480"/>
      <c r="E714" s="2765"/>
      <c r="F714" s="2765"/>
      <c r="G714" s="2765"/>
      <c r="H714" s="3480"/>
      <c r="I714" s="3480"/>
      <c r="J714" s="2765"/>
      <c r="K714" s="2765"/>
      <c r="L714" s="2765"/>
      <c r="M714" s="3480"/>
      <c r="N714" s="3480"/>
      <c r="O714" s="2765"/>
      <c r="P714" s="2765"/>
      <c r="Q714" s="2765"/>
      <c r="BB714" s="425"/>
    </row>
    <row r="715" s="238" customFormat="true" ht="25.15" customHeight="true" x14ac:dyDescent="0.2">
      <c r="A715" s="425"/>
      <c r="B715" s="425"/>
      <c r="C715" s="3486"/>
      <c r="D715" s="3480"/>
      <c r="E715" s="2765"/>
      <c r="F715" s="2765"/>
      <c r="G715" s="2765"/>
      <c r="H715" s="3480"/>
      <c r="I715" s="3480"/>
      <c r="J715" s="2765"/>
      <c r="K715" s="2765"/>
      <c r="L715" s="2765"/>
      <c r="M715" s="3480"/>
      <c r="N715" s="3480"/>
      <c r="O715" s="2765"/>
      <c r="P715" s="2765"/>
      <c r="Q715" s="2765"/>
      <c r="BB715" s="425"/>
    </row>
    <row r="716" s="238" customFormat="true" ht="25.15" customHeight="true" x14ac:dyDescent="0.2">
      <c r="A716" s="425"/>
      <c r="B716" s="425"/>
      <c r="C716" s="3486"/>
      <c r="D716" s="3480"/>
      <c r="E716" s="2765"/>
      <c r="F716" s="2765"/>
      <c r="G716" s="2765"/>
      <c r="H716" s="3480"/>
      <c r="I716" s="3480"/>
      <c r="J716" s="2765"/>
      <c r="K716" s="2765"/>
      <c r="L716" s="2765"/>
      <c r="M716" s="3480"/>
      <c r="N716" s="3480"/>
      <c r="O716" s="2765"/>
      <c r="P716" s="2765"/>
      <c r="Q716" s="2765"/>
      <c r="BB716" s="425"/>
    </row>
    <row r="717" s="238" customFormat="true" ht="25.15" customHeight="true" x14ac:dyDescent="0.2">
      <c r="A717" s="425"/>
      <c r="B717" s="425"/>
      <c r="C717" s="3486"/>
      <c r="D717" s="3480"/>
      <c r="E717" s="2765"/>
      <c r="F717" s="2765"/>
      <c r="G717" s="2765"/>
      <c r="H717" s="3480"/>
      <c r="I717" s="3480"/>
      <c r="J717" s="2765"/>
      <c r="K717" s="2765"/>
      <c r="L717" s="2765"/>
      <c r="M717" s="3480"/>
      <c r="N717" s="3480"/>
      <c r="O717" s="2765"/>
      <c r="P717" s="2765"/>
      <c r="Q717" s="2765"/>
      <c r="BB717" s="425"/>
    </row>
    <row r="718" s="238" customFormat="true" ht="25.15" customHeight="true" x14ac:dyDescent="0.2">
      <c r="A718" s="425"/>
      <c r="B718" s="425"/>
      <c r="C718" s="3486"/>
      <c r="D718" s="3480"/>
      <c r="E718" s="2765"/>
      <c r="F718" s="2765"/>
      <c r="G718" s="2765"/>
      <c r="H718" s="3480"/>
      <c r="I718" s="3480"/>
      <c r="J718" s="2765"/>
      <c r="K718" s="2765"/>
      <c r="L718" s="2765"/>
      <c r="M718" s="3480"/>
      <c r="N718" s="3480"/>
      <c r="O718" s="2765"/>
      <c r="P718" s="2765"/>
      <c r="Q718" s="2765"/>
      <c r="BB718" s="425"/>
    </row>
    <row r="719" s="238" customFormat="true" ht="25.15" customHeight="true" x14ac:dyDescent="0.2">
      <c r="A719" s="425"/>
      <c r="B719" s="425"/>
      <c r="C719" s="3486"/>
      <c r="D719" s="3480"/>
      <c r="E719" s="2765"/>
      <c r="F719" s="2765"/>
      <c r="G719" s="2765"/>
      <c r="H719" s="3480"/>
      <c r="I719" s="3480"/>
      <c r="J719" s="2765"/>
      <c r="K719" s="2765"/>
      <c r="L719" s="2765"/>
      <c r="M719" s="3480"/>
      <c r="N719" s="3480"/>
      <c r="O719" s="2765"/>
      <c r="P719" s="2765"/>
      <c r="Q719" s="2765"/>
      <c r="BB719" s="425"/>
    </row>
    <row r="720" s="238" customFormat="true" ht="25.15" customHeight="true" x14ac:dyDescent="0.2">
      <c r="A720" s="425"/>
      <c r="B720" s="425"/>
      <c r="C720" s="3486"/>
      <c r="D720" s="3480"/>
      <c r="E720" s="2765"/>
      <c r="F720" s="2765"/>
      <c r="G720" s="2765"/>
      <c r="H720" s="3480"/>
      <c r="I720" s="3480"/>
      <c r="J720" s="2765"/>
      <c r="K720" s="2765"/>
      <c r="L720" s="2765"/>
      <c r="M720" s="3480"/>
      <c r="N720" s="3480"/>
      <c r="O720" s="2765"/>
      <c r="P720" s="2765"/>
      <c r="Q720" s="2765"/>
      <c r="BB720" s="425"/>
    </row>
    <row r="721" s="238" customFormat="true" ht="25.15" customHeight="true" x14ac:dyDescent="0.2">
      <c r="A721" s="425"/>
      <c r="B721" s="425"/>
      <c r="C721" s="3486"/>
      <c r="D721" s="3480"/>
      <c r="E721" s="2765"/>
      <c r="F721" s="2765"/>
      <c r="G721" s="2765"/>
      <c r="H721" s="3480"/>
      <c r="I721" s="3480"/>
      <c r="J721" s="2765"/>
      <c r="K721" s="2765"/>
      <c r="L721" s="2765"/>
      <c r="M721" s="3480"/>
      <c r="N721" s="3480"/>
      <c r="O721" s="2765"/>
      <c r="P721" s="2765"/>
      <c r="Q721" s="2765"/>
      <c r="BB721" s="425"/>
    </row>
    <row r="722" s="238" customFormat="true" ht="25.15" customHeight="true" x14ac:dyDescent="0.2">
      <c r="A722" s="425"/>
      <c r="B722" s="425"/>
      <c r="C722" s="3486"/>
      <c r="D722" s="3480"/>
      <c r="E722" s="2765"/>
      <c r="F722" s="2765"/>
      <c r="G722" s="2765"/>
      <c r="H722" s="3480"/>
      <c r="I722" s="3480"/>
      <c r="J722" s="2765"/>
      <c r="K722" s="2765"/>
      <c r="L722" s="2765"/>
      <c r="M722" s="3480"/>
      <c r="N722" s="3480"/>
      <c r="O722" s="2765"/>
      <c r="P722" s="2765"/>
      <c r="Q722" s="2765"/>
      <c r="BB722" s="425"/>
    </row>
    <row r="723" s="238" customFormat="true" ht="25.15" customHeight="true" x14ac:dyDescent="0.2">
      <c r="A723" s="425"/>
      <c r="B723" s="425"/>
      <c r="C723" s="3486"/>
      <c r="D723" s="3480"/>
      <c r="E723" s="2765"/>
      <c r="F723" s="2765"/>
      <c r="G723" s="2765"/>
      <c r="H723" s="3480"/>
      <c r="I723" s="3480"/>
      <c r="J723" s="2765"/>
      <c r="K723" s="2765"/>
      <c r="L723" s="2765"/>
      <c r="M723" s="3480"/>
      <c r="N723" s="3480"/>
      <c r="O723" s="2765"/>
      <c r="P723" s="2765"/>
      <c r="Q723" s="2765"/>
      <c r="BB723" s="425"/>
    </row>
    <row r="724" s="238" customFormat="true" ht="25.15" customHeight="true" x14ac:dyDescent="0.2">
      <c r="A724" s="425"/>
      <c r="B724" s="425"/>
      <c r="C724" s="3486"/>
      <c r="D724" s="3480"/>
      <c r="E724" s="2765"/>
      <c r="F724" s="2765"/>
      <c r="G724" s="2765"/>
      <c r="H724" s="3480"/>
      <c r="I724" s="3480"/>
      <c r="J724" s="2765"/>
      <c r="K724" s="2765"/>
      <c r="L724" s="2765"/>
      <c r="M724" s="3480"/>
      <c r="N724" s="3480"/>
      <c r="O724" s="2765"/>
      <c r="P724" s="2765"/>
      <c r="Q724" s="2765"/>
      <c r="BB724" s="425"/>
    </row>
    <row r="725" s="238" customFormat="true" ht="25.15" customHeight="true" x14ac:dyDescent="0.2">
      <c r="A725" s="425"/>
      <c r="B725" s="425"/>
      <c r="C725" s="3486"/>
      <c r="D725" s="3480"/>
      <c r="E725" s="2765"/>
      <c r="F725" s="2765"/>
      <c r="G725" s="2765"/>
      <c r="H725" s="3480"/>
      <c r="I725" s="3480"/>
      <c r="J725" s="2765"/>
      <c r="K725" s="2765"/>
      <c r="L725" s="2765"/>
      <c r="M725" s="3480"/>
      <c r="N725" s="3480"/>
      <c r="O725" s="2765"/>
      <c r="P725" s="2765"/>
      <c r="Q725" s="2765"/>
      <c r="BB725" s="425"/>
    </row>
    <row r="726" s="238" customFormat="true" ht="25.15" customHeight="true" x14ac:dyDescent="0.2">
      <c r="A726" s="425"/>
      <c r="B726" s="425"/>
      <c r="C726" s="3486"/>
      <c r="D726" s="3480"/>
      <c r="E726" s="2765"/>
      <c r="F726" s="2765"/>
      <c r="G726" s="2765"/>
      <c r="H726" s="3480"/>
      <c r="I726" s="3480"/>
      <c r="J726" s="2765"/>
      <c r="K726" s="2765"/>
      <c r="L726" s="2765"/>
      <c r="M726" s="3480"/>
      <c r="N726" s="3480"/>
      <c r="O726" s="2765"/>
      <c r="P726" s="2765"/>
      <c r="Q726" s="2765"/>
      <c r="BB726" s="425"/>
    </row>
    <row r="727" s="238" customFormat="true" ht="25.15" customHeight="true" x14ac:dyDescent="0.2">
      <c r="A727" s="425"/>
      <c r="B727" s="425"/>
      <c r="C727" s="3486"/>
      <c r="D727" s="3480"/>
      <c r="E727" s="2765"/>
      <c r="F727" s="2765"/>
      <c r="G727" s="2765"/>
      <c r="H727" s="3480"/>
      <c r="I727" s="3480"/>
      <c r="J727" s="2765"/>
      <c r="K727" s="2765"/>
      <c r="L727" s="2765"/>
      <c r="M727" s="3480"/>
      <c r="N727" s="3480"/>
      <c r="O727" s="2765"/>
      <c r="P727" s="2765"/>
      <c r="Q727" s="2765"/>
      <c r="BB727" s="425"/>
    </row>
    <row r="728" s="238" customFormat="true" ht="25.15" customHeight="true" x14ac:dyDescent="0.2">
      <c r="A728" s="425"/>
      <c r="B728" s="425"/>
      <c r="C728" s="3486"/>
      <c r="D728" s="3480"/>
      <c r="E728" s="2765"/>
      <c r="F728" s="2765"/>
      <c r="G728" s="2765"/>
      <c r="H728" s="3480"/>
      <c r="I728" s="3480"/>
      <c r="J728" s="2765"/>
      <c r="K728" s="2765"/>
      <c r="L728" s="2765"/>
      <c r="M728" s="3480"/>
      <c r="N728" s="3480"/>
      <c r="O728" s="2765"/>
      <c r="P728" s="2765"/>
      <c r="Q728" s="2765"/>
      <c r="BB728" s="425"/>
    </row>
    <row r="729" s="238" customFormat="true" ht="25.15" customHeight="true" x14ac:dyDescent="0.2">
      <c r="A729" s="425"/>
      <c r="B729" s="425"/>
      <c r="C729" s="3486"/>
      <c r="D729" s="3480"/>
      <c r="E729" s="2765"/>
      <c r="F729" s="2765"/>
      <c r="G729" s="2765"/>
      <c r="H729" s="3480"/>
      <c r="I729" s="3480"/>
      <c r="J729" s="2765"/>
      <c r="K729" s="2765"/>
      <c r="L729" s="2765"/>
      <c r="M729" s="3480"/>
      <c r="N729" s="3480"/>
      <c r="O729" s="2765"/>
      <c r="P729" s="2765"/>
      <c r="Q729" s="2765"/>
      <c r="BB729" s="425"/>
    </row>
    <row r="730" s="238" customFormat="true" ht="25.15" customHeight="true" x14ac:dyDescent="0.2">
      <c r="A730" s="425"/>
      <c r="B730" s="425"/>
      <c r="C730" s="3486"/>
      <c r="D730" s="3480"/>
      <c r="E730" s="2765"/>
      <c r="F730" s="2765"/>
      <c r="G730" s="2765"/>
      <c r="H730" s="3480"/>
      <c r="I730" s="3480"/>
      <c r="J730" s="2765"/>
      <c r="K730" s="2765"/>
      <c r="L730" s="2765"/>
      <c r="M730" s="3480"/>
      <c r="N730" s="3480"/>
      <c r="O730" s="2765"/>
      <c r="P730" s="2765"/>
      <c r="Q730" s="2765"/>
      <c r="BB730" s="425"/>
    </row>
    <row r="731" s="238" customFormat="true" ht="25.15" customHeight="true" x14ac:dyDescent="0.2">
      <c r="A731" s="425"/>
      <c r="B731" s="425"/>
      <c r="C731" s="3486"/>
      <c r="D731" s="3480"/>
      <c r="E731" s="2765"/>
      <c r="F731" s="2765"/>
      <c r="G731" s="2765"/>
      <c r="H731" s="3480"/>
      <c r="I731" s="3480"/>
      <c r="J731" s="2765"/>
      <c r="K731" s="2765"/>
      <c r="L731" s="2765"/>
      <c r="M731" s="3480"/>
      <c r="N731" s="3480"/>
      <c r="O731" s="2765"/>
      <c r="P731" s="2765"/>
      <c r="Q731" s="2765"/>
      <c r="BB731" s="425"/>
    </row>
    <row r="732" s="238" customFormat="true" ht="25.15" customHeight="true" x14ac:dyDescent="0.2">
      <c r="A732" s="425"/>
      <c r="B732" s="425"/>
      <c r="C732" s="3486"/>
      <c r="D732" s="3480"/>
      <c r="E732" s="2765"/>
      <c r="F732" s="2765"/>
      <c r="G732" s="2765"/>
      <c r="H732" s="3480"/>
      <c r="I732" s="3480"/>
      <c r="J732" s="2765"/>
      <c r="K732" s="2765"/>
      <c r="L732" s="2765"/>
      <c r="M732" s="3480"/>
      <c r="N732" s="3480"/>
      <c r="O732" s="2765"/>
      <c r="P732" s="2765"/>
      <c r="Q732" s="2765"/>
      <c r="BB732" s="425"/>
    </row>
    <row r="733" s="238" customFormat="true" ht="25.15" customHeight="true" x14ac:dyDescent="0.2">
      <c r="A733" s="425"/>
      <c r="B733" s="425"/>
      <c r="C733" s="3486"/>
      <c r="D733" s="3480"/>
      <c r="E733" s="2765"/>
      <c r="F733" s="2765"/>
      <c r="G733" s="2765"/>
      <c r="H733" s="3480"/>
      <c r="I733" s="3480"/>
      <c r="J733" s="2765"/>
      <c r="K733" s="2765"/>
      <c r="L733" s="2765"/>
      <c r="M733" s="3480"/>
      <c r="N733" s="3480"/>
      <c r="O733" s="2765"/>
      <c r="P733" s="2765"/>
      <c r="Q733" s="2765"/>
      <c r="BB733" s="425"/>
    </row>
    <row r="734" s="238" customFormat="true" ht="25.15" customHeight="true" x14ac:dyDescent="0.2">
      <c r="A734" s="425"/>
      <c r="B734" s="425"/>
      <c r="C734" s="3486"/>
      <c r="D734" s="3480"/>
      <c r="E734" s="2765"/>
      <c r="F734" s="2765"/>
      <c r="G734" s="2765"/>
      <c r="H734" s="3480"/>
      <c r="I734" s="3480"/>
      <c r="J734" s="2765"/>
      <c r="K734" s="2765"/>
      <c r="L734" s="2765"/>
      <c r="M734" s="3480"/>
      <c r="N734" s="3480"/>
      <c r="O734" s="2765"/>
      <c r="P734" s="2765"/>
      <c r="Q734" s="2765"/>
      <c r="BB734" s="425"/>
    </row>
    <row r="735" s="238" customFormat="true" ht="25.15" customHeight="true" x14ac:dyDescent="0.2">
      <c r="A735" s="425"/>
      <c r="B735" s="425"/>
      <c r="C735" s="3486"/>
      <c r="D735" s="3480"/>
      <c r="E735" s="2765"/>
      <c r="F735" s="2765"/>
      <c r="G735" s="2765"/>
      <c r="H735" s="3480"/>
      <c r="I735" s="3480"/>
      <c r="J735" s="2765"/>
      <c r="K735" s="2765"/>
      <c r="L735" s="2765"/>
      <c r="M735" s="3480"/>
      <c r="N735" s="3480"/>
      <c r="O735" s="2765"/>
      <c r="P735" s="2765"/>
      <c r="Q735" s="2765"/>
      <c r="BB735" s="425"/>
    </row>
    <row r="736" s="238" customFormat="true" ht="25.15" customHeight="true" x14ac:dyDescent="0.2">
      <c r="A736" s="425"/>
      <c r="B736" s="425"/>
      <c r="C736" s="3486"/>
      <c r="D736" s="3480"/>
      <c r="E736" s="2765"/>
      <c r="F736" s="2765"/>
      <c r="G736" s="2765"/>
      <c r="H736" s="3480"/>
      <c r="I736" s="3480"/>
      <c r="J736" s="2765"/>
      <c r="K736" s="2765"/>
      <c r="L736" s="2765"/>
      <c r="M736" s="3480"/>
      <c r="N736" s="3480"/>
      <c r="O736" s="2765"/>
      <c r="P736" s="2765"/>
      <c r="Q736" s="2765"/>
      <c r="BB736" s="425"/>
    </row>
    <row r="737" s="238" customFormat="true" ht="25.15" customHeight="true" x14ac:dyDescent="0.2">
      <c r="A737" s="425"/>
      <c r="B737" s="425"/>
      <c r="C737" s="3486"/>
      <c r="D737" s="3480"/>
      <c r="E737" s="2765"/>
      <c r="F737" s="2765"/>
      <c r="G737" s="2765"/>
      <c r="H737" s="3480"/>
      <c r="I737" s="3480"/>
      <c r="J737" s="2765"/>
      <c r="K737" s="2765"/>
      <c r="L737" s="2765"/>
      <c r="M737" s="3480"/>
      <c r="N737" s="3480"/>
      <c r="O737" s="2765"/>
      <c r="P737" s="2765"/>
      <c r="Q737" s="2765"/>
      <c r="BB737" s="425"/>
    </row>
    <row r="738" s="238" customFormat="true" ht="25.15" customHeight="true" x14ac:dyDescent="0.2">
      <c r="A738" s="425"/>
      <c r="B738" s="425"/>
      <c r="C738" s="3486"/>
      <c r="D738" s="3480"/>
      <c r="E738" s="2765"/>
      <c r="F738" s="2765"/>
      <c r="G738" s="2765"/>
      <c r="H738" s="3480"/>
      <c r="I738" s="3480"/>
      <c r="J738" s="2765"/>
      <c r="K738" s="2765"/>
      <c r="L738" s="2765"/>
      <c r="M738" s="3480"/>
      <c r="N738" s="3480"/>
      <c r="O738" s="2765"/>
      <c r="P738" s="2765"/>
      <c r="Q738" s="2765"/>
      <c r="BB738" s="425"/>
    </row>
    <row r="739" s="238" customFormat="true" ht="25.15" customHeight="true" x14ac:dyDescent="0.2">
      <c r="A739" s="425"/>
      <c r="B739" s="425"/>
      <c r="C739" s="3486"/>
      <c r="D739" s="3480"/>
      <c r="E739" s="2765"/>
      <c r="F739" s="2765"/>
      <c r="G739" s="2765"/>
      <c r="H739" s="3480"/>
      <c r="I739" s="3480"/>
      <c r="J739" s="2765"/>
      <c r="K739" s="2765"/>
      <c r="L739" s="2765"/>
      <c r="M739" s="3480"/>
      <c r="N739" s="3480"/>
      <c r="O739" s="2765"/>
      <c r="P739" s="2765"/>
      <c r="Q739" s="2765"/>
      <c r="BB739" s="425"/>
    </row>
    <row r="740" s="238" customFormat="true" ht="25.15" customHeight="true" x14ac:dyDescent="0.2">
      <c r="A740" s="425"/>
      <c r="B740" s="425"/>
      <c r="C740" s="3486"/>
      <c r="D740" s="3480"/>
      <c r="E740" s="2765"/>
      <c r="F740" s="2765"/>
      <c r="G740" s="2765"/>
      <c r="H740" s="3480"/>
      <c r="I740" s="3480"/>
      <c r="J740" s="2765"/>
      <c r="K740" s="2765"/>
      <c r="L740" s="2765"/>
      <c r="M740" s="3480"/>
      <c r="N740" s="3480"/>
      <c r="O740" s="2765"/>
      <c r="P740" s="2765"/>
      <c r="Q740" s="2765"/>
      <c r="BB740" s="425"/>
    </row>
    <row r="741" s="238" customFormat="true" ht="25.15" customHeight="true" x14ac:dyDescent="0.2">
      <c r="A741" s="425"/>
      <c r="B741" s="425"/>
      <c r="C741" s="3486"/>
      <c r="D741" s="3480"/>
      <c r="E741" s="2765"/>
      <c r="F741" s="2765"/>
      <c r="G741" s="2765"/>
      <c r="H741" s="3480"/>
      <c r="I741" s="3480"/>
      <c r="J741" s="2765"/>
      <c r="K741" s="2765"/>
      <c r="L741" s="2765"/>
      <c r="M741" s="3480"/>
      <c r="N741" s="3480"/>
      <c r="O741" s="2765"/>
      <c r="P741" s="2765"/>
      <c r="Q741" s="2765"/>
      <c r="BB741" s="425"/>
    </row>
    <row r="742" s="238" customFormat="true" ht="25.15" customHeight="true" x14ac:dyDescent="0.2">
      <c r="A742" s="425"/>
      <c r="B742" s="425"/>
      <c r="C742" s="3486"/>
      <c r="D742" s="3480"/>
      <c r="E742" s="2765"/>
      <c r="F742" s="2765"/>
      <c r="G742" s="2765"/>
      <c r="H742" s="3480"/>
      <c r="I742" s="3480"/>
      <c r="J742" s="2765"/>
      <c r="K742" s="2765"/>
      <c r="L742" s="2765"/>
      <c r="M742" s="3480"/>
      <c r="N742" s="3480"/>
      <c r="O742" s="2765"/>
      <c r="P742" s="2765"/>
      <c r="Q742" s="2765"/>
      <c r="BB742" s="425"/>
    </row>
    <row r="743" s="238" customFormat="true" ht="25.15" customHeight="true" x14ac:dyDescent="0.2">
      <c r="A743" s="425"/>
      <c r="B743" s="425"/>
      <c r="C743" s="3486"/>
      <c r="D743" s="3480"/>
      <c r="E743" s="2765"/>
      <c r="F743" s="2765"/>
      <c r="G743" s="2765"/>
      <c r="H743" s="3480"/>
      <c r="I743" s="3480"/>
      <c r="J743" s="2765"/>
      <c r="K743" s="2765"/>
      <c r="L743" s="2765"/>
      <c r="M743" s="3480"/>
      <c r="N743" s="3480"/>
      <c r="O743" s="2765"/>
      <c r="P743" s="2765"/>
      <c r="Q743" s="2765"/>
      <c r="BB743" s="425"/>
    </row>
    <row r="744" s="238" customFormat="true" ht="25.15" customHeight="true" x14ac:dyDescent="0.2">
      <c r="A744" s="425"/>
      <c r="B744" s="425"/>
      <c r="C744" s="3486"/>
      <c r="D744" s="3480"/>
      <c r="E744" s="2765"/>
      <c r="F744" s="2765"/>
      <c r="G744" s="2765"/>
      <c r="H744" s="3480"/>
      <c r="I744" s="3480"/>
      <c r="J744" s="2765"/>
      <c r="K744" s="2765"/>
      <c r="L744" s="2765"/>
      <c r="M744" s="3480"/>
      <c r="N744" s="3480"/>
      <c r="O744" s="2765"/>
      <c r="P744" s="2765"/>
      <c r="Q744" s="2765"/>
      <c r="BB744" s="425"/>
    </row>
    <row r="745" s="238" customFormat="true" ht="25.15" customHeight="true" x14ac:dyDescent="0.2">
      <c r="A745" s="425"/>
      <c r="B745" s="425"/>
      <c r="C745" s="3486"/>
      <c r="D745" s="3480"/>
      <c r="E745" s="2765"/>
      <c r="F745" s="2765"/>
      <c r="G745" s="2765"/>
      <c r="H745" s="3480"/>
      <c r="I745" s="3480"/>
      <c r="J745" s="2765"/>
      <c r="K745" s="2765"/>
      <c r="L745" s="2765"/>
      <c r="M745" s="3480"/>
      <c r="N745" s="3480"/>
      <c r="O745" s="2765"/>
      <c r="P745" s="2765"/>
      <c r="Q745" s="2765"/>
      <c r="BB745" s="425"/>
    </row>
    <row r="746" s="238" customFormat="true" ht="25.15" customHeight="true" x14ac:dyDescent="0.2">
      <c r="A746" s="425"/>
      <c r="B746" s="425"/>
      <c r="C746" s="3486"/>
      <c r="D746" s="3480"/>
      <c r="E746" s="2765"/>
      <c r="F746" s="2765"/>
      <c r="G746" s="2765"/>
      <c r="H746" s="3480"/>
      <c r="I746" s="3480"/>
      <c r="J746" s="2765"/>
      <c r="K746" s="2765"/>
      <c r="L746" s="2765"/>
      <c r="M746" s="3480"/>
      <c r="N746" s="3480"/>
      <c r="O746" s="2765"/>
      <c r="P746" s="2765"/>
      <c r="Q746" s="2765"/>
      <c r="BB746" s="425"/>
    </row>
    <row r="747" s="238" customFormat="true" ht="25.15" customHeight="true" x14ac:dyDescent="0.2">
      <c r="A747" s="425"/>
      <c r="B747" s="425"/>
      <c r="C747" s="3486"/>
      <c r="D747" s="3480"/>
      <c r="E747" s="2765"/>
      <c r="F747" s="2765"/>
      <c r="G747" s="2765"/>
      <c r="H747" s="3480"/>
      <c r="I747" s="3480"/>
      <c r="J747" s="2765"/>
      <c r="K747" s="2765"/>
      <c r="L747" s="2765"/>
      <c r="M747" s="3480"/>
      <c r="N747" s="3480"/>
      <c r="O747" s="2765"/>
      <c r="P747" s="2765"/>
      <c r="Q747" s="2765"/>
      <c r="BB747" s="425"/>
    </row>
    <row r="748" s="238" customFormat="true" ht="25.15" customHeight="true" x14ac:dyDescent="0.2">
      <c r="A748" s="425"/>
      <c r="B748" s="425"/>
      <c r="C748" s="3486"/>
      <c r="D748" s="3480"/>
      <c r="E748" s="2765"/>
      <c r="F748" s="2765"/>
      <c r="G748" s="2765"/>
      <c r="H748" s="3480"/>
      <c r="I748" s="3480"/>
      <c r="J748" s="2765"/>
      <c r="K748" s="2765"/>
      <c r="L748" s="2765"/>
      <c r="M748" s="3480"/>
      <c r="N748" s="3480"/>
      <c r="O748" s="2765"/>
      <c r="P748" s="2765"/>
      <c r="Q748" s="2765"/>
      <c r="BB748" s="425"/>
    </row>
    <row r="749" s="238" customFormat="true" ht="25.15" customHeight="true" x14ac:dyDescent="0.2">
      <c r="A749" s="425"/>
      <c r="B749" s="425"/>
      <c r="C749" s="3486"/>
      <c r="D749" s="3480"/>
      <c r="E749" s="2765"/>
      <c r="F749" s="2765"/>
      <c r="G749" s="2765"/>
      <c r="H749" s="3480"/>
      <c r="I749" s="3480"/>
      <c r="J749" s="2765"/>
      <c r="K749" s="2765"/>
      <c r="L749" s="2765"/>
      <c r="M749" s="3480"/>
      <c r="N749" s="3480"/>
      <c r="O749" s="2765"/>
      <c r="P749" s="2765"/>
      <c r="Q749" s="2765"/>
      <c r="BB749" s="425"/>
    </row>
    <row r="750" s="238" customFormat="true" ht="25.15" customHeight="true" x14ac:dyDescent="0.2">
      <c r="A750" s="425"/>
      <c r="B750" s="425"/>
      <c r="C750" s="3486"/>
      <c r="D750" s="3480"/>
      <c r="E750" s="2765"/>
      <c r="F750" s="2765"/>
      <c r="G750" s="2765"/>
      <c r="H750" s="3480"/>
      <c r="I750" s="3480"/>
      <c r="J750" s="2765"/>
      <c r="K750" s="2765"/>
      <c r="L750" s="2765"/>
      <c r="M750" s="3480"/>
      <c r="N750" s="3480"/>
      <c r="O750" s="2765"/>
      <c r="P750" s="2765"/>
      <c r="Q750" s="2765"/>
      <c r="BB750" s="425"/>
    </row>
    <row r="751" s="238" customFormat="true" ht="25.15" customHeight="true" x14ac:dyDescent="0.2">
      <c r="A751" s="425"/>
      <c r="B751" s="425"/>
      <c r="C751" s="3486"/>
      <c r="D751" s="3480"/>
      <c r="E751" s="2765"/>
      <c r="F751" s="2765"/>
      <c r="G751" s="2765"/>
      <c r="H751" s="3480"/>
      <c r="I751" s="3480"/>
      <c r="J751" s="2765"/>
      <c r="K751" s="2765"/>
      <c r="L751" s="2765"/>
      <c r="M751" s="3480"/>
      <c r="N751" s="3480"/>
      <c r="O751" s="2765"/>
      <c r="P751" s="2765"/>
      <c r="Q751" s="2765"/>
      <c r="BB751" s="425"/>
    </row>
    <row r="752" s="238" customFormat="true" ht="25.15" customHeight="true" x14ac:dyDescent="0.2">
      <c r="A752" s="425"/>
      <c r="B752" s="425"/>
      <c r="C752" s="3486"/>
      <c r="D752" s="3480"/>
      <c r="E752" s="2765"/>
      <c r="F752" s="2765"/>
      <c r="G752" s="2765"/>
      <c r="H752" s="3480"/>
      <c r="I752" s="3480"/>
      <c r="J752" s="2765"/>
      <c r="K752" s="2765"/>
      <c r="L752" s="2765"/>
      <c r="M752" s="3480"/>
      <c r="N752" s="3480"/>
      <c r="O752" s="2765"/>
      <c r="P752" s="2765"/>
      <c r="Q752" s="2765"/>
      <c r="BB752" s="425"/>
    </row>
    <row r="753" s="238" customFormat="true" ht="25.15" customHeight="true" x14ac:dyDescent="0.2">
      <c r="A753" s="425"/>
      <c r="B753" s="425"/>
      <c r="C753" s="3486"/>
      <c r="D753" s="3480"/>
      <c r="E753" s="2765"/>
      <c r="F753" s="2765"/>
      <c r="G753" s="2765"/>
      <c r="H753" s="3480"/>
      <c r="I753" s="3480"/>
      <c r="J753" s="2765"/>
      <c r="K753" s="2765"/>
      <c r="L753" s="2765"/>
      <c r="M753" s="3480"/>
      <c r="N753" s="3480"/>
      <c r="O753" s="2765"/>
      <c r="P753" s="2765"/>
      <c r="Q753" s="2765"/>
      <c r="BB753" s="425"/>
    </row>
    <row r="754" s="238" customFormat="true" ht="25.15" customHeight="true" x14ac:dyDescent="0.2">
      <c r="A754" s="425"/>
      <c r="B754" s="425"/>
      <c r="C754" s="3486"/>
      <c r="D754" s="3480"/>
      <c r="E754" s="2765"/>
      <c r="F754" s="2765"/>
      <c r="G754" s="2765"/>
      <c r="H754" s="3480"/>
      <c r="I754" s="3480"/>
      <c r="J754" s="2765"/>
      <c r="K754" s="2765"/>
      <c r="L754" s="2765"/>
      <c r="M754" s="3480"/>
      <c r="N754" s="3480"/>
      <c r="O754" s="2765"/>
      <c r="P754" s="2765"/>
      <c r="Q754" s="2765"/>
      <c r="BB754" s="425"/>
    </row>
    <row r="755" s="238" customFormat="true" ht="25.15" customHeight="true" x14ac:dyDescent="0.2">
      <c r="A755" s="425"/>
      <c r="B755" s="425"/>
      <c r="C755" s="3486"/>
      <c r="D755" s="3480"/>
      <c r="E755" s="2765"/>
      <c r="F755" s="2765"/>
      <c r="G755" s="2765"/>
      <c r="H755" s="3480"/>
      <c r="I755" s="3480"/>
      <c r="J755" s="2765"/>
      <c r="K755" s="2765"/>
      <c r="L755" s="2765"/>
      <c r="M755" s="3480"/>
      <c r="N755" s="3480"/>
      <c r="O755" s="2765"/>
      <c r="P755" s="2765"/>
      <c r="Q755" s="2765"/>
      <c r="BB755" s="425"/>
    </row>
    <row r="756" s="238" customFormat="true" ht="25.15" customHeight="true" x14ac:dyDescent="0.2">
      <c r="A756" s="425"/>
      <c r="B756" s="425"/>
      <c r="C756" s="3486"/>
      <c r="D756" s="3480"/>
      <c r="E756" s="2765"/>
      <c r="F756" s="2765"/>
      <c r="G756" s="2765"/>
      <c r="H756" s="3480"/>
      <c r="I756" s="3480"/>
      <c r="J756" s="2765"/>
      <c r="K756" s="2765"/>
      <c r="L756" s="2765"/>
      <c r="M756" s="3480"/>
      <c r="N756" s="3480"/>
      <c r="O756" s="2765"/>
      <c r="P756" s="2765"/>
      <c r="Q756" s="2765"/>
      <c r="BB756" s="425"/>
    </row>
    <row r="757" s="238" customFormat="true" ht="25.15" customHeight="true" x14ac:dyDescent="0.2">
      <c r="A757" s="425"/>
      <c r="B757" s="425"/>
      <c r="C757" s="3486"/>
      <c r="D757" s="3480"/>
      <c r="E757" s="2765"/>
      <c r="F757" s="2765"/>
      <c r="G757" s="2765"/>
      <c r="H757" s="3480"/>
      <c r="I757" s="3480"/>
      <c r="J757" s="2765"/>
      <c r="K757" s="2765"/>
      <c r="L757" s="2765"/>
      <c r="M757" s="3480"/>
      <c r="N757" s="3480"/>
      <c r="O757" s="2765"/>
      <c r="P757" s="2765"/>
      <c r="Q757" s="2765"/>
      <c r="BB757" s="425"/>
    </row>
    <row r="758" s="238" customFormat="true" ht="25.15" customHeight="true" x14ac:dyDescent="0.2">
      <c r="A758" s="425"/>
      <c r="B758" s="425"/>
      <c r="C758" s="3486"/>
      <c r="D758" s="3480"/>
      <c r="E758" s="2765"/>
      <c r="F758" s="2765"/>
      <c r="G758" s="2765"/>
      <c r="H758" s="3480"/>
      <c r="I758" s="3480"/>
      <c r="J758" s="2765"/>
      <c r="K758" s="2765"/>
      <c r="L758" s="2765"/>
      <c r="M758" s="3480"/>
      <c r="N758" s="3480"/>
      <c r="O758" s="2765"/>
      <c r="P758" s="2765"/>
      <c r="Q758" s="2765"/>
      <c r="BB758" s="425"/>
    </row>
    <row r="759" s="238" customFormat="true" ht="25.15" customHeight="true" x14ac:dyDescent="0.2">
      <c r="A759" s="425"/>
      <c r="B759" s="425"/>
      <c r="C759" s="3486"/>
      <c r="D759" s="3480"/>
      <c r="E759" s="2765"/>
      <c r="F759" s="2765"/>
      <c r="G759" s="2765"/>
      <c r="H759" s="3480"/>
      <c r="I759" s="3480"/>
      <c r="J759" s="2765"/>
      <c r="K759" s="2765"/>
      <c r="L759" s="2765"/>
      <c r="M759" s="3480"/>
      <c r="N759" s="3480"/>
      <c r="O759" s="2765"/>
      <c r="P759" s="2765"/>
      <c r="Q759" s="2765"/>
      <c r="BB759" s="425"/>
    </row>
    <row r="760" s="238" customFormat="true" ht="25.15" customHeight="true" x14ac:dyDescent="0.2">
      <c r="A760" s="425"/>
      <c r="B760" s="425"/>
      <c r="C760" s="3486"/>
      <c r="D760" s="3480"/>
      <c r="E760" s="2765"/>
      <c r="F760" s="2765"/>
      <c r="G760" s="2765"/>
      <c r="H760" s="3480"/>
      <c r="I760" s="3480"/>
      <c r="J760" s="2765"/>
      <c r="K760" s="2765"/>
      <c r="L760" s="2765"/>
      <c r="M760" s="3480"/>
      <c r="N760" s="3480"/>
      <c r="O760" s="2765"/>
      <c r="P760" s="2765"/>
      <c r="Q760" s="2765"/>
      <c r="BB760" s="425"/>
    </row>
    <row r="761" s="238" customFormat="true" ht="25.15" customHeight="true" x14ac:dyDescent="0.2">
      <c r="A761" s="425"/>
      <c r="B761" s="425"/>
      <c r="C761" s="3486"/>
      <c r="D761" s="3480"/>
      <c r="E761" s="2765"/>
      <c r="F761" s="2765"/>
      <c r="G761" s="2765"/>
      <c r="H761" s="3480"/>
      <c r="I761" s="3480"/>
      <c r="J761" s="2765"/>
      <c r="K761" s="2765"/>
      <c r="L761" s="2765"/>
      <c r="M761" s="3480"/>
      <c r="N761" s="3480"/>
      <c r="O761" s="2765"/>
      <c r="P761" s="2765"/>
      <c r="Q761" s="2765"/>
      <c r="BB761" s="425"/>
    </row>
    <row r="762" s="238" customFormat="true" ht="25.15" customHeight="true" x14ac:dyDescent="0.2">
      <c r="A762" s="425"/>
      <c r="B762" s="425"/>
      <c r="C762" s="3486"/>
      <c r="D762" s="3480"/>
      <c r="E762" s="2765"/>
      <c r="F762" s="2765"/>
      <c r="G762" s="2765"/>
      <c r="H762" s="3480"/>
      <c r="I762" s="3480"/>
      <c r="J762" s="2765"/>
      <c r="K762" s="2765"/>
      <c r="L762" s="2765"/>
      <c r="M762" s="3480"/>
      <c r="N762" s="3480"/>
      <c r="O762" s="2765"/>
      <c r="P762" s="2765"/>
      <c r="Q762" s="2765"/>
      <c r="BB762" s="425"/>
    </row>
    <row r="763" s="238" customFormat="true" ht="25.15" customHeight="true" x14ac:dyDescent="0.2">
      <c r="A763" s="425"/>
      <c r="B763" s="425"/>
      <c r="C763" s="3486"/>
      <c r="D763" s="3480"/>
      <c r="E763" s="2765"/>
      <c r="F763" s="2765"/>
      <c r="G763" s="2765"/>
      <c r="H763" s="3480"/>
      <c r="I763" s="3480"/>
      <c r="J763" s="2765"/>
      <c r="K763" s="2765"/>
      <c r="L763" s="2765"/>
      <c r="M763" s="3480"/>
      <c r="N763" s="3480"/>
      <c r="O763" s="2765"/>
      <c r="P763" s="2765"/>
      <c r="Q763" s="2765"/>
      <c r="BB763" s="425"/>
    </row>
    <row r="764" s="238" customFormat="true" ht="25.15" customHeight="true" x14ac:dyDescent="0.2">
      <c r="A764" s="425"/>
      <c r="B764" s="425"/>
      <c r="C764" s="3486"/>
      <c r="D764" s="3480"/>
      <c r="E764" s="2765"/>
      <c r="F764" s="2765"/>
      <c r="G764" s="2765"/>
      <c r="H764" s="3480"/>
      <c r="I764" s="3480"/>
      <c r="J764" s="2765"/>
      <c r="K764" s="2765"/>
      <c r="L764" s="2765"/>
      <c r="M764" s="3480"/>
      <c r="N764" s="3480"/>
      <c r="O764" s="2765"/>
      <c r="P764" s="2765"/>
      <c r="Q764" s="2765"/>
      <c r="BB764" s="425"/>
    </row>
    <row r="765" s="238" customFormat="true" ht="25.15" customHeight="true" x14ac:dyDescent="0.2">
      <c r="A765" s="425"/>
      <c r="B765" s="425"/>
      <c r="C765" s="3486"/>
      <c r="D765" s="3480"/>
      <c r="E765" s="2765"/>
      <c r="F765" s="2765"/>
      <c r="G765" s="2765"/>
      <c r="H765" s="3480"/>
      <c r="I765" s="3480"/>
      <c r="J765" s="2765"/>
      <c r="K765" s="2765"/>
      <c r="L765" s="2765"/>
      <c r="M765" s="3480"/>
      <c r="N765" s="3480"/>
      <c r="O765" s="2765"/>
      <c r="P765" s="2765"/>
      <c r="Q765" s="2765"/>
      <c r="BB765" s="425"/>
    </row>
    <row r="766" s="238" customFormat="true" ht="25.15" customHeight="true" x14ac:dyDescent="0.2">
      <c r="A766" s="425"/>
      <c r="B766" s="425"/>
      <c r="C766" s="3486"/>
      <c r="D766" s="3480"/>
      <c r="E766" s="2765"/>
      <c r="F766" s="2765"/>
      <c r="G766" s="2765"/>
      <c r="H766" s="3480"/>
      <c r="I766" s="3480"/>
      <c r="J766" s="2765"/>
      <c r="K766" s="2765"/>
      <c r="L766" s="2765"/>
      <c r="M766" s="3480"/>
      <c r="N766" s="3480"/>
      <c r="O766" s="2765"/>
      <c r="P766" s="2765"/>
      <c r="Q766" s="2765"/>
      <c r="BB766" s="425"/>
    </row>
    <row r="767" s="238" customFormat="true" ht="25.15" customHeight="true" x14ac:dyDescent="0.2">
      <c r="A767" s="425"/>
      <c r="B767" s="425"/>
      <c r="C767" s="3486"/>
      <c r="D767" s="3480"/>
      <c r="E767" s="2765"/>
      <c r="F767" s="2765"/>
      <c r="G767" s="2765"/>
      <c r="H767" s="3480"/>
      <c r="I767" s="3480"/>
      <c r="J767" s="2765"/>
      <c r="K767" s="2765"/>
      <c r="L767" s="2765"/>
      <c r="M767" s="3480"/>
      <c r="N767" s="3480"/>
      <c r="O767" s="2765"/>
      <c r="P767" s="2765"/>
      <c r="Q767" s="2765"/>
      <c r="BB767" s="425"/>
    </row>
    <row r="768" s="236" customFormat="true" ht="25.15" customHeight="true" x14ac:dyDescent="0.2">
      <c r="A768" s="426"/>
      <c r="B768" s="426"/>
      <c r="C768" s="3486"/>
      <c r="D768" s="3480"/>
      <c r="E768" s="2765"/>
      <c r="F768" s="2765"/>
      <c r="G768" s="2765"/>
      <c r="H768" s="3480"/>
      <c r="I768" s="3480"/>
      <c r="J768" s="2765"/>
      <c r="K768" s="2765"/>
      <c r="L768" s="2765"/>
      <c r="M768" s="3480"/>
      <c r="N768" s="3480"/>
      <c r="O768" s="2765"/>
      <c r="P768" s="2765"/>
      <c r="Q768" s="2765"/>
      <c r="BB768" s="426"/>
    </row>
    <row r="769" s="236" customFormat="true" ht="25.15" customHeight="true" x14ac:dyDescent="0.2">
      <c r="A769" s="426"/>
      <c r="B769" s="426"/>
      <c r="C769" s="3486"/>
      <c r="D769" s="3480"/>
      <c r="E769" s="2765"/>
      <c r="F769" s="2765"/>
      <c r="G769" s="2765"/>
      <c r="H769" s="3480"/>
      <c r="I769" s="3480"/>
      <c r="J769" s="2765"/>
      <c r="K769" s="2765"/>
      <c r="L769" s="2765"/>
      <c r="M769" s="3480"/>
      <c r="N769" s="3480"/>
      <c r="O769" s="2765"/>
      <c r="P769" s="2765"/>
      <c r="Q769" s="2765"/>
      <c r="BB769" s="426"/>
    </row>
    <row r="770" s="236" customFormat="true" ht="25.15" customHeight="true" x14ac:dyDescent="0.2">
      <c r="A770" s="426"/>
      <c r="B770" s="426"/>
      <c r="C770" s="3486"/>
      <c r="D770" s="3480"/>
      <c r="E770" s="2765"/>
      <c r="F770" s="2765"/>
      <c r="G770" s="2765"/>
      <c r="H770" s="3480"/>
      <c r="I770" s="3480"/>
      <c r="J770" s="2765"/>
      <c r="K770" s="2765"/>
      <c r="L770" s="2765"/>
      <c r="M770" s="3480"/>
      <c r="N770" s="3480"/>
      <c r="O770" s="2765"/>
      <c r="P770" s="2765"/>
      <c r="Q770" s="2765"/>
      <c r="BB770" s="426"/>
    </row>
    <row r="771" s="236" customFormat="true" ht="25.15" customHeight="true" x14ac:dyDescent="0.2">
      <c r="A771" s="426"/>
      <c r="B771" s="426"/>
      <c r="C771" s="3486"/>
      <c r="D771" s="3480"/>
      <c r="E771" s="2765"/>
      <c r="F771" s="2765"/>
      <c r="G771" s="2765"/>
      <c r="H771" s="3480"/>
      <c r="I771" s="3480"/>
      <c r="J771" s="2765"/>
      <c r="K771" s="2765"/>
      <c r="L771" s="2765"/>
      <c r="M771" s="3480"/>
      <c r="N771" s="3480"/>
      <c r="O771" s="2765"/>
      <c r="P771" s="2765"/>
      <c r="Q771" s="2765"/>
      <c r="BB771" s="426"/>
    </row>
    <row r="772" s="236" customFormat="true" ht="25.15" customHeight="true" x14ac:dyDescent="0.2">
      <c r="A772" s="426"/>
      <c r="B772" s="426"/>
      <c r="C772" s="3486"/>
      <c r="D772" s="3480"/>
      <c r="E772" s="2765"/>
      <c r="F772" s="2765"/>
      <c r="G772" s="2765"/>
      <c r="H772" s="3480"/>
      <c r="I772" s="3480"/>
      <c r="J772" s="2765"/>
      <c r="K772" s="2765"/>
      <c r="L772" s="2765"/>
      <c r="M772" s="3480"/>
      <c r="N772" s="3480"/>
      <c r="O772" s="2765"/>
      <c r="P772" s="2765"/>
      <c r="Q772" s="2765"/>
      <c r="BB772" s="426"/>
    </row>
    <row r="773" s="236" customFormat="true" ht="25.15" customHeight="true" x14ac:dyDescent="0.2">
      <c r="A773" s="426"/>
      <c r="B773" s="426"/>
      <c r="C773" s="3486"/>
      <c r="D773" s="3480"/>
      <c r="E773" s="2765"/>
      <c r="F773" s="2765"/>
      <c r="G773" s="2765"/>
      <c r="H773" s="3480"/>
      <c r="I773" s="3480"/>
      <c r="J773" s="2765"/>
      <c r="K773" s="2765"/>
      <c r="L773" s="2765"/>
      <c r="M773" s="3480"/>
      <c r="N773" s="3480"/>
      <c r="O773" s="2765"/>
      <c r="P773" s="2765"/>
      <c r="Q773" s="2765"/>
      <c r="BB773" s="426"/>
    </row>
    <row r="774" s="236" customFormat="true" ht="25.15" customHeight="true" x14ac:dyDescent="0.2">
      <c r="A774" s="426"/>
      <c r="B774" s="426"/>
      <c r="C774" s="3486"/>
      <c r="D774" s="3480"/>
      <c r="E774" s="2765"/>
      <c r="F774" s="2765"/>
      <c r="G774" s="2765"/>
      <c r="H774" s="3480"/>
      <c r="I774" s="3480"/>
      <c r="J774" s="2765"/>
      <c r="K774" s="2765"/>
      <c r="L774" s="2765"/>
      <c r="M774" s="3480"/>
      <c r="N774" s="3480"/>
      <c r="O774" s="2765"/>
      <c r="P774" s="2765"/>
      <c r="Q774" s="2765"/>
      <c r="BB774" s="426"/>
    </row>
    <row r="775" s="236" customFormat="true" ht="25.15" customHeight="true" x14ac:dyDescent="0.2">
      <c r="A775" s="426"/>
      <c r="B775" s="426"/>
      <c r="C775" s="3486"/>
      <c r="D775" s="3480"/>
      <c r="E775" s="2765"/>
      <c r="F775" s="2765"/>
      <c r="G775" s="2765"/>
      <c r="H775" s="3480"/>
      <c r="I775" s="3480"/>
      <c r="J775" s="2765"/>
      <c r="K775" s="2765"/>
      <c r="L775" s="2765"/>
      <c r="M775" s="3480"/>
      <c r="N775" s="3480"/>
      <c r="O775" s="2765"/>
      <c r="P775" s="2765"/>
      <c r="Q775" s="2765"/>
      <c r="BB775" s="426"/>
    </row>
    <row r="776" s="236" customFormat="true" ht="25.15" customHeight="true" x14ac:dyDescent="0.2">
      <c r="A776" s="426"/>
      <c r="B776" s="426"/>
      <c r="C776" s="3486"/>
      <c r="D776" s="3480"/>
      <c r="E776" s="2765"/>
      <c r="F776" s="2765"/>
      <c r="G776" s="2765"/>
      <c r="H776" s="3480"/>
      <c r="I776" s="3480"/>
      <c r="J776" s="2765"/>
      <c r="K776" s="2765"/>
      <c r="L776" s="2765"/>
      <c r="M776" s="3480"/>
      <c r="N776" s="3480"/>
      <c r="O776" s="2765"/>
      <c r="P776" s="2765"/>
      <c r="Q776" s="2765"/>
      <c r="BB776" s="426"/>
    </row>
    <row r="777" s="236" customFormat="true" ht="25.15" customHeight="true" x14ac:dyDescent="0.2">
      <c r="A777" s="426"/>
      <c r="B777" s="426"/>
      <c r="C777" s="3486"/>
      <c r="D777" s="3480"/>
      <c r="E777" s="2765"/>
      <c r="F777" s="2765"/>
      <c r="G777" s="2765"/>
      <c r="H777" s="3480"/>
      <c r="I777" s="3480"/>
      <c r="J777" s="2765"/>
      <c r="K777" s="2765"/>
      <c r="L777" s="2765"/>
      <c r="M777" s="3480"/>
      <c r="N777" s="3480"/>
      <c r="O777" s="2765"/>
      <c r="P777" s="2765"/>
      <c r="Q777" s="2765"/>
      <c r="BB777" s="426"/>
    </row>
    <row r="778" s="236" customFormat="true" ht="25.15" customHeight="true" x14ac:dyDescent="0.2">
      <c r="A778" s="426"/>
      <c r="B778" s="426"/>
      <c r="C778" s="3486"/>
      <c r="D778" s="3480"/>
      <c r="E778" s="2765"/>
      <c r="F778" s="2765"/>
      <c r="G778" s="2765"/>
      <c r="H778" s="3480"/>
      <c r="I778" s="3480"/>
      <c r="J778" s="2765"/>
      <c r="K778" s="2765"/>
      <c r="L778" s="2765"/>
      <c r="M778" s="3480"/>
      <c r="N778" s="3480"/>
      <c r="O778" s="2765"/>
      <c r="P778" s="2765"/>
      <c r="Q778" s="2765"/>
      <c r="BB778" s="426"/>
    </row>
    <row r="779" s="236" customFormat="true" ht="25.15" customHeight="true" x14ac:dyDescent="0.2">
      <c r="A779" s="426"/>
      <c r="B779" s="426"/>
      <c r="C779" s="3486"/>
      <c r="D779" s="3480"/>
      <c r="E779" s="2765"/>
      <c r="F779" s="2765"/>
      <c r="G779" s="2765"/>
      <c r="H779" s="3480"/>
      <c r="I779" s="3480"/>
      <c r="J779" s="2765"/>
      <c r="K779" s="2765"/>
      <c r="L779" s="2765"/>
      <c r="M779" s="3480"/>
      <c r="N779" s="3480"/>
      <c r="O779" s="2765"/>
      <c r="P779" s="2765"/>
      <c r="Q779" s="2765"/>
      <c r="BB779" s="426"/>
    </row>
    <row r="780" s="236" customFormat="true" ht="25.15" customHeight="true" x14ac:dyDescent="0.2">
      <c r="A780" s="426"/>
      <c r="B780" s="426"/>
      <c r="C780" s="3486"/>
      <c r="D780" s="3480"/>
      <c r="E780" s="2765"/>
      <c r="F780" s="2765"/>
      <c r="G780" s="2765"/>
      <c r="H780" s="3480"/>
      <c r="I780" s="3480"/>
      <c r="J780" s="2765"/>
      <c r="K780" s="2765"/>
      <c r="L780" s="2765"/>
      <c r="M780" s="3480"/>
      <c r="N780" s="3480"/>
      <c r="O780" s="2765"/>
      <c r="P780" s="2765"/>
      <c r="Q780" s="2765"/>
      <c r="BB780" s="426"/>
    </row>
    <row r="781" s="236" customFormat="true" ht="25.15" customHeight="true" x14ac:dyDescent="0.2">
      <c r="A781" s="426"/>
      <c r="B781" s="426"/>
      <c r="C781" s="3486"/>
      <c r="D781" s="3480"/>
      <c r="E781" s="2765"/>
      <c r="F781" s="2765"/>
      <c r="G781" s="2765"/>
      <c r="H781" s="3480"/>
      <c r="I781" s="3480"/>
      <c r="J781" s="2765"/>
      <c r="K781" s="2765"/>
      <c r="L781" s="2765"/>
      <c r="M781" s="3480"/>
      <c r="N781" s="3480"/>
      <c r="O781" s="2765"/>
      <c r="P781" s="2765"/>
      <c r="Q781" s="2765"/>
      <c r="BB781" s="426"/>
    </row>
    <row r="782" s="236" customFormat="true" ht="25.15" customHeight="true" x14ac:dyDescent="0.2">
      <c r="A782" s="426"/>
      <c r="B782" s="426"/>
      <c r="C782" s="3486"/>
      <c r="D782" s="3480"/>
      <c r="E782" s="2765"/>
      <c r="F782" s="2765"/>
      <c r="G782" s="2765"/>
      <c r="H782" s="3480"/>
      <c r="I782" s="3480"/>
      <c r="J782" s="2765"/>
      <c r="K782" s="2765"/>
      <c r="L782" s="2765"/>
      <c r="M782" s="3480"/>
      <c r="N782" s="3480"/>
      <c r="O782" s="2765"/>
      <c r="P782" s="2765"/>
      <c r="Q782" s="2765"/>
      <c r="BB782" s="426"/>
    </row>
    <row r="783" s="236" customFormat="true" ht="25.15" customHeight="true" x14ac:dyDescent="0.2">
      <c r="A783" s="426"/>
      <c r="B783" s="426"/>
      <c r="C783" s="3486"/>
      <c r="D783" s="3480"/>
      <c r="E783" s="2765"/>
      <c r="F783" s="2765"/>
      <c r="G783" s="2765"/>
      <c r="H783" s="3480"/>
      <c r="I783" s="3480"/>
      <c r="J783" s="2765"/>
      <c r="K783" s="2765"/>
      <c r="L783" s="2765"/>
      <c r="M783" s="3480"/>
      <c r="N783" s="3480"/>
      <c r="O783" s="2765"/>
      <c r="P783" s="2765"/>
      <c r="Q783" s="2765"/>
      <c r="BB783" s="426"/>
    </row>
    <row r="784" s="236" customFormat="true" ht="25.15" customHeight="true" x14ac:dyDescent="0.2">
      <c r="A784" s="426"/>
      <c r="B784" s="426"/>
      <c r="C784" s="3486"/>
      <c r="D784" s="3480"/>
      <c r="E784" s="2765"/>
      <c r="F784" s="2765"/>
      <c r="G784" s="2765"/>
      <c r="H784" s="3480"/>
      <c r="I784" s="3480"/>
      <c r="J784" s="2765"/>
      <c r="K784" s="2765"/>
      <c r="L784" s="2765"/>
      <c r="M784" s="3480"/>
      <c r="N784" s="3480"/>
      <c r="O784" s="2765"/>
      <c r="P784" s="2765"/>
      <c r="Q784" s="2765"/>
      <c r="BB784" s="426"/>
    </row>
    <row r="785" s="236" customFormat="true" ht="25.15" customHeight="true" x14ac:dyDescent="0.2">
      <c r="A785" s="426"/>
      <c r="B785" s="426"/>
      <c r="C785" s="3486"/>
      <c r="D785" s="3480"/>
      <c r="E785" s="2765"/>
      <c r="F785" s="2765"/>
      <c r="G785" s="2765"/>
      <c r="H785" s="3480"/>
      <c r="I785" s="3480"/>
      <c r="J785" s="2765"/>
      <c r="K785" s="2765"/>
      <c r="L785" s="2765"/>
      <c r="M785" s="3480"/>
      <c r="N785" s="3480"/>
      <c r="O785" s="2765"/>
      <c r="P785" s="2765"/>
      <c r="Q785" s="2765"/>
      <c r="BB785" s="426"/>
    </row>
    <row r="786" s="236" customFormat="true" ht="25.15" customHeight="true" x14ac:dyDescent="0.2">
      <c r="A786" s="426"/>
      <c r="B786" s="426"/>
      <c r="C786" s="3486"/>
      <c r="D786" s="3480"/>
      <c r="E786" s="2765"/>
      <c r="F786" s="2765"/>
      <c r="G786" s="2765"/>
      <c r="H786" s="3480"/>
      <c r="I786" s="3480"/>
      <c r="J786" s="2765"/>
      <c r="K786" s="2765"/>
      <c r="L786" s="2765"/>
      <c r="M786" s="3480"/>
      <c r="N786" s="3480"/>
      <c r="O786" s="2765"/>
      <c r="P786" s="2765"/>
      <c r="Q786" s="2765"/>
      <c r="BB786" s="426"/>
    </row>
    <row r="787" s="236" customFormat="true" ht="25.15" customHeight="true" x14ac:dyDescent="0.2">
      <c r="A787" s="426"/>
      <c r="B787" s="426"/>
      <c r="C787" s="3486"/>
      <c r="D787" s="3480"/>
      <c r="E787" s="2765"/>
      <c r="F787" s="2765"/>
      <c r="G787" s="2765"/>
      <c r="H787" s="3480"/>
      <c r="I787" s="3480"/>
      <c r="J787" s="2765"/>
      <c r="K787" s="2765"/>
      <c r="L787" s="2765"/>
      <c r="M787" s="3480"/>
      <c r="N787" s="3480"/>
      <c r="O787" s="2765"/>
      <c r="P787" s="2765"/>
      <c r="Q787" s="2765"/>
      <c r="BB787" s="426"/>
    </row>
    <row r="788" s="236" customFormat="true" ht="25.15" customHeight="true" x14ac:dyDescent="0.2">
      <c r="A788" s="426"/>
      <c r="B788" s="426"/>
      <c r="C788" s="3486"/>
      <c r="D788" s="3480"/>
      <c r="E788" s="2765"/>
      <c r="F788" s="2765"/>
      <c r="G788" s="2765"/>
      <c r="H788" s="3480"/>
      <c r="I788" s="3480"/>
      <c r="J788" s="2765"/>
      <c r="K788" s="2765"/>
      <c r="L788" s="2765"/>
      <c r="M788" s="3480"/>
      <c r="N788" s="3480"/>
      <c r="O788" s="2765"/>
      <c r="P788" s="2765"/>
      <c r="Q788" s="2765"/>
      <c r="BB788" s="426"/>
    </row>
    <row r="789" s="236" customFormat="true" ht="25.15" customHeight="true" x14ac:dyDescent="0.2">
      <c r="A789" s="426"/>
      <c r="B789" s="426"/>
      <c r="C789" s="3486"/>
      <c r="D789" s="3480"/>
      <c r="E789" s="2765"/>
      <c r="F789" s="2765"/>
      <c r="G789" s="2765"/>
      <c r="H789" s="3480"/>
      <c r="I789" s="3480"/>
      <c r="J789" s="2765"/>
      <c r="K789" s="2765"/>
      <c r="L789" s="2765"/>
      <c r="M789" s="3480"/>
      <c r="N789" s="3480"/>
      <c r="O789" s="2765"/>
      <c r="P789" s="2765"/>
      <c r="Q789" s="2765"/>
      <c r="BB789" s="426"/>
    </row>
    <row r="790" s="236" customFormat="true" ht="25.15" customHeight="true" x14ac:dyDescent="0.2">
      <c r="A790" s="426"/>
      <c r="B790" s="426"/>
      <c r="C790" s="3486"/>
      <c r="D790" s="3480"/>
      <c r="E790" s="2765"/>
      <c r="F790" s="2765"/>
      <c r="G790" s="2765"/>
      <c r="H790" s="3480"/>
      <c r="I790" s="3480"/>
      <c r="J790" s="2765"/>
      <c r="K790" s="2765"/>
      <c r="L790" s="2765"/>
      <c r="M790" s="3480"/>
      <c r="N790" s="3480"/>
      <c r="O790" s="2765"/>
      <c r="P790" s="2765"/>
      <c r="Q790" s="2765"/>
      <c r="BB790" s="426"/>
    </row>
    <row r="791" s="236" customFormat="true" ht="25.15" customHeight="true" x14ac:dyDescent="0.2">
      <c r="A791" s="426"/>
      <c r="B791" s="426"/>
      <c r="C791" s="3486"/>
      <c r="D791" s="3480"/>
      <c r="E791" s="2765"/>
      <c r="F791" s="2765"/>
      <c r="G791" s="2765"/>
      <c r="H791" s="3480"/>
      <c r="I791" s="3480"/>
      <c r="J791" s="2765"/>
      <c r="K791" s="2765"/>
      <c r="L791" s="2765"/>
      <c r="M791" s="3480"/>
      <c r="N791" s="3480"/>
      <c r="O791" s="2765"/>
      <c r="P791" s="2765"/>
      <c r="Q791" s="2765"/>
      <c r="BB791" s="426"/>
    </row>
    <row r="792" s="236" customFormat="true" ht="25.15" customHeight="true" x14ac:dyDescent="0.2">
      <c r="A792" s="426"/>
      <c r="B792" s="426"/>
      <c r="C792" s="3486"/>
      <c r="D792" s="3480"/>
      <c r="E792" s="2765"/>
      <c r="F792" s="2765"/>
      <c r="G792" s="2765"/>
      <c r="H792" s="3480"/>
      <c r="I792" s="3480"/>
      <c r="J792" s="2765"/>
      <c r="K792" s="2765"/>
      <c r="L792" s="2765"/>
      <c r="M792" s="3480"/>
      <c r="N792" s="3480"/>
      <c r="O792" s="2765"/>
      <c r="P792" s="2765"/>
      <c r="Q792" s="2765"/>
      <c r="BB792" s="426"/>
    </row>
    <row r="793" s="236" customFormat="true" ht="25.15" customHeight="true" x14ac:dyDescent="0.2">
      <c r="A793" s="426"/>
      <c r="B793" s="426"/>
      <c r="C793" s="3486"/>
      <c r="D793" s="3480"/>
      <c r="E793" s="2765"/>
      <c r="F793" s="2765"/>
      <c r="G793" s="2765"/>
      <c r="H793" s="3480"/>
      <c r="I793" s="3480"/>
      <c r="J793" s="2765"/>
      <c r="K793" s="2765"/>
      <c r="L793" s="2765"/>
      <c r="M793" s="3480"/>
      <c r="N793" s="3480"/>
      <c r="O793" s="2765"/>
      <c r="P793" s="2765"/>
      <c r="Q793" s="2765"/>
      <c r="BB793" s="426"/>
    </row>
    <row r="794" s="236" customFormat="true" ht="25.15" customHeight="true" x14ac:dyDescent="0.2">
      <c r="A794" s="426"/>
      <c r="B794" s="426"/>
      <c r="C794" s="3486"/>
      <c r="D794" s="3480"/>
      <c r="E794" s="2765"/>
      <c r="F794" s="2765"/>
      <c r="G794" s="2765"/>
      <c r="H794" s="3480"/>
      <c r="I794" s="3480"/>
      <c r="J794" s="2765"/>
      <c r="K794" s="2765"/>
      <c r="L794" s="2765"/>
      <c r="M794" s="3480"/>
      <c r="N794" s="3480"/>
      <c r="O794" s="2765"/>
      <c r="P794" s="2765"/>
      <c r="Q794" s="2765"/>
      <c r="BB794" s="426"/>
    </row>
    <row r="795" s="236" customFormat="true" ht="25.15" customHeight="true" x14ac:dyDescent="0.2">
      <c r="A795" s="426"/>
      <c r="B795" s="426"/>
      <c r="C795" s="3486"/>
      <c r="D795" s="3480"/>
      <c r="E795" s="2765"/>
      <c r="F795" s="2765"/>
      <c r="G795" s="2765"/>
      <c r="H795" s="3480"/>
      <c r="I795" s="3480"/>
      <c r="J795" s="2765"/>
      <c r="K795" s="2765"/>
      <c r="L795" s="2765"/>
      <c r="M795" s="3480"/>
      <c r="N795" s="3480"/>
      <c r="O795" s="2765"/>
      <c r="P795" s="2765"/>
      <c r="Q795" s="2765"/>
      <c r="BB795" s="426"/>
    </row>
    <row r="796" s="236" customFormat="true" ht="25.15" customHeight="true" x14ac:dyDescent="0.2">
      <c r="A796" s="426"/>
      <c r="B796" s="426"/>
      <c r="C796" s="3486"/>
      <c r="D796" s="3480"/>
      <c r="E796" s="2765"/>
      <c r="F796" s="2765"/>
      <c r="G796" s="2765"/>
      <c r="H796" s="3480"/>
      <c r="I796" s="3480"/>
      <c r="J796" s="2765"/>
      <c r="K796" s="2765"/>
      <c r="L796" s="2765"/>
      <c r="M796" s="3480"/>
      <c r="N796" s="3480"/>
      <c r="O796" s="2765"/>
      <c r="P796" s="2765"/>
      <c r="Q796" s="2765"/>
      <c r="BB796" s="426"/>
    </row>
    <row r="797" s="236" customFormat="true" ht="25.15" customHeight="true" x14ac:dyDescent="0.2">
      <c r="A797" s="426"/>
      <c r="B797" s="426"/>
      <c r="C797" s="3486"/>
      <c r="D797" s="3480"/>
      <c r="E797" s="2765"/>
      <c r="F797" s="2765"/>
      <c r="G797" s="2765"/>
      <c r="H797" s="3480"/>
      <c r="I797" s="3480"/>
      <c r="J797" s="2765"/>
      <c r="K797" s="2765"/>
      <c r="L797" s="2765"/>
      <c r="M797" s="3480"/>
      <c r="N797" s="3480"/>
      <c r="O797" s="2765"/>
      <c r="P797" s="2765"/>
      <c r="Q797" s="2765"/>
      <c r="BB797" s="426"/>
    </row>
    <row r="798" s="236" customFormat="true" ht="25.15" customHeight="true" x14ac:dyDescent="0.2">
      <c r="A798" s="426"/>
      <c r="B798" s="426"/>
      <c r="C798" s="3486"/>
      <c r="D798" s="3480"/>
      <c r="E798" s="2765"/>
      <c r="F798" s="2765"/>
      <c r="G798" s="2765"/>
      <c r="H798" s="3480"/>
      <c r="I798" s="3480"/>
      <c r="J798" s="2765"/>
      <c r="K798" s="2765"/>
      <c r="L798" s="2765"/>
      <c r="M798" s="3480"/>
      <c r="N798" s="3480"/>
      <c r="O798" s="2765"/>
      <c r="P798" s="2765"/>
      <c r="Q798" s="2765"/>
      <c r="BB798" s="426"/>
    </row>
    <row r="799" s="236" customFormat="true" ht="25.15" customHeight="true" x14ac:dyDescent="0.2">
      <c r="A799" s="426"/>
      <c r="B799" s="426"/>
      <c r="C799" s="3486"/>
      <c r="D799" s="3480"/>
      <c r="E799" s="2765"/>
      <c r="F799" s="2765"/>
      <c r="G799" s="2765"/>
      <c r="H799" s="3480"/>
      <c r="I799" s="3480"/>
      <c r="J799" s="2765"/>
      <c r="K799" s="2765"/>
      <c r="L799" s="2765"/>
      <c r="M799" s="3480"/>
      <c r="N799" s="3480"/>
      <c r="O799" s="2765"/>
      <c r="P799" s="2765"/>
      <c r="Q799" s="2765"/>
      <c r="BB799" s="426"/>
    </row>
    <row r="800" s="236" customFormat="true" ht="25.15" customHeight="true" x14ac:dyDescent="0.2">
      <c r="A800" s="426"/>
      <c r="B800" s="426"/>
      <c r="C800" s="3486"/>
      <c r="D800" s="3480"/>
      <c r="E800" s="2765"/>
      <c r="F800" s="2765"/>
      <c r="G800" s="2765"/>
      <c r="H800" s="3480"/>
      <c r="I800" s="3480"/>
      <c r="J800" s="2765"/>
      <c r="K800" s="2765"/>
      <c r="L800" s="2765"/>
      <c r="M800" s="3480"/>
      <c r="N800" s="3480"/>
      <c r="O800" s="2765"/>
      <c r="P800" s="2765"/>
      <c r="Q800" s="2765"/>
      <c r="BB800" s="426"/>
    </row>
    <row r="801" ht="25.15" customHeight="true" x14ac:dyDescent="0.2">
      <c r="C801" s="3486"/>
      <c r="D801" s="3480"/>
      <c r="E801" s="2765"/>
      <c r="F801" s="2765"/>
      <c r="G801" s="2765"/>
      <c r="H801" s="3480"/>
      <c r="I801" s="3480"/>
      <c r="J801" s="2765"/>
      <c r="K801" s="2765"/>
      <c r="L801" s="2765"/>
      <c r="M801" s="3480"/>
      <c r="N801" s="3480"/>
      <c r="O801" s="2765"/>
      <c r="P801" s="2765"/>
      <c r="Q801" s="2765"/>
    </row>
    <row r="802" ht="25.15" customHeight="true" x14ac:dyDescent="0.2">
      <c r="C802" s="3486"/>
      <c r="D802" s="3480"/>
      <c r="E802" s="2765"/>
      <c r="F802" s="2765"/>
      <c r="G802" s="2765"/>
      <c r="H802" s="3480"/>
      <c r="I802" s="3480"/>
      <c r="J802" s="2765"/>
      <c r="K802" s="2765"/>
      <c r="L802" s="2765"/>
      <c r="M802" s="3480"/>
      <c r="N802" s="3480"/>
      <c r="O802" s="2765"/>
      <c r="P802" s="2765"/>
      <c r="Q802" s="2765"/>
    </row>
    <row r="803" ht="25.15" customHeight="true" x14ac:dyDescent="0.2">
      <c r="C803" s="3486"/>
      <c r="D803" s="3480"/>
      <c r="E803" s="2765"/>
      <c r="F803" s="2765"/>
      <c r="G803" s="2765"/>
      <c r="H803" s="3480"/>
      <c r="I803" s="3480"/>
      <c r="J803" s="2765"/>
      <c r="K803" s="2765"/>
      <c r="L803" s="2765"/>
      <c r="M803" s="3480"/>
      <c r="N803" s="3480"/>
      <c r="O803" s="2765"/>
      <c r="P803" s="2765"/>
      <c r="Q803" s="2765"/>
    </row>
    <row r="804" ht="25.15" customHeight="true" x14ac:dyDescent="0.2">
      <c r="C804" s="3486"/>
      <c r="D804" s="3480"/>
      <c r="E804" s="2765"/>
      <c r="F804" s="2765"/>
      <c r="G804" s="2765"/>
      <c r="H804" s="3480"/>
      <c r="I804" s="3480"/>
      <c r="J804" s="2765"/>
      <c r="K804" s="2765"/>
      <c r="L804" s="2765"/>
      <c r="M804" s="3480"/>
      <c r="N804" s="3480"/>
      <c r="O804" s="2765"/>
      <c r="P804" s="2765"/>
      <c r="Q804" s="2765"/>
    </row>
    <row r="805" ht="25.15" customHeight="true" x14ac:dyDescent="0.2">
      <c r="C805" s="3486"/>
      <c r="D805" s="3480"/>
      <c r="E805" s="2765"/>
      <c r="F805" s="2765"/>
      <c r="G805" s="2765"/>
      <c r="H805" s="3480"/>
      <c r="I805" s="3480"/>
      <c r="J805" s="2765"/>
      <c r="K805" s="2765"/>
      <c r="L805" s="2765"/>
      <c r="M805" s="3480"/>
      <c r="N805" s="3480"/>
      <c r="O805" s="2765"/>
      <c r="P805" s="2765"/>
      <c r="Q805" s="2765"/>
    </row>
    <row r="806" ht="25.15" customHeight="true" x14ac:dyDescent="0.2">
      <c r="C806" s="3486"/>
      <c r="D806" s="3480"/>
      <c r="E806" s="2765"/>
      <c r="F806" s="2765"/>
      <c r="G806" s="2765"/>
      <c r="H806" s="3480"/>
      <c r="I806" s="3480"/>
      <c r="J806" s="2765"/>
      <c r="K806" s="2765"/>
      <c r="L806" s="2765"/>
      <c r="M806" s="3480"/>
      <c r="N806" s="3480"/>
      <c r="O806" s="2765"/>
      <c r="P806" s="2765"/>
      <c r="Q806" s="2765"/>
    </row>
    <row r="807" ht="25.15" customHeight="true" x14ac:dyDescent="0.2">
      <c r="C807" s="3486"/>
      <c r="D807" s="3480"/>
      <c r="E807" s="2765"/>
      <c r="F807" s="2765"/>
      <c r="G807" s="2765"/>
      <c r="H807" s="3480"/>
      <c r="I807" s="3480"/>
      <c r="J807" s="2765"/>
      <c r="K807" s="2765"/>
      <c r="L807" s="2765"/>
      <c r="M807" s="3480"/>
      <c r="N807" s="3480"/>
      <c r="O807" s="2765"/>
      <c r="P807" s="2765"/>
      <c r="Q807" s="2765"/>
    </row>
    <row r="808" ht="25.15" customHeight="true" x14ac:dyDescent="0.2">
      <c r="C808" s="3486"/>
      <c r="D808" s="3480"/>
      <c r="E808" s="2765"/>
      <c r="F808" s="2765"/>
      <c r="G808" s="2765"/>
      <c r="H808" s="3480"/>
      <c r="I808" s="3480"/>
      <c r="J808" s="2765"/>
      <c r="K808" s="2765"/>
      <c r="L808" s="2765"/>
      <c r="M808" s="3480"/>
      <c r="N808" s="3480"/>
      <c r="O808" s="2765"/>
      <c r="P808" s="2765"/>
      <c r="Q808" s="2765"/>
    </row>
    <row r="809" ht="25.15" customHeight="true" x14ac:dyDescent="0.2">
      <c r="C809" s="3486"/>
      <c r="D809" s="3480"/>
      <c r="E809" s="2765"/>
      <c r="F809" s="2765"/>
      <c r="G809" s="2765"/>
      <c r="H809" s="3480"/>
      <c r="I809" s="3480"/>
      <c r="J809" s="2765"/>
      <c r="K809" s="2765"/>
      <c r="L809" s="2765"/>
      <c r="M809" s="3480"/>
      <c r="N809" s="3480"/>
      <c r="O809" s="2765"/>
      <c r="P809" s="2765"/>
      <c r="Q809" s="2765"/>
    </row>
    <row r="810" ht="25.15" customHeight="true" x14ac:dyDescent="0.2">
      <c r="C810" s="3486"/>
      <c r="D810" s="3480"/>
      <c r="E810" s="2765"/>
      <c r="F810" s="2765"/>
      <c r="G810" s="2765"/>
      <c r="H810" s="3480"/>
      <c r="I810" s="3480"/>
      <c r="J810" s="2765"/>
      <c r="K810" s="2765"/>
      <c r="L810" s="2765"/>
      <c r="M810" s="3480"/>
      <c r="N810" s="3480"/>
      <c r="O810" s="2765"/>
      <c r="P810" s="2765"/>
      <c r="Q810" s="2765"/>
    </row>
    <row r="811" ht="25.15" customHeight="true" x14ac:dyDescent="0.2">
      <c r="C811" s="3486"/>
      <c r="D811" s="3480"/>
      <c r="E811" s="2765"/>
      <c r="F811" s="2765"/>
      <c r="G811" s="2765"/>
      <c r="H811" s="3480"/>
      <c r="I811" s="3480"/>
      <c r="J811" s="2765"/>
      <c r="K811" s="2765"/>
      <c r="L811" s="2765"/>
      <c r="M811" s="3480"/>
      <c r="N811" s="3480"/>
      <c r="O811" s="2765"/>
      <c r="P811" s="2765"/>
      <c r="Q811" s="2765"/>
    </row>
    <row r="812" ht="25.15" customHeight="true" x14ac:dyDescent="0.2">
      <c r="C812" s="3486"/>
      <c r="D812" s="3480"/>
      <c r="E812" s="2765"/>
      <c r="F812" s="2765"/>
      <c r="G812" s="2765"/>
      <c r="H812" s="3480"/>
      <c r="I812" s="3480"/>
      <c r="J812" s="2765"/>
      <c r="K812" s="2765"/>
      <c r="L812" s="2765"/>
      <c r="M812" s="3480"/>
      <c r="N812" s="3480"/>
      <c r="O812" s="2765"/>
      <c r="P812" s="2765"/>
      <c r="Q812" s="2765"/>
    </row>
    <row r="813" ht="25.15" customHeight="true" x14ac:dyDescent="0.2">
      <c r="C813" s="3486"/>
      <c r="D813" s="3480"/>
      <c r="E813" s="2765"/>
      <c r="F813" s="2765"/>
      <c r="G813" s="2765"/>
      <c r="H813" s="3480"/>
      <c r="I813" s="3480"/>
      <c r="J813" s="2765"/>
      <c r="K813" s="2765"/>
      <c r="L813" s="2765"/>
      <c r="M813" s="3480"/>
      <c r="N813" s="3480"/>
      <c r="O813" s="2765"/>
      <c r="P813" s="2765"/>
      <c r="Q813" s="2765"/>
    </row>
    <row r="814" ht="25.15" customHeight="true" x14ac:dyDescent="0.2">
      <c r="C814" s="3486"/>
      <c r="D814" s="3480"/>
      <c r="E814" s="2765"/>
      <c r="F814" s="2765"/>
      <c r="G814" s="2765"/>
      <c r="H814" s="3480"/>
      <c r="I814" s="3480"/>
      <c r="J814" s="2765"/>
      <c r="K814" s="2765"/>
      <c r="L814" s="2765"/>
      <c r="M814" s="3480"/>
      <c r="N814" s="3480"/>
      <c r="O814" s="2765"/>
      <c r="P814" s="2765"/>
      <c r="Q814" s="2765"/>
    </row>
    <row r="815" ht="25.15" customHeight="true" x14ac:dyDescent="0.2">
      <c r="C815" s="3486"/>
      <c r="D815" s="3480"/>
      <c r="E815" s="2765"/>
      <c r="F815" s="2765"/>
      <c r="G815" s="2765"/>
      <c r="H815" s="3480"/>
      <c r="I815" s="3480"/>
      <c r="J815" s="2765"/>
      <c r="K815" s="2765"/>
      <c r="L815" s="2765"/>
      <c r="M815" s="3480"/>
      <c r="N815" s="3480"/>
      <c r="O815" s="2765"/>
      <c r="P815" s="2765"/>
      <c r="Q815" s="2765"/>
    </row>
    <row r="816" ht="25.15" customHeight="true" x14ac:dyDescent="0.2">
      <c r="C816" s="3486"/>
      <c r="D816" s="3480"/>
      <c r="E816" s="2765"/>
      <c r="F816" s="2765"/>
      <c r="G816" s="2765"/>
      <c r="H816" s="3480"/>
      <c r="I816" s="3480"/>
      <c r="J816" s="2765"/>
      <c r="K816" s="2765"/>
      <c r="L816" s="2765"/>
      <c r="M816" s="3480"/>
      <c r="N816" s="3480"/>
      <c r="O816" s="2765"/>
      <c r="P816" s="2765"/>
      <c r="Q816" s="2765"/>
    </row>
    <row r="817" ht="25.15" customHeight="true" x14ac:dyDescent="0.2">
      <c r="C817" s="3486"/>
      <c r="D817" s="3480"/>
      <c r="E817" s="2765"/>
      <c r="F817" s="2765"/>
      <c r="G817" s="2765"/>
      <c r="H817" s="3480"/>
      <c r="I817" s="3480"/>
      <c r="J817" s="2765"/>
      <c r="K817" s="2765"/>
      <c r="L817" s="2765"/>
      <c r="M817" s="3480"/>
      <c r="N817" s="3480"/>
      <c r="O817" s="2765"/>
      <c r="P817" s="2765"/>
      <c r="Q817" s="2765"/>
    </row>
    <row r="818" ht="25.15" customHeight="true" x14ac:dyDescent="0.2">
      <c r="C818" s="3486"/>
      <c r="D818" s="3480"/>
      <c r="E818" s="2765"/>
      <c r="F818" s="2765"/>
      <c r="G818" s="2765"/>
      <c r="H818" s="3480"/>
      <c r="I818" s="3480"/>
      <c r="J818" s="2765"/>
      <c r="K818" s="2765"/>
      <c r="L818" s="2765"/>
      <c r="M818" s="3480"/>
      <c r="N818" s="3480"/>
      <c r="O818" s="2765"/>
      <c r="P818" s="2765"/>
      <c r="Q818" s="2765"/>
    </row>
    <row r="819" ht="25.15" customHeight="true" x14ac:dyDescent="0.2">
      <c r="C819" s="3486"/>
      <c r="D819" s="3480"/>
      <c r="E819" s="2765"/>
      <c r="F819" s="2765"/>
      <c r="G819" s="2765"/>
      <c r="H819" s="3480"/>
      <c r="I819" s="3480"/>
      <c r="J819" s="2765"/>
      <c r="K819" s="2765"/>
      <c r="L819" s="2765"/>
      <c r="M819" s="3480"/>
      <c r="N819" s="3480"/>
      <c r="O819" s="2765"/>
      <c r="P819" s="2765"/>
      <c r="Q819" s="2765"/>
    </row>
    <row r="820" ht="25.15" customHeight="true" x14ac:dyDescent="0.2">
      <c r="C820" s="3486"/>
      <c r="D820" s="3480"/>
      <c r="E820" s="2765"/>
      <c r="F820" s="2765"/>
      <c r="G820" s="2765"/>
      <c r="H820" s="3480"/>
      <c r="I820" s="3480"/>
      <c r="J820" s="2765"/>
      <c r="K820" s="2765"/>
      <c r="L820" s="2765"/>
      <c r="M820" s="3480"/>
      <c r="N820" s="3480"/>
      <c r="O820" s="2765"/>
      <c r="P820" s="2765"/>
      <c r="Q820" s="2765"/>
    </row>
    <row r="821" ht="25.15" customHeight="true" x14ac:dyDescent="0.2">
      <c r="C821" s="3486"/>
      <c r="D821" s="3480"/>
      <c r="E821" s="2765"/>
      <c r="F821" s="2765"/>
      <c r="G821" s="2765"/>
      <c r="H821" s="3480"/>
      <c r="I821" s="3480"/>
      <c r="J821" s="2765"/>
      <c r="K821" s="2765"/>
      <c r="L821" s="2765"/>
      <c r="M821" s="3480"/>
      <c r="N821" s="3480"/>
      <c r="O821" s="2765"/>
      <c r="P821" s="2765"/>
      <c r="Q821" s="2765"/>
    </row>
    <row r="822" ht="25.15" customHeight="true" x14ac:dyDescent="0.2">
      <c r="C822" s="3486"/>
      <c r="D822" s="3480"/>
      <c r="E822" s="2765"/>
      <c r="F822" s="2765"/>
      <c r="G822" s="2765"/>
      <c r="H822" s="3480"/>
      <c r="I822" s="3480"/>
      <c r="J822" s="2765"/>
      <c r="K822" s="2765"/>
      <c r="L822" s="2765"/>
      <c r="M822" s="3480"/>
      <c r="N822" s="3480"/>
      <c r="O822" s="2765"/>
      <c r="P822" s="2765"/>
      <c r="Q822" s="2765"/>
    </row>
    <row r="823" ht="25.15" customHeight="true" x14ac:dyDescent="0.2">
      <c r="C823" s="3486"/>
      <c r="D823" s="3480"/>
      <c r="E823" s="2765"/>
      <c r="F823" s="2765"/>
      <c r="G823" s="2765"/>
      <c r="H823" s="3480"/>
      <c r="I823" s="3480"/>
      <c r="J823" s="2765"/>
      <c r="K823" s="2765"/>
      <c r="L823" s="2765"/>
      <c r="M823" s="3480"/>
      <c r="N823" s="3480"/>
      <c r="O823" s="2765"/>
      <c r="P823" s="2765"/>
      <c r="Q823" s="2765"/>
    </row>
    <row r="824" ht="25.15" customHeight="true" x14ac:dyDescent="0.2">
      <c r="C824" s="3486"/>
      <c r="D824" s="3480"/>
      <c r="E824" s="2765"/>
      <c r="F824" s="2765"/>
      <c r="G824" s="2765"/>
      <c r="H824" s="3480"/>
      <c r="I824" s="3480"/>
      <c r="J824" s="2765"/>
      <c r="K824" s="2765"/>
      <c r="L824" s="2765"/>
      <c r="M824" s="3480"/>
      <c r="N824" s="3480"/>
      <c r="O824" s="2765"/>
      <c r="P824" s="2765"/>
      <c r="Q824" s="2765"/>
    </row>
    <row r="825" ht="25.15" customHeight="true" x14ac:dyDescent="0.2">
      <c r="C825" s="3486"/>
      <c r="D825" s="3480"/>
      <c r="E825" s="2765"/>
      <c r="F825" s="2765"/>
      <c r="G825" s="2765"/>
      <c r="H825" s="3480"/>
      <c r="I825" s="3480"/>
      <c r="J825" s="2765"/>
      <c r="K825" s="2765"/>
      <c r="L825" s="2765"/>
      <c r="M825" s="3480"/>
      <c r="N825" s="3480"/>
      <c r="O825" s="2765"/>
      <c r="P825" s="2765"/>
      <c r="Q825" s="2765"/>
    </row>
    <row r="826" ht="25.15" customHeight="true" x14ac:dyDescent="0.2">
      <c r="C826" s="3486"/>
      <c r="D826" s="3480"/>
      <c r="E826" s="2765"/>
      <c r="F826" s="2765"/>
      <c r="G826" s="2765"/>
      <c r="H826" s="3480"/>
      <c r="I826" s="3480"/>
      <c r="J826" s="2765"/>
      <c r="K826" s="2765"/>
      <c r="L826" s="2765"/>
      <c r="M826" s="3480"/>
      <c r="N826" s="3480"/>
      <c r="O826" s="2765"/>
      <c r="P826" s="2765"/>
      <c r="Q826" s="2765"/>
    </row>
    <row r="827" ht="25.15" customHeight="true" x14ac:dyDescent="0.2">
      <c r="C827" s="3486"/>
      <c r="D827" s="3480"/>
      <c r="E827" s="2765"/>
      <c r="F827" s="2765"/>
      <c r="G827" s="2765"/>
      <c r="H827" s="3480"/>
      <c r="I827" s="3480"/>
      <c r="J827" s="2765"/>
      <c r="K827" s="2765"/>
      <c r="L827" s="2765"/>
      <c r="M827" s="3480"/>
      <c r="N827" s="3480"/>
      <c r="O827" s="2765"/>
      <c r="P827" s="2765"/>
      <c r="Q827" s="2765"/>
    </row>
    <row r="828" ht="25.15" customHeight="true" x14ac:dyDescent="0.2">
      <c r="C828" s="3486"/>
      <c r="D828" s="3480"/>
      <c r="E828" s="2765"/>
      <c r="F828" s="2765"/>
      <c r="G828" s="2765"/>
      <c r="H828" s="3480"/>
      <c r="I828" s="3480"/>
      <c r="J828" s="2765"/>
      <c r="K828" s="2765"/>
      <c r="L828" s="2765"/>
      <c r="M828" s="3480"/>
      <c r="N828" s="3480"/>
      <c r="O828" s="2765"/>
      <c r="P828" s="2765"/>
      <c r="Q828" s="2765"/>
    </row>
    <row r="829" ht="25.15" customHeight="true" x14ac:dyDescent="0.2">
      <c r="C829" s="3486"/>
      <c r="D829" s="3480"/>
      <c r="E829" s="2765"/>
      <c r="F829" s="2765"/>
      <c r="G829" s="2765"/>
      <c r="H829" s="3480"/>
      <c r="I829" s="3480"/>
      <c r="J829" s="2765"/>
      <c r="K829" s="2765"/>
      <c r="L829" s="2765"/>
      <c r="M829" s="3480"/>
      <c r="N829" s="3480"/>
      <c r="O829" s="2765"/>
      <c r="P829" s="2765"/>
      <c r="Q829" s="2765"/>
    </row>
    <row r="830" ht="25.15" customHeight="true" x14ac:dyDescent="0.2">
      <c r="C830" s="3486"/>
      <c r="D830" s="3480"/>
      <c r="E830" s="2765"/>
      <c r="F830" s="2765"/>
      <c r="G830" s="2765"/>
      <c r="H830" s="3480"/>
      <c r="I830" s="3480"/>
      <c r="J830" s="2765"/>
      <c r="K830" s="2765"/>
      <c r="L830" s="2765"/>
      <c r="M830" s="3480"/>
      <c r="N830" s="3480"/>
      <c r="O830" s="2765"/>
      <c r="P830" s="2765"/>
      <c r="Q830" s="2765"/>
    </row>
    <row r="831" ht="25.15" customHeight="true" x14ac:dyDescent="0.2">
      <c r="C831" s="3486"/>
      <c r="D831" s="3480"/>
      <c r="E831" s="2765"/>
      <c r="F831" s="2765"/>
      <c r="G831" s="2765"/>
      <c r="H831" s="3480"/>
      <c r="I831" s="3480"/>
      <c r="J831" s="2765"/>
      <c r="K831" s="2765"/>
      <c r="L831" s="2765"/>
      <c r="M831" s="3480"/>
      <c r="N831" s="3480"/>
      <c r="O831" s="2765"/>
      <c r="P831" s="2765"/>
      <c r="Q831" s="2765"/>
    </row>
    <row r="832" ht="25.15" customHeight="true" x14ac:dyDescent="0.2">
      <c r="C832" s="3486"/>
      <c r="D832" s="3480"/>
      <c r="E832" s="2765"/>
      <c r="F832" s="2765"/>
      <c r="G832" s="2765"/>
      <c r="H832" s="3480"/>
      <c r="I832" s="3480"/>
      <c r="J832" s="2765"/>
      <c r="K832" s="2765"/>
      <c r="L832" s="2765"/>
      <c r="M832" s="3480"/>
      <c r="N832" s="3480"/>
      <c r="O832" s="2765"/>
      <c r="P832" s="2765"/>
      <c r="Q832" s="2765"/>
    </row>
    <row r="833" ht="25.15" customHeight="true" x14ac:dyDescent="0.2">
      <c r="C833" s="3486"/>
      <c r="D833" s="3480"/>
      <c r="E833" s="2765"/>
      <c r="F833" s="2765"/>
      <c r="G833" s="2765"/>
      <c r="H833" s="3480"/>
      <c r="I833" s="3480"/>
      <c r="J833" s="2765"/>
      <c r="K833" s="2765"/>
      <c r="L833" s="2765"/>
      <c r="M833" s="3480"/>
      <c r="N833" s="3480"/>
      <c r="O833" s="2765"/>
      <c r="P833" s="2765"/>
      <c r="Q833" s="2765"/>
    </row>
    <row r="834" ht="25.15" customHeight="true" x14ac:dyDescent="0.2">
      <c r="C834" s="3486"/>
      <c r="D834" s="3480"/>
      <c r="E834" s="2765"/>
      <c r="F834" s="2765"/>
      <c r="G834" s="2765"/>
      <c r="H834" s="3480"/>
      <c r="I834" s="3480"/>
      <c r="J834" s="2765"/>
      <c r="K834" s="2765"/>
      <c r="L834" s="2765"/>
      <c r="M834" s="3480"/>
      <c r="N834" s="3480"/>
      <c r="O834" s="2765"/>
      <c r="P834" s="2765"/>
      <c r="Q834" s="2765"/>
    </row>
    <row r="835" ht="25.15" customHeight="true" x14ac:dyDescent="0.2">
      <c r="C835" s="3486"/>
      <c r="D835" s="3480"/>
      <c r="E835" s="2765"/>
      <c r="F835" s="2765"/>
      <c r="G835" s="2765"/>
      <c r="H835" s="3480"/>
      <c r="I835" s="3480"/>
      <c r="J835" s="2765"/>
      <c r="K835" s="2765"/>
      <c r="L835" s="2765"/>
      <c r="M835" s="3480"/>
      <c r="N835" s="3480"/>
      <c r="O835" s="2765"/>
      <c r="P835" s="2765"/>
      <c r="Q835" s="2765"/>
    </row>
    <row r="836" ht="25.15" customHeight="true" x14ac:dyDescent="0.2">
      <c r="C836" s="3486"/>
      <c r="D836" s="3480"/>
      <c r="E836" s="2765"/>
      <c r="F836" s="2765"/>
      <c r="G836" s="2765"/>
      <c r="H836" s="3480"/>
      <c r="I836" s="3480"/>
      <c r="J836" s="2765"/>
      <c r="K836" s="2765"/>
      <c r="L836" s="2765"/>
      <c r="M836" s="3480"/>
      <c r="N836" s="3480"/>
      <c r="O836" s="2765"/>
      <c r="P836" s="2765"/>
      <c r="Q836" s="2765"/>
    </row>
    <row r="837" ht="25.15" customHeight="true" x14ac:dyDescent="0.2">
      <c r="C837" s="3486"/>
      <c r="D837" s="3480"/>
      <c r="E837" s="2765"/>
      <c r="F837" s="2765"/>
      <c r="G837" s="2765"/>
      <c r="H837" s="3480"/>
      <c r="I837" s="3480"/>
      <c r="J837" s="2765"/>
      <c r="K837" s="2765"/>
      <c r="L837" s="2765"/>
      <c r="M837" s="3480"/>
      <c r="N837" s="3480"/>
      <c r="O837" s="2765"/>
      <c r="P837" s="2765"/>
      <c r="Q837" s="2765"/>
    </row>
    <row r="838" ht="25.15" customHeight="true" x14ac:dyDescent="0.2">
      <c r="C838" s="3486"/>
      <c r="D838" s="3480"/>
      <c r="E838" s="2765"/>
      <c r="F838" s="2765"/>
      <c r="G838" s="2765"/>
      <c r="H838" s="3480"/>
      <c r="I838" s="3480"/>
      <c r="J838" s="2765"/>
      <c r="K838" s="2765"/>
      <c r="L838" s="2765"/>
      <c r="M838" s="3480"/>
      <c r="N838" s="3480"/>
      <c r="O838" s="2765"/>
      <c r="P838" s="2765"/>
      <c r="Q838" s="2765"/>
    </row>
    <row r="839" ht="25.15" customHeight="true" x14ac:dyDescent="0.2">
      <c r="C839" s="3486"/>
      <c r="D839" s="3480"/>
      <c r="E839" s="2765"/>
      <c r="F839" s="2765"/>
      <c r="G839" s="2765"/>
      <c r="H839" s="3480"/>
      <c r="I839" s="3480"/>
      <c r="J839" s="2765"/>
      <c r="K839" s="2765"/>
      <c r="L839" s="2765"/>
      <c r="M839" s="3480"/>
      <c r="N839" s="3480"/>
      <c r="O839" s="2765"/>
      <c r="P839" s="2765"/>
      <c r="Q839" s="2765"/>
    </row>
    <row r="840" ht="25.15" customHeight="true" x14ac:dyDescent="0.2">
      <c r="C840" s="3486"/>
      <c r="D840" s="3480"/>
      <c r="E840" s="2765"/>
      <c r="F840" s="2765"/>
      <c r="G840" s="2765"/>
      <c r="H840" s="3480"/>
      <c r="I840" s="3480"/>
      <c r="J840" s="2765"/>
      <c r="K840" s="2765"/>
      <c r="L840" s="2765"/>
      <c r="M840" s="3480"/>
      <c r="N840" s="3480"/>
      <c r="O840" s="2765"/>
      <c r="P840" s="2765"/>
      <c r="Q840" s="2765"/>
    </row>
    <row r="841" ht="25.15" customHeight="true" x14ac:dyDescent="0.2">
      <c r="C841" s="3486"/>
      <c r="D841" s="3480"/>
      <c r="E841" s="2765"/>
      <c r="F841" s="2765"/>
      <c r="G841" s="2765"/>
      <c r="H841" s="3480"/>
      <c r="I841" s="3480"/>
      <c r="J841" s="2765"/>
      <c r="K841" s="2765"/>
      <c r="L841" s="2765"/>
      <c r="M841" s="3480"/>
      <c r="N841" s="3480"/>
      <c r="O841" s="2765"/>
      <c r="P841" s="2765"/>
      <c r="Q841" s="2765"/>
    </row>
    <row r="842" ht="25.15" customHeight="true" x14ac:dyDescent="0.2">
      <c r="C842" s="3486"/>
      <c r="D842" s="3480"/>
      <c r="E842" s="2765"/>
      <c r="F842" s="2765"/>
      <c r="G842" s="2765"/>
      <c r="H842" s="3480"/>
      <c r="I842" s="3480"/>
      <c r="J842" s="2765"/>
      <c r="K842" s="2765"/>
      <c r="L842" s="2765"/>
      <c r="M842" s="3480"/>
      <c r="N842" s="3480"/>
      <c r="O842" s="2765"/>
      <c r="P842" s="2765"/>
      <c r="Q842" s="2765"/>
    </row>
    <row r="843" ht="25.15" customHeight="true" x14ac:dyDescent="0.2">
      <c r="C843" s="3486"/>
      <c r="D843" s="3480"/>
      <c r="E843" s="2765"/>
      <c r="F843" s="2765"/>
      <c r="G843" s="2765"/>
      <c r="H843" s="3480"/>
      <c r="I843" s="3480"/>
      <c r="J843" s="2765"/>
      <c r="K843" s="2765"/>
      <c r="L843" s="2765"/>
      <c r="M843" s="3480"/>
      <c r="N843" s="3480"/>
      <c r="O843" s="2765"/>
      <c r="P843" s="2765"/>
      <c r="Q843" s="2765"/>
    </row>
    <row r="844" ht="25.15" customHeight="true" x14ac:dyDescent="0.2">
      <c r="C844" s="3486"/>
      <c r="D844" s="3480"/>
      <c r="E844" s="2765"/>
      <c r="F844" s="2765"/>
      <c r="G844" s="2765"/>
      <c r="H844" s="3480"/>
      <c r="I844" s="3480"/>
      <c r="J844" s="2765"/>
      <c r="K844" s="2765"/>
      <c r="L844" s="2765"/>
      <c r="M844" s="3480"/>
      <c r="N844" s="3480"/>
      <c r="O844" s="2765"/>
      <c r="P844" s="2765"/>
      <c r="Q844" s="2765"/>
    </row>
    <row r="845" ht="25.15" customHeight="true" x14ac:dyDescent="0.2">
      <c r="C845" s="3486"/>
      <c r="D845" s="3480"/>
      <c r="E845" s="2765"/>
      <c r="F845" s="2765"/>
      <c r="G845" s="2765"/>
      <c r="H845" s="3480"/>
      <c r="I845" s="3480"/>
      <c r="J845" s="2765"/>
      <c r="K845" s="2765"/>
      <c r="L845" s="2765"/>
      <c r="M845" s="3480"/>
      <c r="N845" s="3480"/>
      <c r="O845" s="2765"/>
      <c r="P845" s="2765"/>
      <c r="Q845" s="2765"/>
    </row>
    <row r="846" ht="25.15" customHeight="true" x14ac:dyDescent="0.2">
      <c r="C846" s="3486"/>
      <c r="D846" s="3480"/>
      <c r="E846" s="2765"/>
      <c r="F846" s="2765"/>
      <c r="G846" s="2765"/>
      <c r="H846" s="3480"/>
      <c r="I846" s="3480"/>
      <c r="J846" s="2765"/>
      <c r="K846" s="2765"/>
      <c r="L846" s="2765"/>
      <c r="M846" s="3480"/>
      <c r="N846" s="3480"/>
      <c r="O846" s="2765"/>
      <c r="P846" s="2765"/>
      <c r="Q846" s="2765"/>
    </row>
    <row r="847" ht="25.15" customHeight="true" x14ac:dyDescent="0.2">
      <c r="C847" s="3486"/>
      <c r="D847" s="3480"/>
      <c r="E847" s="2765"/>
      <c r="F847" s="2765"/>
      <c r="G847" s="2765"/>
      <c r="H847" s="3480"/>
      <c r="I847" s="3480"/>
      <c r="J847" s="2765"/>
      <c r="K847" s="2765"/>
      <c r="L847" s="2765"/>
      <c r="M847" s="3480"/>
      <c r="N847" s="3480"/>
      <c r="O847" s="2765"/>
      <c r="P847" s="2765"/>
      <c r="Q847" s="2765"/>
    </row>
    <row r="848" ht="25.15" customHeight="true" x14ac:dyDescent="0.2">
      <c r="C848" s="3486"/>
      <c r="D848" s="3480"/>
      <c r="E848" s="2765"/>
      <c r="F848" s="2765"/>
      <c r="G848" s="2765"/>
      <c r="H848" s="3480"/>
      <c r="I848" s="3480"/>
      <c r="J848" s="2765"/>
      <c r="K848" s="2765"/>
      <c r="L848" s="2765"/>
      <c r="M848" s="3480"/>
      <c r="N848" s="3480"/>
      <c r="O848" s="2765"/>
      <c r="P848" s="2765"/>
      <c r="Q848" s="2765"/>
    </row>
    <row r="849" ht="25.15" customHeight="true" x14ac:dyDescent="0.2">
      <c r="C849" s="3486"/>
      <c r="D849" s="3480"/>
      <c r="E849" s="2765"/>
      <c r="F849" s="2765"/>
      <c r="G849" s="2765"/>
      <c r="H849" s="3480"/>
      <c r="I849" s="3480"/>
      <c r="J849" s="2765"/>
      <c r="K849" s="2765"/>
      <c r="L849" s="2765"/>
      <c r="M849" s="3480"/>
      <c r="N849" s="3480"/>
      <c r="O849" s="2765"/>
      <c r="P849" s="2765"/>
      <c r="Q849" s="2765"/>
    </row>
    <row r="850" ht="25.15" customHeight="true" x14ac:dyDescent="0.2">
      <c r="C850" s="3486"/>
      <c r="D850" s="3480"/>
      <c r="E850" s="2765"/>
      <c r="F850" s="2765"/>
      <c r="G850" s="2765"/>
      <c r="H850" s="3480"/>
      <c r="I850" s="3480"/>
      <c r="J850" s="2765"/>
      <c r="K850" s="2765"/>
      <c r="L850" s="2765"/>
      <c r="M850" s="3480"/>
      <c r="N850" s="3480"/>
      <c r="O850" s="2765"/>
      <c r="P850" s="2765"/>
      <c r="Q850" s="2765"/>
    </row>
    <row r="851" ht="25.15" customHeight="true" x14ac:dyDescent="0.2">
      <c r="C851" s="3486"/>
      <c r="D851" s="3480"/>
      <c r="E851" s="2765"/>
      <c r="F851" s="2765"/>
      <c r="G851" s="2765"/>
      <c r="H851" s="3480"/>
      <c r="I851" s="3480"/>
      <c r="J851" s="2765"/>
      <c r="K851" s="2765"/>
      <c r="L851" s="2765"/>
      <c r="M851" s="3480"/>
      <c r="N851" s="3480"/>
      <c r="O851" s="2765"/>
      <c r="P851" s="2765"/>
      <c r="Q851" s="2765"/>
    </row>
    <row r="852" ht="25.15" customHeight="true" x14ac:dyDescent="0.2">
      <c r="C852" s="3486"/>
      <c r="D852" s="3480"/>
      <c r="E852" s="2765"/>
      <c r="F852" s="2765"/>
      <c r="G852" s="2765"/>
      <c r="H852" s="3480"/>
      <c r="I852" s="3480"/>
      <c r="J852" s="2765"/>
      <c r="K852" s="2765"/>
      <c r="L852" s="2765"/>
      <c r="M852" s="3480"/>
      <c r="N852" s="3480"/>
      <c r="O852" s="2765"/>
      <c r="P852" s="2765"/>
      <c r="Q852" s="2765"/>
    </row>
    <row r="853" ht="25.15" customHeight="true" x14ac:dyDescent="0.2">
      <c r="C853" s="3486"/>
      <c r="D853" s="3480"/>
      <c r="E853" s="2765"/>
      <c r="F853" s="2765"/>
      <c r="G853" s="2765"/>
      <c r="H853" s="3480"/>
      <c r="I853" s="3480"/>
      <c r="J853" s="2765"/>
      <c r="K853" s="2765"/>
      <c r="L853" s="2765"/>
      <c r="M853" s="3480"/>
      <c r="N853" s="3480"/>
      <c r="O853" s="2765"/>
      <c r="P853" s="2765"/>
      <c r="Q853" s="2765"/>
    </row>
    <row r="854" ht="25.15" customHeight="true" x14ac:dyDescent="0.2">
      <c r="C854" s="3486"/>
      <c r="D854" s="3480"/>
      <c r="E854" s="2765"/>
      <c r="F854" s="2765"/>
      <c r="G854" s="2765"/>
      <c r="H854" s="3480"/>
      <c r="I854" s="3480"/>
      <c r="J854" s="2765"/>
      <c r="K854" s="2765"/>
      <c r="L854" s="2765"/>
      <c r="M854" s="3480"/>
      <c r="N854" s="3480"/>
      <c r="O854" s="2765"/>
      <c r="P854" s="2765"/>
      <c r="Q854" s="2765"/>
    </row>
    <row r="855" ht="25.15" customHeight="true" x14ac:dyDescent="0.2">
      <c r="C855" s="3486"/>
      <c r="D855" s="3480"/>
      <c r="E855" s="2765"/>
      <c r="F855" s="2765"/>
      <c r="G855" s="2765"/>
      <c r="H855" s="3480"/>
      <c r="I855" s="3480"/>
      <c r="J855" s="2765"/>
      <c r="K855" s="2765"/>
      <c r="L855" s="2765"/>
      <c r="M855" s="3480"/>
      <c r="N855" s="3480"/>
      <c r="O855" s="2765"/>
      <c r="P855" s="2765"/>
      <c r="Q855" s="2765"/>
    </row>
    <row r="856" ht="25.15" customHeight="true" x14ac:dyDescent="0.2">
      <c r="C856" s="3486"/>
      <c r="D856" s="3480"/>
      <c r="E856" s="2765"/>
      <c r="F856" s="2765"/>
      <c r="G856" s="2765"/>
      <c r="H856" s="3480"/>
      <c r="I856" s="3480"/>
      <c r="J856" s="2765"/>
      <c r="K856" s="2765"/>
      <c r="L856" s="2765"/>
      <c r="M856" s="3480"/>
      <c r="N856" s="3480"/>
      <c r="O856" s="2765"/>
      <c r="P856" s="2765"/>
      <c r="Q856" s="2765"/>
    </row>
    <row r="857" ht="25.15" customHeight="true" x14ac:dyDescent="0.2">
      <c r="C857" s="3486"/>
      <c r="D857" s="3480"/>
      <c r="E857" s="2765"/>
      <c r="F857" s="2765"/>
      <c r="G857" s="2765"/>
      <c r="H857" s="3480"/>
      <c r="I857" s="3480"/>
      <c r="J857" s="2765"/>
      <c r="K857" s="2765"/>
      <c r="L857" s="2765"/>
      <c r="M857" s="3480"/>
      <c r="N857" s="3480"/>
      <c r="O857" s="2765"/>
      <c r="P857" s="2765"/>
      <c r="Q857" s="2765"/>
    </row>
    <row r="858" ht="25.15" customHeight="true" x14ac:dyDescent="0.2">
      <c r="C858" s="3486"/>
      <c r="D858" s="3480"/>
      <c r="E858" s="2765"/>
      <c r="F858" s="2765"/>
      <c r="G858" s="2765"/>
      <c r="H858" s="3480"/>
      <c r="I858" s="3480"/>
      <c r="J858" s="2765"/>
      <c r="K858" s="2765"/>
      <c r="L858" s="2765"/>
      <c r="M858" s="3480"/>
      <c r="N858" s="3480"/>
      <c r="O858" s="2765"/>
      <c r="P858" s="2765"/>
      <c r="Q858" s="2765"/>
    </row>
    <row r="859" ht="25.15" customHeight="true" x14ac:dyDescent="0.2">
      <c r="C859" s="3487"/>
      <c r="D859" s="3480"/>
      <c r="E859" s="2765"/>
      <c r="F859" s="2765"/>
      <c r="G859" s="2765"/>
      <c r="H859" s="3480"/>
      <c r="I859" s="3480"/>
      <c r="J859" s="2765"/>
      <c r="K859" s="2765"/>
      <c r="L859" s="2765"/>
      <c r="M859" s="3480"/>
      <c r="N859" s="3480"/>
      <c r="O859" s="2765"/>
      <c r="P859" s="2765"/>
      <c r="Q859" s="2765"/>
    </row>
    <row r="860" ht="25.15" customHeight="true" x14ac:dyDescent="0.2">
      <c r="C860" s="3487"/>
      <c r="D860" s="3480"/>
      <c r="E860" s="2765"/>
      <c r="F860" s="2765"/>
      <c r="G860" s="2765"/>
      <c r="H860" s="3480"/>
      <c r="I860" s="3480"/>
      <c r="J860" s="2765"/>
      <c r="K860" s="2765"/>
      <c r="L860" s="2765"/>
      <c r="M860" s="3480"/>
      <c r="N860" s="3480"/>
      <c r="O860" s="2765"/>
      <c r="P860" s="2765"/>
      <c r="Q860" s="2765"/>
    </row>
    <row r="861" ht="25.15" customHeight="true" x14ac:dyDescent="0.2">
      <c r="C861" s="3487"/>
      <c r="D861" s="3480"/>
      <c r="E861" s="2765"/>
      <c r="F861" s="2765"/>
      <c r="G861" s="2765"/>
      <c r="H861" s="3480"/>
      <c r="I861" s="3480"/>
      <c r="J861" s="2765"/>
      <c r="K861" s="2765"/>
      <c r="L861" s="2765"/>
      <c r="M861" s="3480"/>
      <c r="N861" s="3480"/>
      <c r="O861" s="2765"/>
      <c r="P861" s="2765"/>
      <c r="Q861" s="2765"/>
    </row>
    <row r="862" ht="25.15" customHeight="true" x14ac:dyDescent="0.2">
      <c r="C862" s="3487"/>
      <c r="D862" s="3480"/>
      <c r="E862" s="2765"/>
      <c r="F862" s="2765"/>
      <c r="G862" s="2765"/>
      <c r="H862" s="3480"/>
      <c r="I862" s="3480"/>
      <c r="J862" s="2765"/>
      <c r="K862" s="2765"/>
      <c r="L862" s="2765"/>
      <c r="M862" s="3480"/>
      <c r="N862" s="3480"/>
      <c r="O862" s="2765"/>
      <c r="P862" s="2765"/>
      <c r="Q862" s="2765"/>
    </row>
    <row r="863" ht="25.15" customHeight="true" x14ac:dyDescent="0.2">
      <c r="C863" s="3487"/>
      <c r="D863" s="3480"/>
      <c r="E863" s="2765"/>
      <c r="F863" s="2765"/>
      <c r="G863" s="2765"/>
      <c r="H863" s="3480"/>
      <c r="I863" s="3480"/>
      <c r="J863" s="2765"/>
      <c r="K863" s="2765"/>
      <c r="L863" s="2765"/>
      <c r="M863" s="3480"/>
      <c r="N863" s="3480"/>
      <c r="O863" s="2765"/>
      <c r="P863" s="2765"/>
      <c r="Q863" s="2765"/>
    </row>
    <row r="864" ht="25.15" customHeight="true" x14ac:dyDescent="0.2">
      <c r="C864" s="3487"/>
      <c r="D864" s="3480"/>
      <c r="E864" s="2765"/>
      <c r="F864" s="2765"/>
      <c r="G864" s="2765"/>
      <c r="H864" s="3480"/>
      <c r="I864" s="3480"/>
      <c r="J864" s="2765"/>
      <c r="K864" s="2765"/>
      <c r="L864" s="2765"/>
      <c r="M864" s="3480"/>
      <c r="N864" s="3480"/>
      <c r="O864" s="2765"/>
      <c r="P864" s="2765"/>
      <c r="Q864" s="2765"/>
    </row>
    <row r="865" ht="25.15" customHeight="true" x14ac:dyDescent="0.2">
      <c r="C865" s="3487"/>
      <c r="D865" s="3480"/>
      <c r="E865" s="2765"/>
      <c r="F865" s="2765"/>
      <c r="G865" s="2765"/>
      <c r="H865" s="3480"/>
      <c r="I865" s="3480"/>
      <c r="J865" s="2765"/>
      <c r="K865" s="2765"/>
      <c r="L865" s="2765"/>
      <c r="M865" s="3480"/>
      <c r="N865" s="3480"/>
      <c r="O865" s="2765"/>
      <c r="P865" s="2765"/>
      <c r="Q865" s="2765"/>
    </row>
    <row r="866" ht="25.15" customHeight="true" x14ac:dyDescent="0.2">
      <c r="C866" s="3487"/>
      <c r="D866" s="3480"/>
      <c r="E866" s="2765"/>
      <c r="F866" s="2765"/>
      <c r="G866" s="2765"/>
      <c r="H866" s="3480"/>
      <c r="I866" s="3480"/>
      <c r="J866" s="2765"/>
      <c r="K866" s="2765"/>
      <c r="L866" s="2765"/>
      <c r="M866" s="3480"/>
      <c r="N866" s="3480"/>
      <c r="O866" s="2765"/>
      <c r="P866" s="2765"/>
      <c r="Q866" s="2765"/>
    </row>
    <row r="867" ht="25.15" customHeight="true" x14ac:dyDescent="0.2">
      <c r="C867" s="3487"/>
      <c r="D867" s="3480"/>
      <c r="E867" s="2765"/>
      <c r="F867" s="2765"/>
      <c r="G867" s="2765"/>
      <c r="H867" s="3480"/>
      <c r="I867" s="3480"/>
      <c r="J867" s="2765"/>
      <c r="K867" s="2765"/>
      <c r="L867" s="2765"/>
      <c r="M867" s="3480"/>
      <c r="N867" s="3480"/>
      <c r="O867" s="2765"/>
      <c r="P867" s="2765"/>
      <c r="Q867" s="2765"/>
    </row>
    <row r="868" ht="25.15" customHeight="true" x14ac:dyDescent="0.2">
      <c r="C868" s="3487"/>
      <c r="D868" s="3480"/>
      <c r="E868" s="2765"/>
      <c r="F868" s="2765"/>
      <c r="G868" s="2765"/>
      <c r="H868" s="3480"/>
      <c r="I868" s="3480"/>
      <c r="J868" s="2765"/>
      <c r="K868" s="2765"/>
      <c r="L868" s="2765"/>
      <c r="M868" s="3480"/>
      <c r="N868" s="3480"/>
      <c r="O868" s="2765"/>
      <c r="P868" s="2765"/>
      <c r="Q868" s="2765"/>
    </row>
    <row r="869" ht="25.15" customHeight="true" x14ac:dyDescent="0.2">
      <c r="C869" s="3487"/>
      <c r="D869" s="3480"/>
      <c r="E869" s="2765"/>
      <c r="F869" s="2765"/>
      <c r="G869" s="2765"/>
      <c r="H869" s="3480"/>
      <c r="I869" s="3480"/>
      <c r="J869" s="2765"/>
      <c r="K869" s="2765"/>
      <c r="L869" s="2765"/>
      <c r="M869" s="3480"/>
      <c r="N869" s="3480"/>
      <c r="O869" s="2765"/>
      <c r="P869" s="2765"/>
      <c r="Q869" s="2765"/>
    </row>
    <row r="870" ht="25.15" customHeight="true" x14ac:dyDescent="0.2">
      <c r="C870" s="3487"/>
      <c r="D870" s="3480"/>
      <c r="E870" s="2765"/>
      <c r="F870" s="2765"/>
      <c r="G870" s="2765"/>
      <c r="H870" s="3480"/>
      <c r="I870" s="3480"/>
      <c r="J870" s="2765"/>
      <c r="K870" s="2765"/>
      <c r="L870" s="2765"/>
      <c r="M870" s="3480"/>
      <c r="N870" s="3480"/>
      <c r="O870" s="2765"/>
      <c r="P870" s="2765"/>
      <c r="Q870" s="2765"/>
    </row>
    <row r="871" ht="25.15" customHeight="true" x14ac:dyDescent="0.2">
      <c r="C871" s="3487"/>
      <c r="D871" s="3480"/>
      <c r="E871" s="2765"/>
      <c r="F871" s="2765"/>
      <c r="G871" s="2765"/>
      <c r="H871" s="3480"/>
      <c r="I871" s="3480"/>
      <c r="J871" s="2765"/>
      <c r="K871" s="2765"/>
      <c r="L871" s="2765"/>
      <c r="M871" s="3480"/>
      <c r="N871" s="3480"/>
      <c r="O871" s="2765"/>
      <c r="P871" s="2765"/>
      <c r="Q871" s="2765"/>
    </row>
    <row r="872" ht="25.15" customHeight="true" x14ac:dyDescent="0.2">
      <c r="C872" s="3487"/>
      <c r="D872" s="3480"/>
      <c r="E872" s="2765"/>
      <c r="F872" s="2765"/>
      <c r="G872" s="2765"/>
      <c r="H872" s="3480"/>
      <c r="I872" s="3480"/>
      <c r="J872" s="2765"/>
      <c r="K872" s="2765"/>
      <c r="L872" s="2765"/>
      <c r="M872" s="3480"/>
      <c r="N872" s="3480"/>
      <c r="O872" s="2765"/>
      <c r="P872" s="2765"/>
      <c r="Q872" s="2765"/>
    </row>
    <row r="873" ht="25.15" customHeight="true" x14ac:dyDescent="0.2">
      <c r="C873" s="3487"/>
      <c r="D873" s="3480"/>
      <c r="E873" s="2765"/>
      <c r="F873" s="2765"/>
      <c r="G873" s="2765"/>
      <c r="H873" s="3480"/>
      <c r="I873" s="3480"/>
      <c r="J873" s="2765"/>
      <c r="K873" s="2765"/>
      <c r="L873" s="2765"/>
      <c r="M873" s="3480"/>
      <c r="N873" s="3480"/>
      <c r="O873" s="2765"/>
      <c r="P873" s="2765"/>
      <c r="Q873" s="2765"/>
    </row>
    <row r="874" ht="25.15" customHeight="true" x14ac:dyDescent="0.2">
      <c r="C874" s="3487"/>
      <c r="D874" s="3480"/>
      <c r="E874" s="2765"/>
      <c r="F874" s="2765"/>
      <c r="G874" s="2765"/>
      <c r="H874" s="3480"/>
      <c r="I874" s="3480"/>
      <c r="J874" s="2765"/>
      <c r="K874" s="2765"/>
      <c r="L874" s="2765"/>
      <c r="M874" s="3480"/>
      <c r="N874" s="3480"/>
      <c r="O874" s="2765"/>
      <c r="P874" s="2765"/>
      <c r="Q874" s="2765"/>
    </row>
    <row r="875" ht="25.15" customHeight="true" x14ac:dyDescent="0.2">
      <c r="C875" s="3487"/>
      <c r="D875" s="3480"/>
      <c r="E875" s="2765"/>
      <c r="F875" s="2765"/>
      <c r="G875" s="2765"/>
      <c r="H875" s="3480"/>
      <c r="I875" s="3480"/>
      <c r="J875" s="2765"/>
      <c r="K875" s="2765"/>
      <c r="L875" s="2765"/>
      <c r="M875" s="3480"/>
      <c r="N875" s="3480"/>
      <c r="O875" s="2765"/>
      <c r="P875" s="2765"/>
      <c r="Q875" s="2765"/>
    </row>
    <row r="876" ht="25.15" customHeight="true" x14ac:dyDescent="0.2">
      <c r="C876" s="3487"/>
      <c r="D876" s="3480"/>
      <c r="E876" s="2765"/>
      <c r="F876" s="2765"/>
      <c r="G876" s="2765"/>
      <c r="H876" s="3480"/>
      <c r="I876" s="3480"/>
      <c r="J876" s="2765"/>
      <c r="K876" s="2765"/>
      <c r="L876" s="2765"/>
      <c r="M876" s="3480"/>
      <c r="N876" s="3480"/>
      <c r="O876" s="2765"/>
      <c r="P876" s="2765"/>
      <c r="Q876" s="2765"/>
    </row>
    <row r="877" ht="25.15" customHeight="true" x14ac:dyDescent="0.2">
      <c r="C877" s="3487"/>
      <c r="D877" s="3480"/>
      <c r="E877" s="2765"/>
      <c r="F877" s="2765"/>
      <c r="G877" s="2765"/>
      <c r="H877" s="3480"/>
      <c r="I877" s="3480"/>
      <c r="J877" s="2765"/>
      <c r="K877" s="2765"/>
      <c r="L877" s="2765"/>
      <c r="M877" s="3480"/>
      <c r="N877" s="3480"/>
      <c r="O877" s="2765"/>
      <c r="P877" s="2765"/>
      <c r="Q877" s="2765"/>
    </row>
    <row r="878" ht="25.15" customHeight="true" x14ac:dyDescent="0.2">
      <c r="C878" s="3487"/>
      <c r="D878" s="3480"/>
      <c r="E878" s="2765"/>
      <c r="F878" s="2765"/>
      <c r="G878" s="2765"/>
      <c r="H878" s="3480"/>
      <c r="I878" s="3480"/>
      <c r="J878" s="2765"/>
      <c r="K878" s="2765"/>
      <c r="L878" s="2765"/>
      <c r="M878" s="3480"/>
      <c r="N878" s="3480"/>
      <c r="O878" s="2765"/>
      <c r="P878" s="2765"/>
      <c r="Q878" s="2765"/>
    </row>
    <row r="879" ht="25.15" customHeight="true" x14ac:dyDescent="0.2">
      <c r="C879" s="3487"/>
      <c r="D879" s="3480"/>
      <c r="E879" s="2765"/>
      <c r="F879" s="2765"/>
      <c r="G879" s="2765"/>
      <c r="H879" s="3480"/>
      <c r="I879" s="3480"/>
      <c r="J879" s="2765"/>
      <c r="K879" s="2765"/>
      <c r="L879" s="2765"/>
      <c r="M879" s="3480"/>
      <c r="N879" s="3480"/>
      <c r="O879" s="2765"/>
      <c r="P879" s="2765"/>
      <c r="Q879" s="2765"/>
    </row>
    <row r="880" ht="25.15" customHeight="true" x14ac:dyDescent="0.2">
      <c r="C880" s="3487"/>
      <c r="D880" s="3480"/>
      <c r="E880" s="2765"/>
      <c r="F880" s="2765"/>
      <c r="G880" s="2765"/>
      <c r="H880" s="3480"/>
      <c r="I880" s="3480"/>
      <c r="J880" s="2765"/>
      <c r="K880" s="2765"/>
      <c r="L880" s="2765"/>
      <c r="M880" s="3480"/>
      <c r="N880" s="3480"/>
      <c r="O880" s="2765"/>
      <c r="P880" s="2765"/>
      <c r="Q880" s="2765"/>
    </row>
    <row r="881" ht="25.15" customHeight="true" x14ac:dyDescent="0.2">
      <c r="C881" s="3487"/>
      <c r="D881" s="3480"/>
      <c r="E881" s="2765"/>
      <c r="F881" s="2765"/>
      <c r="G881" s="2765"/>
      <c r="H881" s="3480"/>
      <c r="I881" s="3480"/>
      <c r="J881" s="2765"/>
      <c r="K881" s="2765"/>
      <c r="L881" s="2765"/>
      <c r="M881" s="3480"/>
      <c r="N881" s="3480"/>
      <c r="O881" s="2765"/>
      <c r="P881" s="2765"/>
      <c r="Q881" s="2765"/>
    </row>
    <row r="882" ht="25.15" customHeight="true" x14ac:dyDescent="0.2">
      <c r="C882" s="3487"/>
      <c r="D882" s="3480"/>
      <c r="E882" s="2765"/>
      <c r="F882" s="2765"/>
      <c r="G882" s="2765"/>
      <c r="H882" s="3480"/>
      <c r="I882" s="3480"/>
      <c r="J882" s="2765"/>
      <c r="K882" s="2765"/>
      <c r="L882" s="2765"/>
      <c r="M882" s="3480"/>
      <c r="N882" s="3480"/>
      <c r="O882" s="2765"/>
      <c r="P882" s="2765"/>
      <c r="Q882" s="2765"/>
    </row>
    <row r="883" ht="25.15" customHeight="true" x14ac:dyDescent="0.2">
      <c r="C883" s="3487"/>
      <c r="D883" s="3480"/>
      <c r="E883" s="2765"/>
      <c r="F883" s="2765"/>
      <c r="G883" s="2765"/>
      <c r="H883" s="3480"/>
      <c r="I883" s="3480"/>
      <c r="J883" s="2765"/>
      <c r="K883" s="2765"/>
      <c r="L883" s="2765"/>
      <c r="M883" s="3480"/>
      <c r="N883" s="3480"/>
      <c r="O883" s="2765"/>
      <c r="P883" s="2765"/>
      <c r="Q883" s="2765"/>
    </row>
    <row r="884" ht="25.15" customHeight="true" x14ac:dyDescent="0.2">
      <c r="C884" s="3487"/>
      <c r="D884" s="3480"/>
      <c r="E884" s="2765"/>
      <c r="F884" s="2765"/>
      <c r="G884" s="2765"/>
      <c r="H884" s="3480"/>
      <c r="I884" s="3480"/>
      <c r="J884" s="2765"/>
      <c r="K884" s="2765"/>
      <c r="L884" s="2765"/>
      <c r="M884" s="3480"/>
      <c r="N884" s="3480"/>
      <c r="O884" s="2765"/>
      <c r="P884" s="2765"/>
      <c r="Q884" s="2765"/>
    </row>
    <row r="885" ht="25.15" customHeight="true" x14ac:dyDescent="0.2">
      <c r="C885" s="3487"/>
      <c r="D885" s="3480"/>
      <c r="E885" s="2765"/>
      <c r="F885" s="2765"/>
      <c r="G885" s="2765"/>
      <c r="H885" s="3480"/>
      <c r="I885" s="3480"/>
      <c r="J885" s="2765"/>
      <c r="K885" s="2765"/>
      <c r="L885" s="2765"/>
      <c r="M885" s="3480"/>
      <c r="N885" s="3480"/>
      <c r="O885" s="2765"/>
      <c r="P885" s="2765"/>
      <c r="Q885" s="2765"/>
    </row>
    <row r="886" ht="25.15" customHeight="true" x14ac:dyDescent="0.2">
      <c r="C886" s="3487"/>
      <c r="D886" s="3480"/>
      <c r="E886" s="2765"/>
      <c r="F886" s="2765"/>
      <c r="G886" s="2765"/>
      <c r="H886" s="3480"/>
      <c r="I886" s="3480"/>
      <c r="J886" s="2765"/>
      <c r="K886" s="2765"/>
      <c r="L886" s="2765"/>
      <c r="M886" s="3480"/>
      <c r="N886" s="3480"/>
      <c r="O886" s="2765"/>
      <c r="P886" s="2765"/>
      <c r="Q886" s="2765"/>
    </row>
    <row r="887" ht="25.15" customHeight="true" x14ac:dyDescent="0.2">
      <c r="C887" s="3487"/>
      <c r="D887" s="3480"/>
      <c r="E887" s="2765"/>
      <c r="F887" s="2765"/>
      <c r="G887" s="2765"/>
      <c r="H887" s="3480"/>
      <c r="I887" s="3480"/>
      <c r="J887" s="2765"/>
      <c r="K887" s="2765"/>
      <c r="L887" s="2765"/>
      <c r="M887" s="3480"/>
      <c r="N887" s="3480"/>
      <c r="O887" s="2765"/>
      <c r="P887" s="2765"/>
      <c r="Q887" s="2765"/>
    </row>
    <row r="888" ht="25.15" customHeight="true" x14ac:dyDescent="0.2">
      <c r="C888" s="3487"/>
      <c r="D888" s="3480"/>
      <c r="E888" s="2765"/>
      <c r="F888" s="2765"/>
      <c r="G888" s="2765"/>
      <c r="H888" s="3480"/>
      <c r="I888" s="3480"/>
      <c r="J888" s="2765"/>
      <c r="K888" s="2765"/>
      <c r="L888" s="2765"/>
      <c r="M888" s="3480"/>
      <c r="N888" s="3480"/>
      <c r="O888" s="2765"/>
      <c r="P888" s="2765"/>
      <c r="Q888" s="2765"/>
    </row>
    <row r="889" ht="25.15" customHeight="true" x14ac:dyDescent="0.2">
      <c r="C889" s="3487"/>
      <c r="D889" s="3480"/>
      <c r="E889" s="2765"/>
      <c r="F889" s="2765"/>
      <c r="G889" s="2765"/>
      <c r="H889" s="3480"/>
      <c r="I889" s="3480"/>
      <c r="J889" s="2765"/>
      <c r="K889" s="2765"/>
      <c r="L889" s="2765"/>
      <c r="M889" s="3480"/>
      <c r="N889" s="3480"/>
      <c r="O889" s="2765"/>
      <c r="P889" s="2765"/>
      <c r="Q889" s="2765"/>
    </row>
    <row r="890" ht="25.15" customHeight="true" x14ac:dyDescent="0.2">
      <c r="C890" s="3487"/>
      <c r="D890" s="3480"/>
      <c r="E890" s="2765"/>
      <c r="F890" s="2765"/>
      <c r="G890" s="2765"/>
      <c r="H890" s="3480"/>
      <c r="I890" s="3480"/>
      <c r="J890" s="2765"/>
      <c r="K890" s="2765"/>
      <c r="L890" s="2765"/>
      <c r="M890" s="3480"/>
      <c r="N890" s="3480"/>
      <c r="O890" s="2765"/>
      <c r="P890" s="2765"/>
      <c r="Q890" s="2765"/>
    </row>
    <row r="891" ht="25.15" customHeight="true" x14ac:dyDescent="0.2">
      <c r="C891" s="3487"/>
      <c r="D891" s="3480"/>
      <c r="E891" s="2765"/>
      <c r="F891" s="2765"/>
      <c r="G891" s="2765"/>
      <c r="H891" s="3480"/>
      <c r="I891" s="3480"/>
      <c r="J891" s="2765"/>
      <c r="K891" s="2765"/>
      <c r="L891" s="2765"/>
      <c r="M891" s="3480"/>
      <c r="N891" s="3480"/>
      <c r="O891" s="2765"/>
      <c r="P891" s="2765"/>
      <c r="Q891" s="2765"/>
    </row>
    <row r="892" ht="25.15" customHeight="true" x14ac:dyDescent="0.2">
      <c r="C892" s="3487"/>
      <c r="D892" s="3480"/>
      <c r="E892" s="2765"/>
      <c r="F892" s="2765"/>
      <c r="G892" s="2765"/>
      <c r="H892" s="3480"/>
      <c r="I892" s="3480"/>
      <c r="J892" s="2765"/>
      <c r="K892" s="2765"/>
      <c r="L892" s="2765"/>
      <c r="M892" s="3480"/>
      <c r="N892" s="3480"/>
      <c r="O892" s="2765"/>
      <c r="P892" s="2765"/>
      <c r="Q892" s="2765"/>
    </row>
    <row r="893" ht="25.15" customHeight="true" x14ac:dyDescent="0.2">
      <c r="C893" s="3487"/>
      <c r="D893" s="3480"/>
      <c r="E893" s="2765"/>
      <c r="F893" s="2765"/>
      <c r="G893" s="2765"/>
      <c r="H893" s="3480"/>
      <c r="I893" s="3480"/>
      <c r="J893" s="2765"/>
      <c r="K893" s="2765"/>
      <c r="L893" s="2765"/>
      <c r="M893" s="3480"/>
      <c r="N893" s="3480"/>
      <c r="O893" s="2765"/>
      <c r="P893" s="2765"/>
      <c r="Q893" s="2765"/>
    </row>
    <row r="894" ht="25.15" customHeight="true" x14ac:dyDescent="0.2">
      <c r="C894" s="3487"/>
      <c r="D894" s="3480"/>
      <c r="E894" s="2765"/>
      <c r="F894" s="2765"/>
      <c r="G894" s="2765"/>
      <c r="H894" s="3480"/>
      <c r="I894" s="3480"/>
      <c r="J894" s="2765"/>
      <c r="K894" s="2765"/>
      <c r="L894" s="2765"/>
      <c r="M894" s="3480"/>
      <c r="N894" s="3480"/>
      <c r="O894" s="2765"/>
      <c r="P894" s="2765"/>
      <c r="Q894" s="2765"/>
    </row>
    <row r="895" ht="25.15" customHeight="true" x14ac:dyDescent="0.2">
      <c r="C895" s="3487"/>
      <c r="D895" s="3480"/>
      <c r="E895" s="2765"/>
      <c r="F895" s="2765"/>
      <c r="G895" s="2765"/>
      <c r="H895" s="3480"/>
      <c r="I895" s="3480"/>
      <c r="J895" s="2765"/>
      <c r="K895" s="2765"/>
      <c r="L895" s="2765"/>
      <c r="M895" s="3480"/>
      <c r="N895" s="3480"/>
      <c r="O895" s="2765"/>
      <c r="P895" s="2765"/>
      <c r="Q895" s="2765"/>
    </row>
    <row r="896" ht="25.15" customHeight="true" x14ac:dyDescent="0.2">
      <c r="C896" s="3487"/>
      <c r="D896" s="3480"/>
      <c r="E896" s="2765"/>
      <c r="F896" s="2765"/>
      <c r="G896" s="2765"/>
      <c r="H896" s="3480"/>
      <c r="I896" s="3480"/>
      <c r="J896" s="2765"/>
      <c r="K896" s="2765"/>
      <c r="L896" s="2765"/>
      <c r="M896" s="3480"/>
      <c r="N896" s="3480"/>
      <c r="O896" s="2765"/>
      <c r="P896" s="2765"/>
      <c r="Q896" s="2765"/>
    </row>
    <row r="897" ht="25.15" customHeight="true" x14ac:dyDescent="0.2">
      <c r="C897" s="3487"/>
      <c r="D897" s="3480"/>
      <c r="E897" s="2765"/>
      <c r="F897" s="2765"/>
      <c r="G897" s="2765"/>
      <c r="H897" s="3480"/>
      <c r="I897" s="3480"/>
      <c r="J897" s="2765"/>
      <c r="K897" s="2765"/>
      <c r="L897" s="2765"/>
      <c r="M897" s="3480"/>
      <c r="N897" s="3480"/>
      <c r="O897" s="2765"/>
      <c r="P897" s="2765"/>
      <c r="Q897" s="2765"/>
    </row>
    <row r="898" ht="25.15" customHeight="true" x14ac:dyDescent="0.2">
      <c r="C898" s="3487"/>
      <c r="D898" s="3480"/>
      <c r="E898" s="2765"/>
      <c r="F898" s="2765"/>
      <c r="G898" s="2765"/>
      <c r="H898" s="3480"/>
      <c r="I898" s="3480"/>
      <c r="J898" s="2765"/>
      <c r="K898" s="2765"/>
      <c r="L898" s="2765"/>
      <c r="M898" s="3480"/>
      <c r="N898" s="3480"/>
      <c r="O898" s="2765"/>
      <c r="P898" s="2765"/>
      <c r="Q898" s="2765"/>
    </row>
    <row r="899" ht="25.15" customHeight="true" x14ac:dyDescent="0.2">
      <c r="C899" s="3487"/>
      <c r="D899" s="3480"/>
      <c r="E899" s="2765"/>
      <c r="F899" s="2765"/>
      <c r="G899" s="2765"/>
      <c r="H899" s="3480"/>
      <c r="I899" s="3480"/>
      <c r="J899" s="2765"/>
      <c r="K899" s="2765"/>
      <c r="L899" s="2765"/>
      <c r="M899" s="3480"/>
      <c r="N899" s="3480"/>
      <c r="O899" s="2765"/>
      <c r="P899" s="2765"/>
      <c r="Q899" s="2765"/>
    </row>
    <row r="900" ht="25.15" customHeight="true" x14ac:dyDescent="0.2">
      <c r="C900" s="3487"/>
      <c r="D900" s="3480"/>
      <c r="E900" s="2765"/>
      <c r="F900" s="2765"/>
      <c r="G900" s="2765"/>
      <c r="H900" s="3480"/>
      <c r="I900" s="3480"/>
      <c r="J900" s="2765"/>
      <c r="K900" s="2765"/>
      <c r="L900" s="2765"/>
      <c r="M900" s="3480"/>
      <c r="N900" s="3480"/>
      <c r="O900" s="2765"/>
      <c r="P900" s="2765"/>
      <c r="Q900" s="2765"/>
    </row>
    <row r="901" ht="25.15" customHeight="true" x14ac:dyDescent="0.2">
      <c r="C901" s="3487"/>
      <c r="D901" s="3480"/>
      <c r="E901" s="2765"/>
      <c r="F901" s="2765"/>
      <c r="G901" s="2765"/>
      <c r="H901" s="3480"/>
      <c r="I901" s="3480"/>
      <c r="J901" s="2765"/>
      <c r="K901" s="2765"/>
      <c r="L901" s="2765"/>
      <c r="M901" s="3480"/>
      <c r="N901" s="3480"/>
      <c r="O901" s="2765"/>
      <c r="P901" s="2765"/>
      <c r="Q901" s="2765"/>
    </row>
    <row r="902" ht="25.15" customHeight="true" x14ac:dyDescent="0.2">
      <c r="C902" s="3487"/>
      <c r="D902" s="3480"/>
      <c r="E902" s="2765"/>
      <c r="F902" s="2765"/>
      <c r="G902" s="2765"/>
      <c r="H902" s="3480"/>
      <c r="I902" s="3480"/>
      <c r="J902" s="2765"/>
      <c r="K902" s="2765"/>
      <c r="L902" s="2765"/>
      <c r="M902" s="3480"/>
      <c r="N902" s="3480"/>
      <c r="O902" s="2765"/>
      <c r="P902" s="2765"/>
      <c r="Q902" s="2765"/>
    </row>
    <row r="903" ht="25.15" customHeight="true" x14ac:dyDescent="0.2">
      <c r="C903" s="3487"/>
      <c r="D903" s="3480"/>
      <c r="E903" s="2765"/>
      <c r="F903" s="2765"/>
      <c r="G903" s="2765"/>
      <c r="H903" s="3480"/>
      <c r="I903" s="3480"/>
      <c r="J903" s="2765"/>
      <c r="K903" s="2765"/>
      <c r="L903" s="2765"/>
      <c r="M903" s="3480"/>
      <c r="N903" s="3480"/>
      <c r="O903" s="2765"/>
      <c r="P903" s="2765"/>
      <c r="Q903" s="2765"/>
    </row>
    <row r="904" ht="25.15" customHeight="true" x14ac:dyDescent="0.2">
      <c r="C904" s="3487"/>
      <c r="D904" s="3480"/>
      <c r="E904" s="2765"/>
      <c r="F904" s="2765"/>
      <c r="G904" s="2765"/>
      <c r="H904" s="3480"/>
      <c r="I904" s="3480"/>
      <c r="J904" s="2765"/>
      <c r="K904" s="2765"/>
      <c r="L904" s="2765"/>
      <c r="M904" s="3480"/>
      <c r="N904" s="3480"/>
      <c r="O904" s="2765"/>
      <c r="P904" s="2765"/>
      <c r="Q904" s="2765"/>
    </row>
    <row r="905" ht="25.15" customHeight="true" x14ac:dyDescent="0.2">
      <c r="C905" s="3487"/>
      <c r="D905" s="3480"/>
      <c r="E905" s="2765"/>
      <c r="F905" s="2765"/>
      <c r="G905" s="2765"/>
      <c r="H905" s="3480"/>
      <c r="I905" s="3480"/>
      <c r="J905" s="2765"/>
      <c r="K905" s="2765"/>
      <c r="L905" s="2765"/>
      <c r="M905" s="3480"/>
      <c r="N905" s="3480"/>
      <c r="O905" s="2765"/>
      <c r="P905" s="2765"/>
      <c r="Q905" s="2765"/>
    </row>
    <row r="906" ht="25.15" customHeight="true" x14ac:dyDescent="0.2">
      <c r="C906" s="3487"/>
      <c r="D906" s="3480"/>
      <c r="E906" s="2765"/>
      <c r="F906" s="2765"/>
      <c r="G906" s="2765"/>
      <c r="H906" s="3480"/>
      <c r="I906" s="3480"/>
      <c r="J906" s="2765"/>
      <c r="K906" s="2765"/>
      <c r="L906" s="2765"/>
      <c r="M906" s="3480"/>
      <c r="N906" s="3480"/>
      <c r="O906" s="2765"/>
      <c r="P906" s="2765"/>
      <c r="Q906" s="2765"/>
    </row>
    <row r="907" ht="25.15" customHeight="true" x14ac:dyDescent="0.2">
      <c r="C907" s="3487"/>
      <c r="D907" s="3480"/>
      <c r="E907" s="2765"/>
      <c r="F907" s="2765"/>
      <c r="G907" s="2765"/>
      <c r="H907" s="3480"/>
      <c r="I907" s="3480"/>
      <c r="J907" s="2765"/>
      <c r="K907" s="2765"/>
      <c r="L907" s="2765"/>
      <c r="M907" s="3480"/>
      <c r="N907" s="3480"/>
      <c r="O907" s="2765"/>
      <c r="P907" s="2765"/>
      <c r="Q907" s="2765"/>
    </row>
    <row r="908" ht="25.15" customHeight="true" x14ac:dyDescent="0.2">
      <c r="C908" s="3487"/>
      <c r="D908" s="3480"/>
      <c r="E908" s="2765"/>
      <c r="F908" s="2765"/>
      <c r="G908" s="2765"/>
      <c r="H908" s="3480"/>
      <c r="I908" s="3480"/>
      <c r="J908" s="2765"/>
      <c r="K908" s="2765"/>
      <c r="L908" s="2765"/>
      <c r="M908" s="3480"/>
      <c r="N908" s="3480"/>
      <c r="O908" s="2765"/>
      <c r="P908" s="2765"/>
      <c r="Q908" s="2765"/>
    </row>
    <row r="909" ht="25.15" customHeight="true" x14ac:dyDescent="0.2">
      <c r="C909" s="3487"/>
      <c r="D909" s="3480"/>
      <c r="E909" s="2765"/>
      <c r="F909" s="2765"/>
      <c r="G909" s="2765"/>
      <c r="H909" s="3480"/>
      <c r="I909" s="3480"/>
      <c r="J909" s="2765"/>
      <c r="K909" s="2765"/>
      <c r="L909" s="2765"/>
      <c r="M909" s="3480"/>
      <c r="N909" s="3480"/>
      <c r="O909" s="2765"/>
      <c r="P909" s="2765"/>
      <c r="Q909" s="2765"/>
    </row>
    <row r="910" ht="25.15" customHeight="true" x14ac:dyDescent="0.2">
      <c r="C910" s="3487"/>
      <c r="D910" s="3480"/>
      <c r="E910" s="2765"/>
      <c r="F910" s="2765"/>
      <c r="G910" s="2765"/>
      <c r="H910" s="3480"/>
      <c r="I910" s="3480"/>
      <c r="J910" s="2765"/>
      <c r="K910" s="2765"/>
      <c r="L910" s="2765"/>
      <c r="M910" s="3480"/>
      <c r="N910" s="3480"/>
      <c r="O910" s="2765"/>
      <c r="P910" s="2765"/>
      <c r="Q910" s="2765"/>
    </row>
    <row r="911" ht="25.15" customHeight="true" x14ac:dyDescent="0.2">
      <c r="C911" s="3487"/>
      <c r="D911" s="3480"/>
      <c r="E911" s="2765"/>
      <c r="F911" s="2765"/>
      <c r="G911" s="2765"/>
      <c r="H911" s="3480"/>
      <c r="I911" s="3480"/>
      <c r="J911" s="2765"/>
      <c r="K911" s="2765"/>
      <c r="L911" s="2765"/>
      <c r="M911" s="3480"/>
      <c r="N911" s="3480"/>
      <c r="O911" s="2765"/>
      <c r="P911" s="2765"/>
      <c r="Q911" s="2765"/>
    </row>
    <row r="912" ht="25.15" customHeight="true" x14ac:dyDescent="0.2">
      <c r="C912" s="3487"/>
      <c r="D912" s="3480"/>
      <c r="E912" s="2765"/>
      <c r="F912" s="2765"/>
      <c r="G912" s="2765"/>
      <c r="H912" s="3480"/>
      <c r="I912" s="3480"/>
      <c r="J912" s="2765"/>
      <c r="K912" s="2765"/>
      <c r="L912" s="2765"/>
      <c r="M912" s="3480"/>
      <c r="N912" s="3480"/>
      <c r="O912" s="2765"/>
      <c r="P912" s="2765"/>
      <c r="Q912" s="2765"/>
    </row>
    <row r="913" ht="25.15" customHeight="true" x14ac:dyDescent="0.2">
      <c r="C913" s="3487"/>
      <c r="D913" s="3480"/>
      <c r="E913" s="2765"/>
      <c r="F913" s="2765"/>
      <c r="G913" s="2765"/>
      <c r="H913" s="3480"/>
      <c r="I913" s="3480"/>
      <c r="J913" s="2765"/>
      <c r="K913" s="2765"/>
      <c r="L913" s="2765"/>
      <c r="M913" s="3480"/>
      <c r="N913" s="3480"/>
      <c r="O913" s="2765"/>
      <c r="P913" s="2765"/>
      <c r="Q913" s="2765"/>
    </row>
    <row r="914" ht="25.15" customHeight="true" x14ac:dyDescent="0.2">
      <c r="C914" s="3487"/>
      <c r="D914" s="3480"/>
      <c r="E914" s="2765"/>
      <c r="F914" s="2765"/>
      <c r="G914" s="2765"/>
      <c r="H914" s="3480"/>
      <c r="I914" s="3480"/>
      <c r="J914" s="2765"/>
      <c r="K914" s="2765"/>
      <c r="L914" s="2765"/>
      <c r="M914" s="3480"/>
      <c r="N914" s="3480"/>
      <c r="O914" s="2765"/>
      <c r="P914" s="2765"/>
      <c r="Q914" s="2765"/>
    </row>
    <row r="915" ht="25.15" customHeight="true" x14ac:dyDescent="0.2">
      <c r="C915" s="3487"/>
      <c r="D915" s="3480"/>
      <c r="E915" s="2765"/>
      <c r="F915" s="2765"/>
      <c r="G915" s="2765"/>
      <c r="H915" s="3480"/>
      <c r="I915" s="3480"/>
      <c r="J915" s="2765"/>
      <c r="K915" s="2765"/>
      <c r="L915" s="2765"/>
      <c r="M915" s="3480"/>
      <c r="N915" s="3480"/>
      <c r="O915" s="2765"/>
      <c r="P915" s="2765"/>
      <c r="Q915" s="2765"/>
    </row>
    <row r="916" ht="25.15" customHeight="true" x14ac:dyDescent="0.2">
      <c r="C916" s="3487"/>
      <c r="D916" s="3480"/>
      <c r="E916" s="2765"/>
      <c r="F916" s="2765"/>
      <c r="G916" s="2765"/>
      <c r="H916" s="3480"/>
      <c r="I916" s="3480"/>
      <c r="J916" s="2765"/>
      <c r="K916" s="2765"/>
      <c r="L916" s="2765"/>
      <c r="M916" s="3480"/>
      <c r="N916" s="3480"/>
      <c r="O916" s="2765"/>
      <c r="P916" s="2765"/>
      <c r="Q916" s="2765"/>
    </row>
    <row r="917" ht="25.15" customHeight="true" x14ac:dyDescent="0.2">
      <c r="C917" s="3487"/>
      <c r="D917" s="3480"/>
      <c r="E917" s="2765"/>
      <c r="F917" s="2765"/>
      <c r="G917" s="2765"/>
      <c r="H917" s="3480"/>
      <c r="I917" s="3480"/>
      <c r="J917" s="2765"/>
      <c r="K917" s="2765"/>
      <c r="L917" s="2765"/>
      <c r="M917" s="3480"/>
      <c r="N917" s="3480"/>
      <c r="O917" s="2765"/>
      <c r="P917" s="2765"/>
      <c r="Q917" s="2765"/>
    </row>
    <row r="918" ht="25.15" customHeight="true" x14ac:dyDescent="0.2">
      <c r="C918" s="3487"/>
      <c r="D918" s="3480"/>
      <c r="E918" s="2765"/>
      <c r="F918" s="2765"/>
      <c r="G918" s="2765"/>
      <c r="H918" s="3480"/>
      <c r="I918" s="3480"/>
      <c r="J918" s="2765"/>
      <c r="K918" s="2765"/>
      <c r="L918" s="2765"/>
      <c r="M918" s="3480"/>
      <c r="N918" s="3480"/>
      <c r="O918" s="2765"/>
      <c r="P918" s="2765"/>
      <c r="Q918" s="2765"/>
    </row>
    <row r="919" ht="25.15" customHeight="true" x14ac:dyDescent="0.2">
      <c r="C919" s="3487"/>
      <c r="D919" s="3480"/>
      <c r="E919" s="2765"/>
      <c r="F919" s="2765"/>
      <c r="G919" s="2765"/>
      <c r="H919" s="3480"/>
      <c r="I919" s="3480"/>
      <c r="J919" s="2765"/>
      <c r="K919" s="2765"/>
      <c r="L919" s="2765"/>
      <c r="M919" s="3480"/>
      <c r="N919" s="3480"/>
      <c r="O919" s="2765"/>
      <c r="P919" s="2765"/>
      <c r="Q919" s="2765"/>
    </row>
    <row r="920" ht="25.15" customHeight="true" x14ac:dyDescent="0.2">
      <c r="C920" s="3487"/>
      <c r="D920" s="3480"/>
      <c r="E920" s="2765"/>
      <c r="F920" s="2765"/>
      <c r="G920" s="2765"/>
      <c r="H920" s="3480"/>
      <c r="I920" s="3480"/>
      <c r="J920" s="2765"/>
      <c r="K920" s="2765"/>
      <c r="L920" s="2765"/>
      <c r="M920" s="3480"/>
      <c r="N920" s="3480"/>
      <c r="O920" s="2765"/>
      <c r="P920" s="2765"/>
      <c r="Q920" s="2765"/>
    </row>
    <row r="921" ht="25.15" customHeight="true" x14ac:dyDescent="0.2">
      <c r="C921" s="3487"/>
      <c r="D921" s="3480"/>
      <c r="E921" s="2765"/>
      <c r="F921" s="2765"/>
      <c r="G921" s="2765"/>
      <c r="H921" s="3480"/>
      <c r="I921" s="3480"/>
      <c r="J921" s="2765"/>
      <c r="K921" s="2765"/>
      <c r="L921" s="2765"/>
      <c r="M921" s="3480"/>
      <c r="N921" s="3480"/>
      <c r="O921" s="2765"/>
      <c r="P921" s="2765"/>
      <c r="Q921" s="2765"/>
    </row>
    <row r="922" ht="25.15" customHeight="true" x14ac:dyDescent="0.2">
      <c r="C922" s="3487"/>
      <c r="D922" s="3480"/>
      <c r="E922" s="2765"/>
      <c r="F922" s="2765"/>
      <c r="G922" s="2765"/>
      <c r="H922" s="3480"/>
      <c r="I922" s="3480"/>
      <c r="J922" s="2765"/>
      <c r="K922" s="2765"/>
      <c r="L922" s="2765"/>
      <c r="M922" s="3480"/>
      <c r="N922" s="3480"/>
      <c r="O922" s="2765"/>
      <c r="P922" s="2765"/>
      <c r="Q922" s="2765"/>
    </row>
    <row r="923" ht="25.15" customHeight="true" x14ac:dyDescent="0.2">
      <c r="C923" s="3487"/>
      <c r="D923" s="3480"/>
      <c r="E923" s="2765"/>
      <c r="F923" s="2765"/>
      <c r="G923" s="2765"/>
      <c r="H923" s="3480"/>
      <c r="I923" s="3480"/>
      <c r="J923" s="2765"/>
      <c r="K923" s="2765"/>
      <c r="L923" s="2765"/>
      <c r="M923" s="3480"/>
      <c r="N923" s="3480"/>
      <c r="O923" s="2765"/>
      <c r="P923" s="2765"/>
      <c r="Q923" s="2765"/>
    </row>
    <row r="924" ht="25.15" customHeight="true" x14ac:dyDescent="0.2">
      <c r="C924" s="3487"/>
      <c r="D924" s="3480"/>
      <c r="E924" s="2765"/>
      <c r="F924" s="2765"/>
      <c r="G924" s="2765"/>
      <c r="H924" s="3480"/>
      <c r="I924" s="3480"/>
      <c r="J924" s="2765"/>
      <c r="K924" s="2765"/>
      <c r="L924" s="2765"/>
      <c r="M924" s="3480"/>
      <c r="N924" s="3480"/>
      <c r="O924" s="2765"/>
      <c r="P924" s="2765"/>
      <c r="Q924" s="2765"/>
    </row>
    <row r="925" ht="25.15" customHeight="true" x14ac:dyDescent="0.2">
      <c r="C925" s="3487"/>
      <c r="D925" s="3480"/>
      <c r="E925" s="2765"/>
      <c r="F925" s="2765"/>
      <c r="G925" s="2765"/>
      <c r="H925" s="3480"/>
      <c r="I925" s="3480"/>
      <c r="J925" s="2765"/>
      <c r="K925" s="2765"/>
      <c r="L925" s="2765"/>
      <c r="M925" s="3480"/>
      <c r="N925" s="3480"/>
      <c r="O925" s="2765"/>
      <c r="P925" s="2765"/>
      <c r="Q925" s="2765"/>
    </row>
    <row r="926" ht="25.15" customHeight="true" x14ac:dyDescent="0.2">
      <c r="C926" s="3487"/>
      <c r="D926" s="3480"/>
      <c r="E926" s="2765"/>
      <c r="F926" s="2765"/>
      <c r="G926" s="2765"/>
      <c r="H926" s="3480"/>
      <c r="I926" s="3480"/>
      <c r="J926" s="2765"/>
      <c r="K926" s="2765"/>
      <c r="L926" s="2765"/>
      <c r="M926" s="3480"/>
      <c r="N926" s="3480"/>
      <c r="O926" s="2765"/>
      <c r="P926" s="2765"/>
      <c r="Q926" s="2765"/>
    </row>
    <row r="927" ht="25.15" customHeight="true" x14ac:dyDescent="0.2">
      <c r="C927" s="3487"/>
      <c r="D927" s="3480"/>
      <c r="E927" s="2765"/>
      <c r="F927" s="2765"/>
      <c r="G927" s="2765"/>
      <c r="H927" s="3480"/>
      <c r="I927" s="3480"/>
      <c r="J927" s="2765"/>
      <c r="K927" s="2765"/>
      <c r="L927" s="2765"/>
      <c r="M927" s="3480"/>
      <c r="N927" s="3480"/>
      <c r="O927" s="2765"/>
      <c r="P927" s="2765"/>
      <c r="Q927" s="2765"/>
    </row>
    <row r="928" ht="25.15" customHeight="true" x14ac:dyDescent="0.2">
      <c r="C928" s="3487"/>
      <c r="D928" s="3480"/>
      <c r="E928" s="2765"/>
      <c r="F928" s="2765"/>
      <c r="G928" s="2765"/>
      <c r="H928" s="3480"/>
      <c r="I928" s="3480"/>
      <c r="J928" s="2765"/>
      <c r="K928" s="2765"/>
      <c r="L928" s="2765"/>
      <c r="M928" s="3480"/>
      <c r="N928" s="3480"/>
      <c r="O928" s="2765"/>
      <c r="P928" s="2765"/>
      <c r="Q928" s="2765"/>
    </row>
    <row r="929" ht="25.15" customHeight="true" x14ac:dyDescent="0.2">
      <c r="C929" s="3487"/>
      <c r="D929" s="3480"/>
      <c r="E929" s="2765"/>
      <c r="F929" s="2765"/>
      <c r="G929" s="2765"/>
      <c r="H929" s="3480"/>
      <c r="I929" s="3480"/>
      <c r="J929" s="2765"/>
      <c r="K929" s="2765"/>
      <c r="L929" s="2765"/>
      <c r="M929" s="3480"/>
      <c r="N929" s="3480"/>
      <c r="O929" s="2765"/>
      <c r="P929" s="2765"/>
      <c r="Q929" s="2765"/>
    </row>
    <row r="930" ht="25.15" customHeight="true" x14ac:dyDescent="0.2">
      <c r="C930" s="3487"/>
      <c r="D930" s="3480"/>
      <c r="E930" s="2765"/>
      <c r="F930" s="2765"/>
      <c r="G930" s="2765"/>
      <c r="H930" s="3480"/>
      <c r="I930" s="3480"/>
      <c r="J930" s="2765"/>
      <c r="K930" s="2765"/>
      <c r="L930" s="2765"/>
      <c r="M930" s="3480"/>
      <c r="N930" s="3480"/>
      <c r="O930" s="2765"/>
      <c r="P930" s="2765"/>
      <c r="Q930" s="2765"/>
    </row>
    <row r="931" ht="25.15" customHeight="true" x14ac:dyDescent="0.2">
      <c r="C931" s="3487"/>
      <c r="D931" s="3480"/>
      <c r="E931" s="2765"/>
      <c r="F931" s="2765"/>
      <c r="G931" s="2765"/>
      <c r="H931" s="3480"/>
      <c r="I931" s="3480"/>
      <c r="J931" s="2765"/>
      <c r="K931" s="2765"/>
      <c r="L931" s="2765"/>
      <c r="M931" s="3480"/>
      <c r="N931" s="3480"/>
      <c r="O931" s="2765"/>
      <c r="P931" s="2765"/>
      <c r="Q931" s="2765"/>
    </row>
    <row r="932" ht="25.15" customHeight="true" x14ac:dyDescent="0.2">
      <c r="C932" s="3487"/>
      <c r="D932" s="3480"/>
      <c r="E932" s="2765"/>
      <c r="F932" s="2765"/>
      <c r="G932" s="2765"/>
      <c r="H932" s="3480"/>
      <c r="I932" s="3480"/>
      <c r="J932" s="2765"/>
      <c r="K932" s="2765"/>
      <c r="L932" s="2765"/>
      <c r="M932" s="3480"/>
      <c r="N932" s="3480"/>
      <c r="O932" s="2765"/>
      <c r="P932" s="2765"/>
      <c r="Q932" s="2765"/>
    </row>
    <row r="933" ht="25.15" customHeight="true" x14ac:dyDescent="0.2">
      <c r="C933" s="3487"/>
      <c r="D933" s="3480"/>
      <c r="E933" s="2765"/>
      <c r="F933" s="2765"/>
      <c r="G933" s="2765"/>
      <c r="H933" s="3480"/>
      <c r="I933" s="3480"/>
      <c r="J933" s="2765"/>
      <c r="K933" s="2765"/>
      <c r="L933" s="2765"/>
      <c r="M933" s="3480"/>
      <c r="N933" s="3480"/>
      <c r="O933" s="2765"/>
      <c r="P933" s="2765"/>
      <c r="Q933" s="2765"/>
    </row>
    <row r="934" ht="25.15" customHeight="true" x14ac:dyDescent="0.2">
      <c r="C934" s="3487"/>
      <c r="D934" s="3480"/>
      <c r="E934" s="2765"/>
      <c r="F934" s="2765"/>
      <c r="G934" s="2765"/>
      <c r="H934" s="3480"/>
      <c r="I934" s="3480"/>
      <c r="J934" s="2765"/>
      <c r="K934" s="2765"/>
      <c r="L934" s="2765"/>
      <c r="M934" s="3480"/>
      <c r="N934" s="3480"/>
      <c r="O934" s="2765"/>
      <c r="P934" s="2765"/>
      <c r="Q934" s="2765"/>
    </row>
    <row r="935" ht="25.15" customHeight="true" x14ac:dyDescent="0.2">
      <c r="C935" s="3487"/>
      <c r="D935" s="3480"/>
      <c r="E935" s="2765"/>
      <c r="F935" s="2765"/>
      <c r="G935" s="2765"/>
      <c r="H935" s="3480"/>
      <c r="I935" s="3480"/>
      <c r="J935" s="2765"/>
      <c r="K935" s="2765"/>
      <c r="L935" s="2765"/>
      <c r="M935" s="3480"/>
      <c r="N935" s="3480"/>
      <c r="O935" s="2765"/>
      <c r="P935" s="2765"/>
      <c r="Q935" s="2765"/>
    </row>
    <row r="936" ht="25.15" customHeight="true" x14ac:dyDescent="0.2">
      <c r="C936" s="3487"/>
      <c r="D936" s="3480"/>
      <c r="E936" s="2765"/>
      <c r="F936" s="2765"/>
      <c r="G936" s="2765"/>
      <c r="H936" s="3480"/>
      <c r="I936" s="3480"/>
      <c r="J936" s="2765"/>
      <c r="K936" s="2765"/>
      <c r="L936" s="2765"/>
      <c r="M936" s="3480"/>
      <c r="N936" s="3480"/>
      <c r="O936" s="2765"/>
      <c r="P936" s="2765"/>
      <c r="Q936" s="2765"/>
    </row>
    <row r="937" ht="25.15" customHeight="true" x14ac:dyDescent="0.2">
      <c r="C937" s="3487"/>
      <c r="D937" s="3480"/>
      <c r="E937" s="2765"/>
      <c r="F937" s="2765"/>
      <c r="G937" s="2765"/>
      <c r="H937" s="3480"/>
      <c r="I937" s="3480"/>
      <c r="J937" s="2765"/>
      <c r="K937" s="2765"/>
      <c r="L937" s="2765"/>
      <c r="M937" s="3480"/>
      <c r="N937" s="3480"/>
      <c r="O937" s="2765"/>
      <c r="P937" s="2765"/>
      <c r="Q937" s="2765"/>
    </row>
    <row r="938" ht="25.15" customHeight="true" x14ac:dyDescent="0.2">
      <c r="C938" s="3487"/>
      <c r="D938" s="3480"/>
      <c r="E938" s="2765"/>
      <c r="F938" s="2765"/>
      <c r="G938" s="2765"/>
      <c r="H938" s="3480"/>
      <c r="I938" s="3480"/>
      <c r="J938" s="2765"/>
      <c r="K938" s="2765"/>
      <c r="L938" s="2765"/>
      <c r="M938" s="3480"/>
      <c r="N938" s="3480"/>
      <c r="O938" s="2765"/>
      <c r="P938" s="2765"/>
      <c r="Q938" s="2765"/>
    </row>
    <row r="939" ht="25.15" customHeight="true" x14ac:dyDescent="0.2">
      <c r="C939" s="3487"/>
      <c r="D939" s="3480"/>
      <c r="E939" s="2765"/>
      <c r="F939" s="2765"/>
      <c r="G939" s="2765"/>
      <c r="H939" s="3480"/>
      <c r="I939" s="3480"/>
      <c r="J939" s="2765"/>
      <c r="K939" s="2765"/>
      <c r="L939" s="2765"/>
      <c r="M939" s="3480"/>
      <c r="N939" s="3480"/>
      <c r="O939" s="2765"/>
      <c r="P939" s="2765"/>
      <c r="Q939" s="2765"/>
    </row>
    <row r="940" ht="25.15" customHeight="true" x14ac:dyDescent="0.2">
      <c r="C940" s="3487"/>
      <c r="D940" s="3480"/>
      <c r="E940" s="2765"/>
      <c r="F940" s="2765"/>
      <c r="G940" s="2765"/>
      <c r="H940" s="3480"/>
      <c r="I940" s="3480"/>
      <c r="J940" s="2765"/>
      <c r="K940" s="2765"/>
      <c r="L940" s="2765"/>
      <c r="M940" s="3480"/>
      <c r="N940" s="3480"/>
      <c r="O940" s="2765"/>
      <c r="P940" s="2765"/>
      <c r="Q940" s="2765"/>
    </row>
    <row r="941" ht="25.15" customHeight="true" x14ac:dyDescent="0.2">
      <c r="C941" s="3487"/>
      <c r="D941" s="3480"/>
      <c r="E941" s="2765"/>
      <c r="F941" s="2765"/>
      <c r="G941" s="2765"/>
      <c r="H941" s="3480"/>
      <c r="I941" s="3480"/>
      <c r="J941" s="2765"/>
      <c r="K941" s="2765"/>
      <c r="L941" s="2765"/>
      <c r="M941" s="3480"/>
      <c r="N941" s="3480"/>
      <c r="O941" s="2765"/>
      <c r="P941" s="2765"/>
      <c r="Q941" s="2765"/>
    </row>
    <row r="942" ht="25.15" customHeight="true" x14ac:dyDescent="0.2">
      <c r="C942" s="3487"/>
      <c r="D942" s="3480"/>
      <c r="E942" s="2765"/>
      <c r="F942" s="2765"/>
      <c r="G942" s="2765"/>
      <c r="H942" s="3480"/>
      <c r="I942" s="3480"/>
      <c r="J942" s="2765"/>
      <c r="K942" s="2765"/>
      <c r="L942" s="2765"/>
      <c r="M942" s="3480"/>
      <c r="N942" s="3480"/>
      <c r="O942" s="2765"/>
      <c r="P942" s="2765"/>
      <c r="Q942" s="2765"/>
    </row>
    <row r="943" ht="25.15" customHeight="true" x14ac:dyDescent="0.2">
      <c r="C943" s="3487"/>
      <c r="D943" s="3480"/>
      <c r="E943" s="2765"/>
      <c r="F943" s="2765"/>
      <c r="G943" s="2765"/>
      <c r="H943" s="3480"/>
      <c r="I943" s="3480"/>
      <c r="J943" s="2765"/>
      <c r="K943" s="2765"/>
      <c r="L943" s="2765"/>
      <c r="M943" s="3480"/>
      <c r="N943" s="3480"/>
      <c r="O943" s="2765"/>
      <c r="P943" s="2765"/>
      <c r="Q943" s="2765"/>
    </row>
    <row r="944" ht="25.15" customHeight="true" x14ac:dyDescent="0.2">
      <c r="C944" s="3487"/>
      <c r="D944" s="3480"/>
      <c r="E944" s="2765"/>
      <c r="F944" s="2765"/>
      <c r="G944" s="2765"/>
      <c r="H944" s="3480"/>
      <c r="I944" s="3480"/>
      <c r="J944" s="2765"/>
      <c r="K944" s="2765"/>
      <c r="L944" s="2765"/>
      <c r="M944" s="3480"/>
      <c r="N944" s="3480"/>
      <c r="O944" s="2765"/>
      <c r="P944" s="2765"/>
      <c r="Q944" s="2765"/>
    </row>
    <row r="945" ht="25.15" customHeight="true" x14ac:dyDescent="0.2">
      <c r="C945" s="3487"/>
      <c r="D945" s="3480"/>
      <c r="E945" s="2765"/>
      <c r="F945" s="2765"/>
      <c r="G945" s="2765"/>
      <c r="H945" s="3480"/>
      <c r="I945" s="3480"/>
      <c r="J945" s="2765"/>
      <c r="K945" s="2765"/>
      <c r="L945" s="2765"/>
      <c r="M945" s="3480"/>
      <c r="N945" s="3480"/>
      <c r="O945" s="2765"/>
      <c r="P945" s="2765"/>
      <c r="Q945" s="2765"/>
    </row>
    <row r="946" ht="25.15" customHeight="true" x14ac:dyDescent="0.2">
      <c r="C946" s="3487"/>
      <c r="D946" s="3480"/>
      <c r="E946" s="2765"/>
      <c r="F946" s="2765"/>
      <c r="G946" s="2765"/>
      <c r="H946" s="3480"/>
      <c r="I946" s="3480"/>
      <c r="J946" s="2765"/>
      <c r="K946" s="2765"/>
      <c r="L946" s="2765"/>
      <c r="M946" s="3480"/>
      <c r="N946" s="3480"/>
      <c r="O946" s="2765"/>
      <c r="P946" s="2765"/>
      <c r="Q946" s="2765"/>
    </row>
    <row r="947" ht="25.15" customHeight="true" x14ac:dyDescent="0.2">
      <c r="C947" s="3487"/>
      <c r="D947" s="3480"/>
      <c r="E947" s="2765"/>
      <c r="F947" s="2765"/>
      <c r="G947" s="2765"/>
      <c r="H947" s="3480"/>
      <c r="I947" s="3480"/>
      <c r="J947" s="2765"/>
      <c r="K947" s="2765"/>
      <c r="L947" s="2765"/>
      <c r="M947" s="3480"/>
      <c r="N947" s="3480"/>
      <c r="O947" s="2765"/>
      <c r="P947" s="2765"/>
      <c r="Q947" s="2765"/>
    </row>
    <row r="948" ht="25.15" customHeight="true" x14ac:dyDescent="0.2">
      <c r="C948" s="3487"/>
      <c r="D948" s="3480"/>
      <c r="E948" s="2765"/>
      <c r="F948" s="2765"/>
      <c r="G948" s="2765"/>
      <c r="H948" s="3480"/>
      <c r="I948" s="3480"/>
      <c r="J948" s="2765"/>
      <c r="K948" s="2765"/>
      <c r="L948" s="2765"/>
      <c r="M948" s="3480"/>
      <c r="N948" s="3480"/>
      <c r="O948" s="2765"/>
      <c r="P948" s="2765"/>
      <c r="Q948" s="2765"/>
    </row>
    <row r="949" ht="25.15" customHeight="true" x14ac:dyDescent="0.2">
      <c r="C949" s="3487"/>
      <c r="D949" s="3480"/>
      <c r="E949" s="2765"/>
      <c r="F949" s="2765"/>
      <c r="G949" s="2765"/>
      <c r="H949" s="3480"/>
      <c r="I949" s="3480"/>
      <c r="J949" s="2765"/>
      <c r="K949" s="2765"/>
      <c r="L949" s="2765"/>
      <c r="M949" s="3480"/>
      <c r="N949" s="3480"/>
      <c r="O949" s="2765"/>
      <c r="P949" s="2765"/>
      <c r="Q949" s="2765"/>
    </row>
    <row r="950" ht="25.15" customHeight="true" x14ac:dyDescent="0.2">
      <c r="C950" s="3487"/>
      <c r="D950" s="3480"/>
      <c r="E950" s="2765"/>
      <c r="F950" s="2765"/>
      <c r="G950" s="2765"/>
      <c r="H950" s="3480"/>
      <c r="I950" s="3480"/>
      <c r="J950" s="2765"/>
      <c r="K950" s="2765"/>
      <c r="L950" s="2765"/>
      <c r="M950" s="3480"/>
      <c r="N950" s="3480"/>
      <c r="O950" s="2765"/>
      <c r="P950" s="2765"/>
      <c r="Q950" s="2765"/>
    </row>
    <row r="951" ht="25.15" customHeight="true" x14ac:dyDescent="0.2">
      <c r="C951" s="3487"/>
      <c r="D951" s="3480"/>
      <c r="E951" s="2765"/>
      <c r="F951" s="2765"/>
      <c r="G951" s="2765"/>
      <c r="H951" s="3480"/>
      <c r="I951" s="3480"/>
      <c r="J951" s="2765"/>
      <c r="K951" s="2765"/>
      <c r="L951" s="2765"/>
      <c r="M951" s="3480"/>
      <c r="N951" s="3480"/>
      <c r="O951" s="2765"/>
      <c r="P951" s="2765"/>
      <c r="Q951" s="2765"/>
    </row>
    <row r="952" ht="25.15" customHeight="true" x14ac:dyDescent="0.2">
      <c r="C952" s="3487"/>
      <c r="D952" s="3480"/>
      <c r="E952" s="2765"/>
      <c r="F952" s="2765"/>
      <c r="G952" s="2765"/>
      <c r="H952" s="3480"/>
      <c r="I952" s="3480"/>
      <c r="J952" s="2765"/>
      <c r="K952" s="2765"/>
      <c r="L952" s="2765"/>
      <c r="M952" s="3480"/>
      <c r="N952" s="3480"/>
      <c r="O952" s="2765"/>
      <c r="P952" s="2765"/>
      <c r="Q952" s="2765"/>
    </row>
    <row r="953" ht="25.15" customHeight="true" x14ac:dyDescent="0.2">
      <c r="C953" s="3487"/>
      <c r="D953" s="3480"/>
      <c r="E953" s="2765"/>
      <c r="F953" s="2765"/>
      <c r="G953" s="2765"/>
      <c r="H953" s="3480"/>
      <c r="I953" s="3480"/>
      <c r="J953" s="2765"/>
      <c r="K953" s="2765"/>
      <c r="L953" s="2765"/>
      <c r="M953" s="3480"/>
      <c r="N953" s="3480"/>
      <c r="O953" s="2765"/>
      <c r="P953" s="2765"/>
      <c r="Q953" s="2765"/>
    </row>
    <row r="954" ht="25.15" customHeight="true" x14ac:dyDescent="0.2">
      <c r="C954" s="3487"/>
      <c r="D954" s="3480"/>
      <c r="E954" s="2765"/>
      <c r="F954" s="2765"/>
      <c r="G954" s="2765"/>
      <c r="H954" s="3480"/>
      <c r="I954" s="3480"/>
      <c r="J954" s="2765"/>
      <c r="K954" s="2765"/>
      <c r="L954" s="2765"/>
      <c r="M954" s="3480"/>
      <c r="N954" s="3480"/>
      <c r="O954" s="2765"/>
      <c r="P954" s="2765"/>
      <c r="Q954" s="2765"/>
    </row>
    <row r="955" ht="25.15" customHeight="true" x14ac:dyDescent="0.2">
      <c r="C955" s="3487"/>
      <c r="D955" s="3480"/>
      <c r="E955" s="2765"/>
      <c r="F955" s="2765"/>
      <c r="G955" s="2765"/>
      <c r="H955" s="3480"/>
      <c r="I955" s="3480"/>
      <c r="J955" s="2765"/>
      <c r="K955" s="2765"/>
      <c r="L955" s="2765"/>
      <c r="M955" s="3480"/>
      <c r="N955" s="3480"/>
      <c r="O955" s="2765"/>
      <c r="P955" s="2765"/>
      <c r="Q955" s="2765"/>
    </row>
    <row r="956" ht="25.15" customHeight="true" x14ac:dyDescent="0.2">
      <c r="C956" s="3487"/>
      <c r="D956" s="3480"/>
      <c r="E956" s="2765"/>
      <c r="F956" s="2765"/>
      <c r="G956" s="2765"/>
      <c r="H956" s="3480"/>
      <c r="I956" s="3480"/>
      <c r="J956" s="2765"/>
      <c r="K956" s="2765"/>
      <c r="L956" s="2765"/>
      <c r="M956" s="3480"/>
      <c r="N956" s="3480"/>
      <c r="O956" s="2765"/>
      <c r="P956" s="2765"/>
      <c r="Q956" s="2765"/>
    </row>
    <row r="957" ht="25.15" customHeight="true" x14ac:dyDescent="0.2">
      <c r="C957" s="3487"/>
      <c r="D957" s="3480"/>
      <c r="E957" s="2765"/>
      <c r="F957" s="2765"/>
      <c r="G957" s="2765"/>
      <c r="H957" s="3480"/>
      <c r="I957" s="3480"/>
      <c r="J957" s="2765"/>
      <c r="K957" s="2765"/>
      <c r="L957" s="2765"/>
      <c r="M957" s="3480"/>
      <c r="N957" s="3480"/>
      <c r="O957" s="2765"/>
      <c r="P957" s="2765"/>
      <c r="Q957" s="2765"/>
    </row>
    <row r="958" ht="25.15" customHeight="true" x14ac:dyDescent="0.2">
      <c r="C958" s="3487"/>
      <c r="D958" s="3480"/>
      <c r="E958" s="2765"/>
      <c r="F958" s="2765"/>
      <c r="G958" s="2765"/>
      <c r="H958" s="3480"/>
      <c r="I958" s="3480"/>
      <c r="J958" s="2765"/>
      <c r="K958" s="2765"/>
      <c r="L958" s="2765"/>
      <c r="M958" s="3480"/>
      <c r="N958" s="3480"/>
      <c r="O958" s="2765"/>
      <c r="P958" s="2765"/>
      <c r="Q958" s="2765"/>
    </row>
    <row r="959" ht="25.15" customHeight="true" x14ac:dyDescent="0.2">
      <c r="C959" s="3487"/>
      <c r="D959" s="3480"/>
      <c r="E959" s="2765"/>
      <c r="F959" s="2765"/>
      <c r="G959" s="2765"/>
      <c r="H959" s="3480"/>
      <c r="I959" s="3480"/>
      <c r="J959" s="2765"/>
      <c r="K959" s="2765"/>
      <c r="L959" s="2765"/>
      <c r="M959" s="3480"/>
      <c r="N959" s="3480"/>
      <c r="O959" s="2765"/>
      <c r="P959" s="2765"/>
      <c r="Q959" s="2765"/>
    </row>
    <row r="960" ht="25.15" customHeight="true" x14ac:dyDescent="0.2">
      <c r="C960" s="3487"/>
      <c r="D960" s="3480"/>
      <c r="E960" s="2765"/>
      <c r="F960" s="2765"/>
      <c r="G960" s="2765"/>
      <c r="H960" s="3480"/>
      <c r="I960" s="3480"/>
      <c r="J960" s="2765"/>
      <c r="K960" s="2765"/>
      <c r="L960" s="2765"/>
      <c r="M960" s="3480"/>
      <c r="N960" s="3480"/>
      <c r="O960" s="2765"/>
      <c r="P960" s="2765"/>
      <c r="Q960" s="2765"/>
    </row>
    <row r="961" ht="25.15" customHeight="true" x14ac:dyDescent="0.2">
      <c r="C961" s="3487"/>
      <c r="D961" s="3480"/>
      <c r="E961" s="2765"/>
      <c r="F961" s="2765"/>
      <c r="G961" s="2765"/>
      <c r="H961" s="3480"/>
      <c r="I961" s="3480"/>
      <c r="J961" s="2765"/>
      <c r="K961" s="2765"/>
      <c r="L961" s="2765"/>
      <c r="M961" s="3480"/>
      <c r="N961" s="3480"/>
      <c r="O961" s="2765"/>
      <c r="P961" s="2765"/>
      <c r="Q961" s="2765"/>
    </row>
    <row r="962" ht="25.15" customHeight="true" x14ac:dyDescent="0.2">
      <c r="C962" s="3487"/>
      <c r="D962" s="3480"/>
      <c r="E962" s="2765"/>
      <c r="F962" s="2765"/>
      <c r="G962" s="2765"/>
      <c r="H962" s="3480"/>
      <c r="I962" s="3480"/>
      <c r="J962" s="2765"/>
      <c r="K962" s="2765"/>
      <c r="L962" s="2765"/>
      <c r="M962" s="3480"/>
      <c r="N962" s="3480"/>
      <c r="O962" s="2765"/>
      <c r="P962" s="2765"/>
      <c r="Q962" s="2765"/>
    </row>
    <row r="963" ht="25.15" customHeight="true" x14ac:dyDescent="0.2">
      <c r="C963" s="3487"/>
      <c r="D963" s="3480"/>
      <c r="E963" s="2765"/>
      <c r="F963" s="2765"/>
      <c r="G963" s="2765"/>
      <c r="H963" s="3480"/>
      <c r="I963" s="3480"/>
      <c r="J963" s="2765"/>
      <c r="K963" s="2765"/>
      <c r="L963" s="2765"/>
      <c r="M963" s="3480"/>
      <c r="N963" s="3480"/>
      <c r="O963" s="2765"/>
      <c r="P963" s="2765"/>
      <c r="Q963" s="2765"/>
    </row>
    <row r="964" ht="25.15" customHeight="true" x14ac:dyDescent="0.2">
      <c r="C964" s="3487"/>
      <c r="D964" s="3480"/>
      <c r="E964" s="2765"/>
      <c r="F964" s="2765"/>
      <c r="G964" s="2765"/>
      <c r="H964" s="3480"/>
      <c r="I964" s="3480"/>
      <c r="J964" s="2765"/>
      <c r="K964" s="2765"/>
      <c r="L964" s="2765"/>
      <c r="M964" s="3480"/>
      <c r="N964" s="3480"/>
      <c r="O964" s="2765"/>
      <c r="P964" s="2765"/>
      <c r="Q964" s="2765"/>
    </row>
    <row r="965" ht="25.15" customHeight="true" x14ac:dyDescent="0.2">
      <c r="C965" s="3487"/>
      <c r="D965" s="3480"/>
      <c r="E965" s="2765"/>
      <c r="F965" s="2765"/>
      <c r="G965" s="2765"/>
      <c r="H965" s="3480"/>
      <c r="I965" s="3480"/>
      <c r="J965" s="2765"/>
      <c r="K965" s="2765"/>
      <c r="L965" s="2765"/>
      <c r="M965" s="3480"/>
      <c r="N965" s="3480"/>
      <c r="O965" s="2765"/>
      <c r="P965" s="2765"/>
      <c r="Q965" s="2765"/>
    </row>
    <row r="966" ht="25.15" customHeight="true" x14ac:dyDescent="0.2">
      <c r="C966" s="3487"/>
      <c r="D966" s="3480"/>
      <c r="E966" s="2765"/>
      <c r="F966" s="2765"/>
      <c r="G966" s="2765"/>
      <c r="H966" s="3480"/>
      <c r="I966" s="3480"/>
      <c r="J966" s="2765"/>
      <c r="K966" s="2765"/>
      <c r="L966" s="2765"/>
      <c r="M966" s="3480"/>
      <c r="N966" s="3480"/>
      <c r="O966" s="2765"/>
      <c r="P966" s="2765"/>
      <c r="Q966" s="2765"/>
    </row>
    <row r="967" ht="25.15" customHeight="true" x14ac:dyDescent="0.2">
      <c r="C967" s="3487"/>
      <c r="D967" s="3480"/>
      <c r="E967" s="2765"/>
      <c r="F967" s="2765"/>
      <c r="G967" s="2765"/>
      <c r="H967" s="3480"/>
      <c r="I967" s="3480"/>
      <c r="J967" s="2765"/>
      <c r="K967" s="2765"/>
      <c r="L967" s="2765"/>
      <c r="M967" s="3480"/>
      <c r="N967" s="3480"/>
      <c r="O967" s="2765"/>
      <c r="P967" s="2765"/>
      <c r="Q967" s="2765"/>
    </row>
    <row r="968" ht="25.15" customHeight="true" x14ac:dyDescent="0.2">
      <c r="C968" s="3487"/>
      <c r="D968" s="3480"/>
      <c r="E968" s="2765"/>
      <c r="F968" s="2765"/>
      <c r="G968" s="2765"/>
      <c r="H968" s="3480"/>
      <c r="I968" s="3480"/>
      <c r="J968" s="2765"/>
      <c r="K968" s="2765"/>
      <c r="L968" s="2765"/>
      <c r="M968" s="3480"/>
      <c r="N968" s="3480"/>
      <c r="O968" s="2765"/>
      <c r="P968" s="2765"/>
      <c r="Q968" s="2765"/>
    </row>
    <row r="969" ht="25.15" customHeight="true" x14ac:dyDescent="0.2">
      <c r="C969" s="3487"/>
      <c r="D969" s="3480"/>
      <c r="E969" s="2765"/>
      <c r="F969" s="2765"/>
      <c r="G969" s="2765"/>
      <c r="H969" s="3480"/>
      <c r="I969" s="3480"/>
      <c r="J969" s="2765"/>
      <c r="K969" s="2765"/>
      <c r="L969" s="2765"/>
      <c r="M969" s="3480"/>
      <c r="N969" s="3480"/>
      <c r="O969" s="2765"/>
      <c r="P969" s="2765"/>
      <c r="Q969" s="2765"/>
    </row>
    <row r="970" ht="25.15" customHeight="true" x14ac:dyDescent="0.2">
      <c r="C970" s="3487"/>
      <c r="D970" s="3480"/>
      <c r="E970" s="2765"/>
      <c r="F970" s="2765"/>
      <c r="G970" s="2765"/>
      <c r="H970" s="3480"/>
      <c r="I970" s="3480"/>
      <c r="J970" s="2765"/>
      <c r="K970" s="2765"/>
      <c r="L970" s="2765"/>
      <c r="M970" s="3480"/>
      <c r="N970" s="3480"/>
      <c r="O970" s="2765"/>
      <c r="P970" s="2765"/>
      <c r="Q970" s="2765"/>
    </row>
    <row r="971" ht="25.15" customHeight="true" x14ac:dyDescent="0.2">
      <c r="C971" s="3487"/>
      <c r="D971" s="3480"/>
      <c r="E971" s="2765"/>
      <c r="F971" s="2765"/>
      <c r="G971" s="2765"/>
      <c r="H971" s="3480"/>
      <c r="I971" s="3480"/>
      <c r="J971" s="2765"/>
      <c r="K971" s="2765"/>
      <c r="L971" s="2765"/>
      <c r="M971" s="3480"/>
      <c r="N971" s="3480"/>
      <c r="O971" s="2765"/>
      <c r="P971" s="2765"/>
      <c r="Q971" s="2765"/>
    </row>
    <row r="972" ht="25.15" customHeight="true" x14ac:dyDescent="0.2">
      <c r="C972" s="3487"/>
      <c r="D972" s="3480"/>
      <c r="E972" s="2765"/>
      <c r="F972" s="2765"/>
      <c r="G972" s="2765"/>
      <c r="H972" s="3480"/>
      <c r="I972" s="3480"/>
      <c r="J972" s="2765"/>
      <c r="K972" s="2765"/>
      <c r="L972" s="2765"/>
      <c r="M972" s="3480"/>
      <c r="N972" s="3480"/>
      <c r="O972" s="2765"/>
      <c r="P972" s="2765"/>
      <c r="Q972" s="2765"/>
    </row>
    <row r="973" ht="25.15" customHeight="true" x14ac:dyDescent="0.2">
      <c r="C973" s="3487"/>
      <c r="D973" s="3480"/>
      <c r="E973" s="2765"/>
      <c r="F973" s="2765"/>
      <c r="G973" s="2765"/>
      <c r="H973" s="3480"/>
      <c r="I973" s="3480"/>
      <c r="J973" s="2765"/>
      <c r="K973" s="2765"/>
      <c r="L973" s="2765"/>
      <c r="M973" s="3480"/>
      <c r="N973" s="3480"/>
      <c r="O973" s="2765"/>
      <c r="P973" s="2765"/>
      <c r="Q973" s="2765"/>
    </row>
    <row r="974" ht="25.15" customHeight="true" x14ac:dyDescent="0.2">
      <c r="C974" s="3487"/>
      <c r="D974" s="3480"/>
      <c r="E974" s="2765"/>
      <c r="F974" s="2765"/>
      <c r="G974" s="2765"/>
      <c r="H974" s="3480"/>
      <c r="I974" s="3480"/>
      <c r="J974" s="2765"/>
      <c r="K974" s="2765"/>
      <c r="L974" s="2765"/>
      <c r="M974" s="3480"/>
      <c r="N974" s="3480"/>
      <c r="O974" s="2765"/>
      <c r="P974" s="2765"/>
      <c r="Q974" s="2765"/>
    </row>
    <row r="975" ht="25.15" customHeight="true" x14ac:dyDescent="0.2">
      <c r="C975" s="3487"/>
      <c r="D975" s="3480"/>
      <c r="E975" s="2765"/>
      <c r="F975" s="2765"/>
      <c r="G975" s="2765"/>
      <c r="H975" s="3480"/>
      <c r="I975" s="3480"/>
      <c r="J975" s="2765"/>
      <c r="K975" s="2765"/>
      <c r="L975" s="2765"/>
      <c r="M975" s="3480"/>
      <c r="N975" s="3480"/>
      <c r="O975" s="2765"/>
      <c r="P975" s="2765"/>
      <c r="Q975" s="2765"/>
    </row>
    <row r="976" ht="25.15" customHeight="true" x14ac:dyDescent="0.2">
      <c r="C976" s="3487"/>
      <c r="D976" s="3480"/>
      <c r="E976" s="2765"/>
      <c r="F976" s="2765"/>
      <c r="G976" s="2765"/>
      <c r="H976" s="3480"/>
      <c r="I976" s="3480"/>
      <c r="J976" s="2765"/>
      <c r="K976" s="2765"/>
      <c r="L976" s="2765"/>
      <c r="M976" s="3480"/>
      <c r="N976" s="3480"/>
      <c r="O976" s="2765"/>
      <c r="P976" s="2765"/>
      <c r="Q976" s="2765"/>
    </row>
    <row r="977" ht="25.15" customHeight="true" x14ac:dyDescent="0.2">
      <c r="C977" s="3487"/>
      <c r="D977" s="3480"/>
      <c r="E977" s="2765"/>
      <c r="F977" s="2765"/>
      <c r="G977" s="2765"/>
      <c r="H977" s="3480"/>
      <c r="I977" s="3480"/>
      <c r="J977" s="2765"/>
      <c r="K977" s="2765"/>
      <c r="L977" s="2765"/>
      <c r="M977" s="3480"/>
      <c r="N977" s="3480"/>
      <c r="O977" s="2765"/>
      <c r="P977" s="2765"/>
      <c r="Q977" s="2765"/>
    </row>
    <row r="978" ht="25.15" customHeight="true" x14ac:dyDescent="0.2">
      <c r="C978" s="3487"/>
      <c r="D978" s="3480"/>
      <c r="E978" s="2765"/>
      <c r="F978" s="2765"/>
      <c r="G978" s="2765"/>
      <c r="H978" s="3480"/>
      <c r="I978" s="3480"/>
      <c r="J978" s="2765"/>
      <c r="K978" s="2765"/>
      <c r="L978" s="2765"/>
      <c r="M978" s="3480"/>
      <c r="N978" s="3480"/>
      <c r="O978" s="2765"/>
      <c r="P978" s="2765"/>
      <c r="Q978" s="2765"/>
    </row>
    <row r="979" ht="25.15" customHeight="true" x14ac:dyDescent="0.2">
      <c r="C979" s="3487"/>
      <c r="D979" s="3480"/>
      <c r="E979" s="2765"/>
      <c r="F979" s="2765"/>
      <c r="G979" s="2765"/>
      <c r="H979" s="3480"/>
      <c r="I979" s="3480"/>
      <c r="J979" s="2765"/>
      <c r="K979" s="2765"/>
      <c r="L979" s="2765"/>
      <c r="M979" s="3480"/>
      <c r="N979" s="3480"/>
      <c r="O979" s="2765"/>
      <c r="P979" s="2765"/>
      <c r="Q979" s="2765"/>
    </row>
    <row r="980" ht="25.15" customHeight="true" x14ac:dyDescent="0.2">
      <c r="C980" s="3487"/>
      <c r="D980" s="3480"/>
      <c r="E980" s="2765"/>
      <c r="F980" s="2765"/>
      <c r="G980" s="2765"/>
      <c r="H980" s="3480"/>
      <c r="I980" s="3480"/>
      <c r="J980" s="2765"/>
      <c r="K980" s="2765"/>
      <c r="L980" s="2765"/>
      <c r="M980" s="3480"/>
      <c r="N980" s="3480"/>
      <c r="O980" s="2765"/>
      <c r="P980" s="2765"/>
      <c r="Q980" s="2765"/>
    </row>
    <row r="981" ht="25.15" customHeight="true" x14ac:dyDescent="0.2">
      <c r="C981" s="3487"/>
      <c r="D981" s="3480"/>
      <c r="E981" s="2765"/>
      <c r="F981" s="2765"/>
      <c r="G981" s="2765"/>
      <c r="H981" s="3480"/>
      <c r="I981" s="3480"/>
      <c r="J981" s="2765"/>
      <c r="K981" s="2765"/>
      <c r="L981" s="2765"/>
      <c r="M981" s="3480"/>
      <c r="N981" s="3480"/>
      <c r="O981" s="2765"/>
      <c r="P981" s="2765"/>
      <c r="Q981" s="2765"/>
    </row>
    <row r="982" ht="25.15" customHeight="true" x14ac:dyDescent="0.2">
      <c r="C982" s="3487"/>
      <c r="D982" s="3480"/>
      <c r="E982" s="2765"/>
      <c r="F982" s="2765"/>
      <c r="G982" s="2765"/>
      <c r="H982" s="3480"/>
      <c r="I982" s="3480"/>
      <c r="J982" s="2765"/>
      <c r="K982" s="2765"/>
      <c r="L982" s="2765"/>
      <c r="M982" s="3480"/>
      <c r="N982" s="3480"/>
      <c r="O982" s="2765"/>
      <c r="P982" s="2765"/>
      <c r="Q982" s="2765"/>
    </row>
    <row r="983" ht="25.15" customHeight="true" x14ac:dyDescent="0.2">
      <c r="C983" s="3487"/>
      <c r="D983" s="3480"/>
      <c r="E983" s="2765"/>
      <c r="F983" s="2765"/>
      <c r="G983" s="2765"/>
      <c r="H983" s="3480"/>
      <c r="I983" s="3480"/>
      <c r="J983" s="2765"/>
      <c r="K983" s="2765"/>
      <c r="L983" s="2765"/>
      <c r="M983" s="3480"/>
      <c r="N983" s="3480"/>
      <c r="O983" s="2765"/>
      <c r="P983" s="2765"/>
      <c r="Q983" s="2765"/>
    </row>
    <row r="984" ht="25.15" customHeight="true" x14ac:dyDescent="0.2">
      <c r="C984" s="3487"/>
      <c r="D984" s="3480"/>
      <c r="E984" s="2765"/>
      <c r="F984" s="2765"/>
      <c r="G984" s="2765"/>
      <c r="H984" s="3480"/>
      <c r="I984" s="3480"/>
      <c r="J984" s="2765"/>
      <c r="K984" s="2765"/>
      <c r="L984" s="2765"/>
      <c r="M984" s="3480"/>
      <c r="N984" s="3480"/>
      <c r="O984" s="2765"/>
      <c r="P984" s="2765"/>
      <c r="Q984" s="2765"/>
    </row>
    <row r="985" ht="25.15" customHeight="true" x14ac:dyDescent="0.2">
      <c r="C985" s="3487"/>
      <c r="D985" s="3480"/>
      <c r="E985" s="2765"/>
      <c r="F985" s="2765"/>
      <c r="G985" s="2765"/>
      <c r="H985" s="3480"/>
      <c r="I985" s="3480"/>
      <c r="J985" s="2765"/>
      <c r="K985" s="2765"/>
      <c r="L985" s="2765"/>
      <c r="M985" s="3480"/>
      <c r="N985" s="3480"/>
      <c r="O985" s="2765"/>
      <c r="P985" s="2765"/>
      <c r="Q985" s="2765"/>
    </row>
    <row r="986" ht="25.15" customHeight="true" x14ac:dyDescent="0.2">
      <c r="C986" s="3487"/>
      <c r="D986" s="3480"/>
      <c r="E986" s="2765"/>
      <c r="F986" s="2765"/>
      <c r="G986" s="2765"/>
      <c r="H986" s="3480"/>
      <c r="I986" s="3480"/>
      <c r="J986" s="2765"/>
      <c r="K986" s="2765"/>
      <c r="L986" s="2765"/>
      <c r="M986" s="3480"/>
      <c r="N986" s="3480"/>
      <c r="O986" s="2765"/>
      <c r="P986" s="2765"/>
      <c r="Q986" s="2765"/>
    </row>
    <row r="987" ht="25.15" customHeight="true" x14ac:dyDescent="0.2">
      <c r="C987" s="3487"/>
      <c r="D987" s="3480"/>
      <c r="E987" s="2765"/>
      <c r="F987" s="2765"/>
      <c r="G987" s="2765"/>
      <c r="H987" s="3480"/>
      <c r="I987" s="3480"/>
      <c r="J987" s="2765"/>
      <c r="K987" s="2765"/>
      <c r="L987" s="2765"/>
      <c r="M987" s="3480"/>
      <c r="N987" s="3480"/>
      <c r="O987" s="2765"/>
      <c r="P987" s="2765"/>
      <c r="Q987" s="2765"/>
    </row>
    <row r="988" ht="25.15" customHeight="true" x14ac:dyDescent="0.2">
      <c r="C988" s="3487"/>
      <c r="D988" s="3480"/>
      <c r="E988" s="2765"/>
      <c r="F988" s="2765"/>
      <c r="G988" s="2765"/>
      <c r="H988" s="3480"/>
      <c r="I988" s="3480"/>
      <c r="J988" s="2765"/>
      <c r="K988" s="2765"/>
      <c r="L988" s="2765"/>
      <c r="M988" s="3480"/>
      <c r="N988" s="3480"/>
      <c r="O988" s="2765"/>
      <c r="P988" s="2765"/>
      <c r="Q988" s="2765"/>
    </row>
    <row r="989" ht="25.15" customHeight="true" x14ac:dyDescent="0.2">
      <c r="C989" s="3487"/>
      <c r="D989" s="3480"/>
      <c r="E989" s="2765"/>
      <c r="F989" s="2765"/>
      <c r="G989" s="2765"/>
      <c r="H989" s="3480"/>
      <c r="I989" s="3480"/>
      <c r="J989" s="2765"/>
      <c r="K989" s="2765"/>
      <c r="L989" s="2765"/>
      <c r="M989" s="3480"/>
      <c r="N989" s="3480"/>
      <c r="O989" s="2765"/>
      <c r="P989" s="2765"/>
      <c r="Q989" s="2765"/>
    </row>
    <row r="990" ht="25.15" customHeight="true" x14ac:dyDescent="0.2">
      <c r="C990" s="3487"/>
      <c r="D990" s="3480"/>
      <c r="E990" s="2765"/>
      <c r="F990" s="2765"/>
      <c r="G990" s="2765"/>
      <c r="H990" s="3480"/>
      <c r="I990" s="3480"/>
      <c r="J990" s="2765"/>
      <c r="K990" s="2765"/>
      <c r="L990" s="2765"/>
      <c r="M990" s="3480"/>
      <c r="N990" s="3480"/>
      <c r="O990" s="2765"/>
      <c r="P990" s="2765"/>
      <c r="Q990" s="2765"/>
    </row>
    <row r="991" ht="25.15" customHeight="true" x14ac:dyDescent="0.2">
      <c r="C991" s="3487"/>
      <c r="D991" s="3480"/>
      <c r="E991" s="2765"/>
      <c r="F991" s="2765"/>
      <c r="G991" s="2765"/>
      <c r="H991" s="3480"/>
      <c r="I991" s="3480"/>
      <c r="J991" s="2765"/>
      <c r="K991" s="2765"/>
      <c r="L991" s="2765"/>
      <c r="M991" s="3480"/>
      <c r="N991" s="3480"/>
      <c r="O991" s="2765"/>
      <c r="P991" s="2765"/>
      <c r="Q991" s="2765"/>
    </row>
    <row r="992" ht="25.15" customHeight="true" x14ac:dyDescent="0.2">
      <c r="C992" s="3487"/>
      <c r="D992" s="3480"/>
      <c r="E992" s="2765"/>
      <c r="F992" s="2765"/>
      <c r="G992" s="2765"/>
      <c r="H992" s="3480"/>
      <c r="I992" s="3480"/>
      <c r="J992" s="2765"/>
      <c r="K992" s="2765"/>
      <c r="L992" s="2765"/>
      <c r="M992" s="3480"/>
      <c r="N992" s="3480"/>
      <c r="O992" s="2765"/>
      <c r="P992" s="2765"/>
      <c r="Q992" s="2765"/>
    </row>
    <row r="993" ht="25.15" customHeight="true" x14ac:dyDescent="0.2">
      <c r="C993" s="3487"/>
      <c r="D993" s="3480"/>
      <c r="E993" s="2765"/>
      <c r="F993" s="2765"/>
      <c r="G993" s="2765"/>
      <c r="H993" s="3480"/>
      <c r="I993" s="3480"/>
      <c r="J993" s="2765"/>
      <c r="K993" s="2765"/>
      <c r="L993" s="2765"/>
      <c r="M993" s="3480"/>
      <c r="N993" s="3480"/>
      <c r="O993" s="2765"/>
      <c r="P993" s="2765"/>
      <c r="Q993" s="2765"/>
    </row>
    <row r="994" ht="25.15" customHeight="true" x14ac:dyDescent="0.2">
      <c r="C994" s="3487"/>
      <c r="D994" s="3480"/>
      <c r="E994" s="2765"/>
      <c r="F994" s="2765"/>
      <c r="G994" s="2765"/>
      <c r="H994" s="3480"/>
      <c r="I994" s="3480"/>
      <c r="J994" s="2765"/>
      <c r="K994" s="2765"/>
      <c r="L994" s="2765"/>
      <c r="M994" s="3480"/>
      <c r="N994" s="3480"/>
      <c r="O994" s="2765"/>
      <c r="P994" s="2765"/>
      <c r="Q994" s="2765"/>
    </row>
    <row r="995" ht="25.15" customHeight="true" x14ac:dyDescent="0.2">
      <c r="C995" s="3487"/>
      <c r="D995" s="3480"/>
      <c r="E995" s="2765"/>
      <c r="F995" s="2765"/>
      <c r="G995" s="2765"/>
      <c r="H995" s="3480"/>
      <c r="I995" s="3480"/>
      <c r="J995" s="2765"/>
      <c r="K995" s="2765"/>
      <c r="L995" s="2765"/>
      <c r="M995" s="3480"/>
      <c r="N995" s="3480"/>
      <c r="O995" s="2765"/>
      <c r="P995" s="2765"/>
      <c r="Q995" s="2765"/>
    </row>
    <row r="996" ht="25.15" customHeight="true" x14ac:dyDescent="0.2">
      <c r="C996" s="3487"/>
      <c r="D996" s="3480"/>
      <c r="E996" s="2765"/>
      <c r="F996" s="2765"/>
      <c r="G996" s="2765"/>
      <c r="H996" s="3480"/>
      <c r="I996" s="3480"/>
      <c r="J996" s="2765"/>
      <c r="K996" s="2765"/>
      <c r="L996" s="2765"/>
      <c r="M996" s="3480"/>
      <c r="N996" s="3480"/>
      <c r="O996" s="2765"/>
      <c r="P996" s="2765"/>
      <c r="Q996" s="2765"/>
    </row>
    <row r="997" ht="25.15" customHeight="true" x14ac:dyDescent="0.2">
      <c r="C997" s="3487"/>
      <c r="D997" s="3480"/>
      <c r="E997" s="2765"/>
      <c r="F997" s="2765"/>
      <c r="G997" s="2765"/>
      <c r="H997" s="3480"/>
      <c r="I997" s="3480"/>
      <c r="J997" s="2765"/>
      <c r="K997" s="2765"/>
      <c r="L997" s="2765"/>
      <c r="M997" s="3480"/>
      <c r="N997" s="3480"/>
      <c r="O997" s="2765"/>
      <c r="P997" s="2765"/>
      <c r="Q997" s="2765"/>
    </row>
    <row r="998" ht="25.15" customHeight="true" x14ac:dyDescent="0.2">
      <c r="C998" s="3487"/>
      <c r="D998" s="3480"/>
      <c r="E998" s="2765"/>
      <c r="F998" s="2765"/>
      <c r="G998" s="2765"/>
      <c r="H998" s="3480"/>
      <c r="I998" s="3480"/>
      <c r="J998" s="2765"/>
      <c r="K998" s="2765"/>
      <c r="L998" s="2765"/>
      <c r="M998" s="3480"/>
      <c r="N998" s="3480"/>
      <c r="O998" s="2765"/>
      <c r="P998" s="2765"/>
      <c r="Q998" s="2765"/>
    </row>
    <row r="999" ht="25.15" customHeight="true" x14ac:dyDescent="0.2">
      <c r="C999" s="3487"/>
      <c r="D999" s="3480"/>
      <c r="E999" s="2765"/>
      <c r="F999" s="2765"/>
      <c r="G999" s="2765"/>
      <c r="H999" s="3480"/>
      <c r="I999" s="3480"/>
      <c r="J999" s="2765"/>
      <c r="K999" s="2765"/>
      <c r="L999" s="2765"/>
      <c r="M999" s="3480"/>
      <c r="N999" s="3480"/>
      <c r="O999" s="2765"/>
      <c r="P999" s="2765"/>
      <c r="Q999" s="2765"/>
    </row>
    <row r="1000" ht="25.15" customHeight="true" x14ac:dyDescent="0.2">
      <c r="C1000" s="3487"/>
      <c r="D1000" s="3480"/>
      <c r="E1000" s="2765"/>
      <c r="F1000" s="2765"/>
      <c r="G1000" s="2765"/>
      <c r="H1000" s="3480"/>
      <c r="I1000" s="3480"/>
      <c r="J1000" s="2765"/>
      <c r="K1000" s="2765"/>
      <c r="L1000" s="2765"/>
      <c r="M1000" s="3480"/>
      <c r="N1000" s="3480"/>
      <c r="O1000" s="2765"/>
      <c r="P1000" s="2765"/>
      <c r="Q1000" s="2765"/>
    </row>
    <row r="1001" ht="25.15" customHeight="true" x14ac:dyDescent="0.2">
      <c r="C1001" s="3487"/>
      <c r="D1001" s="3480"/>
      <c r="E1001" s="2765"/>
      <c r="F1001" s="2765"/>
      <c r="G1001" s="2765"/>
      <c r="H1001" s="3480"/>
      <c r="I1001" s="3480"/>
      <c r="J1001" s="2765"/>
      <c r="K1001" s="2765"/>
      <c r="L1001" s="2765"/>
      <c r="M1001" s="3480"/>
      <c r="N1001" s="3480"/>
      <c r="O1001" s="2765"/>
      <c r="P1001" s="2765"/>
      <c r="Q1001" s="2765"/>
    </row>
    <row r="1002" ht="25.15" customHeight="true" x14ac:dyDescent="0.2">
      <c r="C1002" s="3487"/>
      <c r="D1002" s="3480"/>
      <c r="E1002" s="2765"/>
      <c r="F1002" s="2765"/>
      <c r="G1002" s="2765"/>
      <c r="H1002" s="3480"/>
      <c r="I1002" s="3480"/>
      <c r="J1002" s="2765"/>
      <c r="K1002" s="2765"/>
      <c r="L1002" s="2765"/>
      <c r="M1002" s="3480"/>
      <c r="N1002" s="3480"/>
      <c r="O1002" s="2765"/>
      <c r="P1002" s="2765"/>
      <c r="Q1002" s="2765"/>
    </row>
    <row r="1003" ht="25.15" customHeight="true" x14ac:dyDescent="0.2">
      <c r="C1003" s="3487"/>
      <c r="D1003" s="3480"/>
      <c r="E1003" s="2765"/>
      <c r="F1003" s="2765"/>
      <c r="G1003" s="2765"/>
      <c r="H1003" s="3480"/>
      <c r="I1003" s="3480"/>
      <c r="J1003" s="2765"/>
      <c r="K1003" s="2765"/>
      <c r="L1003" s="2765"/>
      <c r="M1003" s="3480"/>
      <c r="N1003" s="3480"/>
      <c r="O1003" s="2765"/>
      <c r="P1003" s="2765"/>
      <c r="Q1003" s="2765"/>
    </row>
    <row r="1004" ht="25.15" customHeight="true" x14ac:dyDescent="0.2">
      <c r="C1004" s="3487"/>
      <c r="D1004" s="3480"/>
      <c r="E1004" s="2765"/>
      <c r="F1004" s="2765"/>
      <c r="G1004" s="2765"/>
      <c r="H1004" s="3480"/>
      <c r="I1004" s="3480"/>
      <c r="J1004" s="2765"/>
      <c r="K1004" s="2765"/>
      <c r="L1004" s="2765"/>
      <c r="M1004" s="3480"/>
      <c r="N1004" s="3480"/>
      <c r="O1004" s="2765"/>
      <c r="P1004" s="2765"/>
      <c r="Q1004" s="2765"/>
    </row>
    <row r="1005" ht="25.15" customHeight="true" x14ac:dyDescent="0.2">
      <c r="C1005" s="3487"/>
      <c r="D1005" s="3480"/>
      <c r="E1005" s="2765"/>
      <c r="F1005" s="2765"/>
      <c r="G1005" s="2765"/>
      <c r="H1005" s="3480"/>
      <c r="I1005" s="3480"/>
      <c r="J1005" s="2765"/>
      <c r="K1005" s="2765"/>
      <c r="L1005" s="2765"/>
      <c r="M1005" s="3480"/>
      <c r="N1005" s="3480"/>
      <c r="O1005" s="2765"/>
      <c r="P1005" s="2765"/>
      <c r="Q1005" s="2765"/>
    </row>
    <row r="1006" ht="25.15" customHeight="true" x14ac:dyDescent="0.2">
      <c r="C1006" s="3487"/>
      <c r="D1006" s="3480"/>
      <c r="E1006" s="2765"/>
      <c r="F1006" s="2765"/>
      <c r="G1006" s="2765"/>
      <c r="H1006" s="3480"/>
      <c r="I1006" s="3480"/>
      <c r="J1006" s="2765"/>
      <c r="K1006" s="2765"/>
      <c r="L1006" s="2765"/>
      <c r="M1006" s="3480"/>
      <c r="N1006" s="3480"/>
      <c r="O1006" s="2765"/>
      <c r="P1006" s="2765"/>
      <c r="Q1006" s="2765"/>
    </row>
    <row r="1007" ht="25.15" customHeight="true" x14ac:dyDescent="0.2">
      <c r="C1007" s="3487"/>
      <c r="D1007" s="3480"/>
      <c r="E1007" s="2765"/>
      <c r="F1007" s="2765"/>
      <c r="G1007" s="2765"/>
      <c r="H1007" s="3480"/>
      <c r="I1007" s="3480"/>
      <c r="J1007" s="2765"/>
      <c r="K1007" s="2765"/>
      <c r="L1007" s="2765"/>
      <c r="M1007" s="3480"/>
      <c r="N1007" s="3480"/>
      <c r="O1007" s="2765"/>
      <c r="P1007" s="2765"/>
      <c r="Q1007" s="2765"/>
    </row>
    <row r="1008" ht="25.15" customHeight="true" x14ac:dyDescent="0.2">
      <c r="C1008" s="3487"/>
      <c r="D1008" s="3480"/>
      <c r="E1008" s="2765"/>
      <c r="F1008" s="2765"/>
      <c r="G1008" s="2765"/>
      <c r="H1008" s="3480"/>
      <c r="I1008" s="3480"/>
      <c r="J1008" s="2765"/>
      <c r="K1008" s="2765"/>
      <c r="L1008" s="2765"/>
      <c r="M1008" s="3480"/>
      <c r="N1008" s="3480"/>
      <c r="O1008" s="2765"/>
      <c r="P1008" s="2765"/>
      <c r="Q1008" s="2765"/>
    </row>
    <row r="1009" ht="25.15" customHeight="true" x14ac:dyDescent="0.2">
      <c r="C1009" s="3487"/>
      <c r="D1009" s="3480"/>
      <c r="E1009" s="2765"/>
      <c r="F1009" s="2765"/>
      <c r="G1009" s="2765"/>
      <c r="H1009" s="3480"/>
      <c r="I1009" s="3480"/>
      <c r="J1009" s="2765"/>
      <c r="K1009" s="2765"/>
      <c r="L1009" s="2765"/>
      <c r="M1009" s="3480"/>
      <c r="N1009" s="3480"/>
      <c r="O1009" s="2765"/>
      <c r="P1009" s="2765"/>
      <c r="Q1009" s="2765"/>
    </row>
    <row r="1010" ht="25.15" customHeight="true" x14ac:dyDescent="0.2">
      <c r="C1010" s="3487"/>
      <c r="D1010" s="3480"/>
      <c r="E1010" s="2765"/>
      <c r="F1010" s="2765"/>
      <c r="G1010" s="2765"/>
      <c r="H1010" s="3480"/>
      <c r="I1010" s="3480"/>
      <c r="J1010" s="2765"/>
      <c r="K1010" s="2765"/>
      <c r="L1010" s="2765"/>
      <c r="M1010" s="3480"/>
      <c r="N1010" s="3480"/>
      <c r="O1010" s="2765"/>
      <c r="P1010" s="2765"/>
      <c r="Q1010" s="2765"/>
    </row>
    <row r="1011" ht="25.15" customHeight="true" x14ac:dyDescent="0.2">
      <c r="C1011" s="3487"/>
      <c r="D1011" s="3480"/>
      <c r="E1011" s="2765"/>
      <c r="F1011" s="2765"/>
      <c r="G1011" s="2765"/>
      <c r="H1011" s="3480"/>
      <c r="I1011" s="3480"/>
      <c r="J1011" s="2765"/>
      <c r="K1011" s="2765"/>
      <c r="L1011" s="2765"/>
      <c r="M1011" s="3480"/>
      <c r="N1011" s="3480"/>
      <c r="O1011" s="2765"/>
      <c r="P1011" s="2765"/>
      <c r="Q1011" s="2765"/>
    </row>
    <row r="1012" ht="25.15" customHeight="true" x14ac:dyDescent="0.2">
      <c r="C1012" s="3487"/>
      <c r="D1012" s="3480"/>
      <c r="E1012" s="2765"/>
      <c r="F1012" s="2765"/>
      <c r="G1012" s="2765"/>
      <c r="H1012" s="3480"/>
      <c r="I1012" s="3480"/>
      <c r="J1012" s="2765"/>
      <c r="K1012" s="2765"/>
      <c r="L1012" s="2765"/>
      <c r="M1012" s="3480"/>
      <c r="N1012" s="3480"/>
      <c r="O1012" s="2765"/>
      <c r="P1012" s="2765"/>
      <c r="Q1012" s="2765"/>
    </row>
    <row r="1013" ht="25.15" customHeight="true" x14ac:dyDescent="0.2">
      <c r="C1013" s="3487"/>
      <c r="D1013" s="3480"/>
      <c r="E1013" s="2765"/>
      <c r="F1013" s="2765"/>
      <c r="G1013" s="2765"/>
      <c r="H1013" s="3480"/>
      <c r="I1013" s="3480"/>
      <c r="J1013" s="2765"/>
      <c r="K1013" s="2765"/>
      <c r="L1013" s="2765"/>
      <c r="M1013" s="3480"/>
      <c r="N1013" s="3480"/>
      <c r="O1013" s="2765"/>
      <c r="P1013" s="2765"/>
      <c r="Q1013" s="2765"/>
    </row>
    <row r="1014" ht="25.15" customHeight="true" x14ac:dyDescent="0.2">
      <c r="C1014" s="3487"/>
      <c r="D1014" s="3480"/>
      <c r="E1014" s="2765"/>
      <c r="F1014" s="2765"/>
      <c r="G1014" s="2765"/>
      <c r="H1014" s="3480"/>
      <c r="I1014" s="3480"/>
      <c r="J1014" s="2765"/>
      <c r="K1014" s="2765"/>
      <c r="L1014" s="2765"/>
      <c r="M1014" s="3480"/>
      <c r="N1014" s="3480"/>
      <c r="O1014" s="2765"/>
      <c r="P1014" s="2765"/>
      <c r="Q1014" s="2765"/>
    </row>
    <row r="1015" ht="25.15" customHeight="true" x14ac:dyDescent="0.2">
      <c r="C1015" s="3487"/>
      <c r="D1015" s="3480"/>
      <c r="E1015" s="2765"/>
      <c r="F1015" s="2765"/>
      <c r="G1015" s="2765"/>
      <c r="H1015" s="3480"/>
      <c r="I1015" s="3480"/>
      <c r="J1015" s="2765"/>
      <c r="K1015" s="2765"/>
      <c r="L1015" s="2765"/>
      <c r="M1015" s="3480"/>
      <c r="N1015" s="3480"/>
      <c r="O1015" s="2765"/>
      <c r="P1015" s="2765"/>
      <c r="Q1015" s="2765"/>
    </row>
    <row r="1016" ht="25.15" customHeight="true" x14ac:dyDescent="0.2">
      <c r="C1016" s="3487"/>
      <c r="D1016" s="3480"/>
      <c r="E1016" s="2765"/>
      <c r="F1016" s="2765"/>
      <c r="G1016" s="2765"/>
      <c r="H1016" s="3480"/>
      <c r="I1016" s="3480"/>
      <c r="J1016" s="2765"/>
      <c r="K1016" s="2765"/>
      <c r="L1016" s="2765"/>
      <c r="M1016" s="3480"/>
      <c r="N1016" s="3480"/>
      <c r="O1016" s="2765"/>
      <c r="P1016" s="2765"/>
      <c r="Q1016" s="2765"/>
    </row>
    <row r="1017" ht="25.15" customHeight="true" x14ac:dyDescent="0.2">
      <c r="C1017" s="3487"/>
      <c r="D1017" s="3480"/>
      <c r="E1017" s="2765"/>
      <c r="F1017" s="2765"/>
      <c r="G1017" s="2765"/>
      <c r="H1017" s="3480"/>
      <c r="I1017" s="3480"/>
      <c r="J1017" s="2765"/>
      <c r="K1017" s="2765"/>
      <c r="L1017" s="2765"/>
      <c r="M1017" s="3480"/>
      <c r="N1017" s="3480"/>
      <c r="O1017" s="2765"/>
      <c r="P1017" s="2765"/>
      <c r="Q1017" s="2765"/>
    </row>
    <row r="1018" ht="25.15" customHeight="true" x14ac:dyDescent="0.2">
      <c r="C1018" s="3487"/>
      <c r="D1018" s="3480"/>
      <c r="E1018" s="2765"/>
      <c r="F1018" s="2765"/>
      <c r="G1018" s="2765"/>
      <c r="H1018" s="3480"/>
      <c r="I1018" s="3480"/>
      <c r="J1018" s="2765"/>
      <c r="K1018" s="2765"/>
      <c r="L1018" s="2765"/>
      <c r="M1018" s="3480"/>
      <c r="N1018" s="3480"/>
      <c r="O1018" s="2765"/>
      <c r="P1018" s="2765"/>
      <c r="Q1018" s="2765"/>
    </row>
    <row r="1019" ht="25.15" customHeight="true" x14ac:dyDescent="0.2">
      <c r="C1019" s="3487"/>
      <c r="D1019" s="3480"/>
      <c r="E1019" s="2765"/>
      <c r="F1019" s="2765"/>
      <c r="G1019" s="2765"/>
      <c r="H1019" s="3480"/>
      <c r="I1019" s="3480"/>
      <c r="J1019" s="2765"/>
      <c r="K1019" s="2765"/>
      <c r="L1019" s="2765"/>
      <c r="M1019" s="3480"/>
      <c r="N1019" s="3480"/>
      <c r="O1019" s="2765"/>
      <c r="P1019" s="2765"/>
      <c r="Q1019" s="2765"/>
    </row>
    <row r="1020" ht="25.15" customHeight="true" x14ac:dyDescent="0.2">
      <c r="C1020" s="3487"/>
      <c r="D1020" s="3480"/>
      <c r="E1020" s="2765"/>
      <c r="F1020" s="2765"/>
      <c r="G1020" s="2765"/>
      <c r="H1020" s="3480"/>
      <c r="I1020" s="3480"/>
      <c r="J1020" s="2765"/>
      <c r="K1020" s="2765"/>
      <c r="L1020" s="2765"/>
      <c r="M1020" s="3480"/>
      <c r="N1020" s="3480"/>
      <c r="O1020" s="2765"/>
      <c r="P1020" s="2765"/>
      <c r="Q1020" s="2765"/>
    </row>
    <row r="1021" ht="25.15" customHeight="true" x14ac:dyDescent="0.2">
      <c r="C1021" s="3487"/>
      <c r="D1021" s="3480"/>
      <c r="E1021" s="2765"/>
      <c r="F1021" s="2765"/>
      <c r="G1021" s="2765"/>
      <c r="H1021" s="3480"/>
      <c r="I1021" s="3480"/>
      <c r="J1021" s="2765"/>
      <c r="K1021" s="2765"/>
      <c r="L1021" s="2765"/>
      <c r="M1021" s="3480"/>
      <c r="N1021" s="3480"/>
      <c r="O1021" s="2765"/>
      <c r="P1021" s="2765"/>
      <c r="Q1021" s="2765"/>
    </row>
    <row r="1022" ht="25.15" customHeight="true" x14ac:dyDescent="0.2">
      <c r="C1022" s="3487"/>
      <c r="D1022" s="3480"/>
      <c r="E1022" s="2765"/>
      <c r="F1022" s="2765"/>
      <c r="G1022" s="2765"/>
      <c r="H1022" s="3480"/>
      <c r="I1022" s="3480"/>
      <c r="J1022" s="2765"/>
      <c r="K1022" s="2765"/>
      <c r="L1022" s="2765"/>
      <c r="M1022" s="3480"/>
      <c r="N1022" s="3480"/>
      <c r="O1022" s="2765"/>
      <c r="P1022" s="2765"/>
      <c r="Q1022" s="2765"/>
    </row>
    <row r="1023" ht="25.15" customHeight="true" x14ac:dyDescent="0.2">
      <c r="C1023" s="3487"/>
      <c r="D1023" s="3480"/>
      <c r="E1023" s="2765"/>
      <c r="F1023" s="2765"/>
      <c r="G1023" s="2765"/>
      <c r="H1023" s="3480"/>
      <c r="I1023" s="3480"/>
      <c r="J1023" s="2765"/>
      <c r="K1023" s="2765"/>
      <c r="L1023" s="2765"/>
      <c r="M1023" s="3480"/>
      <c r="N1023" s="3480"/>
      <c r="O1023" s="2765"/>
      <c r="P1023" s="2765"/>
      <c r="Q1023" s="2765"/>
    </row>
    <row r="1024" ht="25.15" customHeight="true" x14ac:dyDescent="0.2">
      <c r="C1024" s="3487"/>
      <c r="D1024" s="3480"/>
      <c r="E1024" s="2765"/>
      <c r="F1024" s="2765"/>
      <c r="G1024" s="2765"/>
      <c r="H1024" s="3480"/>
      <c r="I1024" s="3480"/>
      <c r="J1024" s="2765"/>
      <c r="K1024" s="2765"/>
      <c r="L1024" s="2765"/>
      <c r="M1024" s="3480"/>
      <c r="N1024" s="3480"/>
      <c r="O1024" s="2765"/>
      <c r="P1024" s="2765"/>
      <c r="Q1024" s="2765"/>
    </row>
    <row r="1025" customFormat="true" ht="15.95" customHeight="true" x14ac:dyDescent="0.2">
      <c r="A1025" s="3369" t="s">
        <v>622</v>
      </c>
      <c r="B1025" s="3370"/>
      <c r="C1025" s="3371"/>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372" t="s">
        <v>623</v>
      </c>
      <c r="B1026" s="3373"/>
      <c r="C1026" s="2754" t="s">
        <v>195</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755" t="s">
        <v>196</v>
      </c>
      <c r="B1027" s="2756" t="s">
        <v>197</v>
      </c>
      <c r="C1027" s="2757">
        <v>7379</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758" t="s">
        <v>198</v>
      </c>
      <c r="B1028" s="2759" t="s">
        <v>197</v>
      </c>
      <c r="C1028" s="2760">
        <v>7379</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758" t="s">
        <v>199</v>
      </c>
      <c r="B1029" s="2759" t="s">
        <v>197</v>
      </c>
      <c r="C1029" s="2760">
        <v>7379</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758" t="s">
        <v>201</v>
      </c>
      <c r="B1030" s="2759" t="s">
        <v>197</v>
      </c>
      <c r="C1030" s="2760">
        <v>7379</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374" t="s">
        <v>624</v>
      </c>
      <c r="B1031" s="2759" t="s">
        <v>625</v>
      </c>
      <c r="C1031" s="2760">
        <v>2282</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374"/>
      <c r="B1032" s="2759" t="s">
        <v>205</v>
      </c>
      <c r="C1032" s="2760">
        <v>5097</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1101" customFormat="true" ht="15.95" customHeight="true" x14ac:dyDescent="0.2">
      <c r="A1033" s="2761" t="s">
        <v>626</v>
      </c>
      <c r="B1033" s="2762" t="s">
        <v>626</v>
      </c>
      <c r="C1033" s="2763">
        <v>7379</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375" t="s">
        <v>627</v>
      </c>
      <c r="B1034" s="3376"/>
      <c r="C1034" s="3377"/>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121</v>
      </c>
      <c r="B1036" s="118" t="s">
        <v>122</v>
      </c>
    </row>
    <row r="1037" ht="15" customHeight="true" x14ac:dyDescent="0.2">
      <c r="A1037" s="429" t="str">
        <f>R15</f>
        <v>Bafatá</v>
      </c>
      <c r="B1037" s="429">
        <f>BR122+BR123</f>
        <v>9213.8478202031074</v>
      </c>
    </row>
    <row r="1038" ht="15" customHeight="true" x14ac:dyDescent="0.2">
      <c r="A1038" s="429" t="str">
        <f>S15</f>
        <v>Biombo</v>
      </c>
      <c r="B1038" s="429">
        <f>BS122+BS123</f>
        <v>3960.6287251867388</v>
      </c>
    </row>
    <row r="1039" ht="15" customHeight="true" x14ac:dyDescent="0.2">
      <c r="A1039" s="429" t="str">
        <f>T15</f>
        <v>Bolama/Bijagós</v>
      </c>
      <c r="B1039" s="429">
        <f>BT122+BT123</f>
        <v>892.45944836558965</v>
      </c>
    </row>
    <row r="1040" ht="15" customHeight="true" x14ac:dyDescent="0.2">
      <c r="A1040" s="429" t="str">
        <f>U15</f>
        <v>Cacheu</v>
      </c>
      <c r="B1040" s="429">
        <f>BU122+BU123</f>
        <v>5460.2484129712348</v>
      </c>
    </row>
    <row r="1041" ht="15" customHeight="true" x14ac:dyDescent="0.2">
      <c r="A1041" s="429" t="str">
        <f>V15</f>
        <v>Gabú</v>
      </c>
      <c r="B1041" s="429">
        <f>BV122+BV123</f>
        <v>7999.3642972410998</v>
      </c>
    </row>
    <row r="1042" ht="15" customHeight="true" x14ac:dyDescent="0.2">
      <c r="A1042" s="429" t="str">
        <f>W15</f>
        <v>Oio</v>
      </c>
      <c r="B1042" s="429">
        <f>BW122+BW123</f>
        <v>6994.1051342619594</v>
      </c>
    </row>
    <row r="1043" ht="15" customHeight="true" x14ac:dyDescent="0.2">
      <c r="A1043" s="429" t="str">
        <f>X15</f>
        <v>Quinara</v>
      </c>
      <c r="B1043" s="429">
        <f>BX122+XR123</f>
        <v>186.41166675537627</v>
      </c>
    </row>
    <row r="1044" ht="15" customHeight="true" x14ac:dyDescent="0.2">
      <c r="A1044" s="429" t="str">
        <f>Y15</f>
        <v>SAB</v>
      </c>
      <c r="B1044" s="429">
        <f>BY122+BY123</f>
        <v>10857.847650718311</v>
      </c>
    </row>
    <row r="1045" ht="15" customHeight="true" x14ac:dyDescent="0.2">
      <c r="A1045" s="429" t="str">
        <f>Z15</f>
        <v>Tombali</v>
      </c>
      <c r="B1045" s="429">
        <f>BZ122+BZ123</f>
        <v>2383.7706621329521</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9</v>
      </c>
      <c r="B1072" s="268" t="s">
        <v>142</v>
      </c>
    </row>
  </sheetData>
  <mergeCells count="2020">
    <mergeCell ref="C1022:D1022"/>
    <mergeCell ref="H1022:I1022"/>
    <mergeCell ref="M1022:N1022"/>
    <mergeCell ref="C1023:D1023"/>
    <mergeCell ref="H1023:I1023"/>
    <mergeCell ref="M1023:N1023"/>
    <mergeCell ref="C1024:D1024"/>
    <mergeCell ref="H1024:I1024"/>
    <mergeCell ref="M1024:N1024"/>
    <mergeCell ref="C1019:D1019"/>
    <mergeCell ref="H1019:I1019"/>
    <mergeCell ref="M1019:N1019"/>
    <mergeCell ref="C1020:D1020"/>
    <mergeCell ref="H1020:I1020"/>
    <mergeCell ref="M1020:N1020"/>
    <mergeCell ref="C1021:D1021"/>
    <mergeCell ref="H1021:I1021"/>
    <mergeCell ref="M1021:N1021"/>
    <mergeCell ref="C1016:D1016"/>
    <mergeCell ref="H1016:I1016"/>
    <mergeCell ref="M1016:N1016"/>
    <mergeCell ref="C1017:D1017"/>
    <mergeCell ref="H1017:I1017"/>
    <mergeCell ref="M1017:N1017"/>
    <mergeCell ref="C1018:D1018"/>
    <mergeCell ref="H1018:I1018"/>
    <mergeCell ref="M1018:N1018"/>
    <mergeCell ref="C1013:D1013"/>
    <mergeCell ref="H1013:I1013"/>
    <mergeCell ref="M1013:N1013"/>
    <mergeCell ref="C1014:D1014"/>
    <mergeCell ref="H1014:I1014"/>
    <mergeCell ref="M1014:N1014"/>
    <mergeCell ref="C1015:D1015"/>
    <mergeCell ref="H1015:I1015"/>
    <mergeCell ref="M1015:N1015"/>
    <mergeCell ref="C1010:D1010"/>
    <mergeCell ref="H1010:I1010"/>
    <mergeCell ref="M1010:N1010"/>
    <mergeCell ref="C1011:D1011"/>
    <mergeCell ref="H1011:I1011"/>
    <mergeCell ref="M1011:N1011"/>
    <mergeCell ref="C1012:D1012"/>
    <mergeCell ref="H1012:I1012"/>
    <mergeCell ref="M1012:N1012"/>
    <mergeCell ref="C1007:D1007"/>
    <mergeCell ref="H1007:I1007"/>
    <mergeCell ref="M1007:N1007"/>
    <mergeCell ref="C1008:D1008"/>
    <mergeCell ref="H1008:I1008"/>
    <mergeCell ref="M1008:N1008"/>
    <mergeCell ref="C1009:D1009"/>
    <mergeCell ref="H1009:I1009"/>
    <mergeCell ref="M1009:N1009"/>
    <mergeCell ref="C1004:D1004"/>
    <mergeCell ref="H1004:I1004"/>
    <mergeCell ref="M1004:N1004"/>
    <mergeCell ref="C1005:D1005"/>
    <mergeCell ref="H1005:I1005"/>
    <mergeCell ref="M1005:N1005"/>
    <mergeCell ref="C1006:D1006"/>
    <mergeCell ref="H1006:I1006"/>
    <mergeCell ref="M1006:N1006"/>
    <mergeCell ref="C1001:D1001"/>
    <mergeCell ref="H1001:I1001"/>
    <mergeCell ref="M1001:N1001"/>
    <mergeCell ref="C1002:D1002"/>
    <mergeCell ref="H1002:I1002"/>
    <mergeCell ref="M1002:N1002"/>
    <mergeCell ref="C1003:D1003"/>
    <mergeCell ref="H1003:I1003"/>
    <mergeCell ref="M1003:N1003"/>
    <mergeCell ref="C998:D998"/>
    <mergeCell ref="H998:I998"/>
    <mergeCell ref="M998:N998"/>
    <mergeCell ref="C999:D999"/>
    <mergeCell ref="H999:I999"/>
    <mergeCell ref="M999:N999"/>
    <mergeCell ref="C1000:D1000"/>
    <mergeCell ref="H1000:I1000"/>
    <mergeCell ref="M1000:N1000"/>
    <mergeCell ref="C995:D995"/>
    <mergeCell ref="H995:I995"/>
    <mergeCell ref="M995:N995"/>
    <mergeCell ref="C996:D996"/>
    <mergeCell ref="H996:I996"/>
    <mergeCell ref="M996:N996"/>
    <mergeCell ref="C997:D997"/>
    <mergeCell ref="H997:I997"/>
    <mergeCell ref="M997:N997"/>
    <mergeCell ref="C992:D992"/>
    <mergeCell ref="H992:I992"/>
    <mergeCell ref="M992:N992"/>
    <mergeCell ref="C993:D993"/>
    <mergeCell ref="H993:I993"/>
    <mergeCell ref="M993:N993"/>
    <mergeCell ref="C994:D994"/>
    <mergeCell ref="H994:I994"/>
    <mergeCell ref="M994:N994"/>
    <mergeCell ref="C989:D989"/>
    <mergeCell ref="H989:I989"/>
    <mergeCell ref="M989:N989"/>
    <mergeCell ref="C990:D990"/>
    <mergeCell ref="H990:I990"/>
    <mergeCell ref="M990:N990"/>
    <mergeCell ref="C991:D991"/>
    <mergeCell ref="H991:I991"/>
    <mergeCell ref="M991:N991"/>
    <mergeCell ref="C986:D986"/>
    <mergeCell ref="H986:I986"/>
    <mergeCell ref="M986:N986"/>
    <mergeCell ref="C987:D987"/>
    <mergeCell ref="H987:I987"/>
    <mergeCell ref="M987:N987"/>
    <mergeCell ref="C988:D988"/>
    <mergeCell ref="H988:I988"/>
    <mergeCell ref="M988:N988"/>
    <mergeCell ref="C983:D983"/>
    <mergeCell ref="H983:I983"/>
    <mergeCell ref="M983:N983"/>
    <mergeCell ref="C984:D984"/>
    <mergeCell ref="H984:I984"/>
    <mergeCell ref="M984:N984"/>
    <mergeCell ref="C985:D985"/>
    <mergeCell ref="H985:I985"/>
    <mergeCell ref="M985:N985"/>
    <mergeCell ref="C980:D980"/>
    <mergeCell ref="H980:I980"/>
    <mergeCell ref="M980:N980"/>
    <mergeCell ref="C981:D981"/>
    <mergeCell ref="H981:I981"/>
    <mergeCell ref="M981:N981"/>
    <mergeCell ref="C982:D982"/>
    <mergeCell ref="H982:I982"/>
    <mergeCell ref="M982:N982"/>
    <mergeCell ref="C977:D977"/>
    <mergeCell ref="H977:I977"/>
    <mergeCell ref="M977:N977"/>
    <mergeCell ref="C978:D978"/>
    <mergeCell ref="H978:I978"/>
    <mergeCell ref="M978:N978"/>
    <mergeCell ref="C979:D979"/>
    <mergeCell ref="H979:I979"/>
    <mergeCell ref="M979:N979"/>
    <mergeCell ref="C974:D974"/>
    <mergeCell ref="H974:I974"/>
    <mergeCell ref="M974:N974"/>
    <mergeCell ref="C975:D975"/>
    <mergeCell ref="H975:I975"/>
    <mergeCell ref="M975:N975"/>
    <mergeCell ref="C976:D976"/>
    <mergeCell ref="H976:I976"/>
    <mergeCell ref="M976:N976"/>
    <mergeCell ref="C971:D971"/>
    <mergeCell ref="H971:I971"/>
    <mergeCell ref="M971:N971"/>
    <mergeCell ref="C972:D972"/>
    <mergeCell ref="H972:I972"/>
    <mergeCell ref="M972:N972"/>
    <mergeCell ref="C973:D973"/>
    <mergeCell ref="H973:I973"/>
    <mergeCell ref="M973:N973"/>
    <mergeCell ref="C968:D968"/>
    <mergeCell ref="H968:I968"/>
    <mergeCell ref="M968:N968"/>
    <mergeCell ref="C969:D969"/>
    <mergeCell ref="H969:I969"/>
    <mergeCell ref="M969:N969"/>
    <mergeCell ref="C970:D970"/>
    <mergeCell ref="H970:I970"/>
    <mergeCell ref="M970:N970"/>
    <mergeCell ref="C965:D965"/>
    <mergeCell ref="H965:I965"/>
    <mergeCell ref="M965:N965"/>
    <mergeCell ref="C966:D966"/>
    <mergeCell ref="H966:I966"/>
    <mergeCell ref="M966:N966"/>
    <mergeCell ref="C967:D967"/>
    <mergeCell ref="H967:I967"/>
    <mergeCell ref="M967:N967"/>
    <mergeCell ref="C962:D962"/>
    <mergeCell ref="H962:I962"/>
    <mergeCell ref="M962:N962"/>
    <mergeCell ref="C963:D963"/>
    <mergeCell ref="H963:I963"/>
    <mergeCell ref="M963:N963"/>
    <mergeCell ref="C964:D964"/>
    <mergeCell ref="H964:I964"/>
    <mergeCell ref="M964:N964"/>
    <mergeCell ref="C959:D959"/>
    <mergeCell ref="H959:I959"/>
    <mergeCell ref="M959:N959"/>
    <mergeCell ref="C960:D960"/>
    <mergeCell ref="H960:I960"/>
    <mergeCell ref="M960:N960"/>
    <mergeCell ref="C961:D961"/>
    <mergeCell ref="H961:I961"/>
    <mergeCell ref="M961:N961"/>
    <mergeCell ref="C956:D956"/>
    <mergeCell ref="H956:I956"/>
    <mergeCell ref="M956:N956"/>
    <mergeCell ref="C957:D957"/>
    <mergeCell ref="H957:I957"/>
    <mergeCell ref="M957:N957"/>
    <mergeCell ref="C958:D958"/>
    <mergeCell ref="H958:I958"/>
    <mergeCell ref="M958:N958"/>
    <mergeCell ref="C953:D953"/>
    <mergeCell ref="H953:I953"/>
    <mergeCell ref="M953:N953"/>
    <mergeCell ref="C954:D954"/>
    <mergeCell ref="H954:I954"/>
    <mergeCell ref="M954:N954"/>
    <mergeCell ref="C955:D955"/>
    <mergeCell ref="H955:I955"/>
    <mergeCell ref="M955:N955"/>
    <mergeCell ref="C950:D950"/>
    <mergeCell ref="H950:I950"/>
    <mergeCell ref="M950:N950"/>
    <mergeCell ref="C951:D951"/>
    <mergeCell ref="H951:I951"/>
    <mergeCell ref="M951:N951"/>
    <mergeCell ref="C952:D952"/>
    <mergeCell ref="H952:I952"/>
    <mergeCell ref="M952:N952"/>
    <mergeCell ref="C947:D947"/>
    <mergeCell ref="H947:I947"/>
    <mergeCell ref="M947:N947"/>
    <mergeCell ref="C948:D948"/>
    <mergeCell ref="H948:I948"/>
    <mergeCell ref="M948:N948"/>
    <mergeCell ref="C949:D949"/>
    <mergeCell ref="H949:I949"/>
    <mergeCell ref="M949:N949"/>
    <mergeCell ref="C944:D944"/>
    <mergeCell ref="H944:I944"/>
    <mergeCell ref="M944:N944"/>
    <mergeCell ref="C945:D945"/>
    <mergeCell ref="H945:I945"/>
    <mergeCell ref="M945:N945"/>
    <mergeCell ref="C946:D946"/>
    <mergeCell ref="H946:I946"/>
    <mergeCell ref="M946:N946"/>
    <mergeCell ref="C941:D941"/>
    <mergeCell ref="H941:I941"/>
    <mergeCell ref="M941:N941"/>
    <mergeCell ref="C942:D942"/>
    <mergeCell ref="H942:I942"/>
    <mergeCell ref="M942:N942"/>
    <mergeCell ref="C943:D943"/>
    <mergeCell ref="H943:I943"/>
    <mergeCell ref="M943:N943"/>
    <mergeCell ref="C938:D938"/>
    <mergeCell ref="H938:I938"/>
    <mergeCell ref="M938:N938"/>
    <mergeCell ref="C939:D939"/>
    <mergeCell ref="H939:I939"/>
    <mergeCell ref="M939:N939"/>
    <mergeCell ref="C940:D940"/>
    <mergeCell ref="H940:I940"/>
    <mergeCell ref="M940:N940"/>
    <mergeCell ref="C935:D935"/>
    <mergeCell ref="H935:I935"/>
    <mergeCell ref="M935:N935"/>
    <mergeCell ref="C936:D936"/>
    <mergeCell ref="H936:I936"/>
    <mergeCell ref="M936:N936"/>
    <mergeCell ref="C937:D937"/>
    <mergeCell ref="H937:I937"/>
    <mergeCell ref="M937:N937"/>
    <mergeCell ref="C932:D932"/>
    <mergeCell ref="H932:I932"/>
    <mergeCell ref="M932:N932"/>
    <mergeCell ref="C933:D933"/>
    <mergeCell ref="H933:I933"/>
    <mergeCell ref="M933:N933"/>
    <mergeCell ref="C934:D934"/>
    <mergeCell ref="H934:I934"/>
    <mergeCell ref="M934:N934"/>
    <mergeCell ref="C929:D929"/>
    <mergeCell ref="H929:I929"/>
    <mergeCell ref="M929:N929"/>
    <mergeCell ref="C930:D930"/>
    <mergeCell ref="H930:I930"/>
    <mergeCell ref="M930:N930"/>
    <mergeCell ref="C931:D931"/>
    <mergeCell ref="H931:I931"/>
    <mergeCell ref="M931:N931"/>
    <mergeCell ref="C926:D926"/>
    <mergeCell ref="H926:I926"/>
    <mergeCell ref="M926:N926"/>
    <mergeCell ref="C927:D927"/>
    <mergeCell ref="H927:I927"/>
    <mergeCell ref="M927:N927"/>
    <mergeCell ref="C928:D928"/>
    <mergeCell ref="H928:I928"/>
    <mergeCell ref="M928:N928"/>
    <mergeCell ref="C923:D923"/>
    <mergeCell ref="H923:I923"/>
    <mergeCell ref="M923:N923"/>
    <mergeCell ref="C924:D924"/>
    <mergeCell ref="H924:I924"/>
    <mergeCell ref="M924:N924"/>
    <mergeCell ref="C925:D925"/>
    <mergeCell ref="H925:I925"/>
    <mergeCell ref="M925:N925"/>
    <mergeCell ref="C920:D920"/>
    <mergeCell ref="H920:I920"/>
    <mergeCell ref="M920:N920"/>
    <mergeCell ref="C921:D921"/>
    <mergeCell ref="H921:I921"/>
    <mergeCell ref="M921:N921"/>
    <mergeCell ref="C922:D922"/>
    <mergeCell ref="H922:I922"/>
    <mergeCell ref="M922:N922"/>
    <mergeCell ref="C917:D917"/>
    <mergeCell ref="H917:I917"/>
    <mergeCell ref="M917:N917"/>
    <mergeCell ref="C918:D918"/>
    <mergeCell ref="H918:I918"/>
    <mergeCell ref="M918:N918"/>
    <mergeCell ref="C919:D919"/>
    <mergeCell ref="H919:I919"/>
    <mergeCell ref="M919:N919"/>
    <mergeCell ref="C914:D914"/>
    <mergeCell ref="H914:I914"/>
    <mergeCell ref="M914:N914"/>
    <mergeCell ref="C915:D915"/>
    <mergeCell ref="H915:I915"/>
    <mergeCell ref="M915:N915"/>
    <mergeCell ref="C916:D916"/>
    <mergeCell ref="H916:I916"/>
    <mergeCell ref="M916:N916"/>
    <mergeCell ref="C911:D911"/>
    <mergeCell ref="H911:I911"/>
    <mergeCell ref="M911:N911"/>
    <mergeCell ref="C912:D912"/>
    <mergeCell ref="H912:I912"/>
    <mergeCell ref="M912:N912"/>
    <mergeCell ref="C913:D913"/>
    <mergeCell ref="H913:I913"/>
    <mergeCell ref="M913:N913"/>
    <mergeCell ref="C908:D908"/>
    <mergeCell ref="H908:I908"/>
    <mergeCell ref="M908:N908"/>
    <mergeCell ref="C909:D909"/>
    <mergeCell ref="H909:I909"/>
    <mergeCell ref="M909:N909"/>
    <mergeCell ref="C910:D910"/>
    <mergeCell ref="H910:I910"/>
    <mergeCell ref="M910:N910"/>
    <mergeCell ref="C905:D905"/>
    <mergeCell ref="H905:I905"/>
    <mergeCell ref="M905:N905"/>
    <mergeCell ref="C906:D906"/>
    <mergeCell ref="H906:I906"/>
    <mergeCell ref="M906:N906"/>
    <mergeCell ref="C907:D907"/>
    <mergeCell ref="H907:I907"/>
    <mergeCell ref="M907:N907"/>
    <mergeCell ref="C902:D902"/>
    <mergeCell ref="H902:I902"/>
    <mergeCell ref="M902:N902"/>
    <mergeCell ref="C903:D903"/>
    <mergeCell ref="H903:I903"/>
    <mergeCell ref="M903:N903"/>
    <mergeCell ref="C904:D904"/>
    <mergeCell ref="H904:I904"/>
    <mergeCell ref="M904:N904"/>
    <mergeCell ref="C899:D899"/>
    <mergeCell ref="H899:I899"/>
    <mergeCell ref="M899:N899"/>
    <mergeCell ref="C900:D900"/>
    <mergeCell ref="H900:I900"/>
    <mergeCell ref="M900:N900"/>
    <mergeCell ref="C901:D901"/>
    <mergeCell ref="H901:I901"/>
    <mergeCell ref="M901:N901"/>
    <mergeCell ref="C896:D896"/>
    <mergeCell ref="H896:I896"/>
    <mergeCell ref="M896:N896"/>
    <mergeCell ref="C897:D897"/>
    <mergeCell ref="H897:I897"/>
    <mergeCell ref="M897:N897"/>
    <mergeCell ref="C898:D898"/>
    <mergeCell ref="H898:I898"/>
    <mergeCell ref="M898:N898"/>
    <mergeCell ref="C893:D893"/>
    <mergeCell ref="H893:I893"/>
    <mergeCell ref="M893:N893"/>
    <mergeCell ref="C894:D894"/>
    <mergeCell ref="H894:I894"/>
    <mergeCell ref="M894:N894"/>
    <mergeCell ref="C895:D895"/>
    <mergeCell ref="H895:I895"/>
    <mergeCell ref="M895:N895"/>
    <mergeCell ref="C890:D890"/>
    <mergeCell ref="H890:I890"/>
    <mergeCell ref="M890:N890"/>
    <mergeCell ref="C891:D891"/>
    <mergeCell ref="H891:I891"/>
    <mergeCell ref="M891:N891"/>
    <mergeCell ref="C892:D892"/>
    <mergeCell ref="H892:I892"/>
    <mergeCell ref="M892:N892"/>
    <mergeCell ref="C887:D887"/>
    <mergeCell ref="H887:I887"/>
    <mergeCell ref="M887:N887"/>
    <mergeCell ref="C888:D888"/>
    <mergeCell ref="H888:I888"/>
    <mergeCell ref="M888:N888"/>
    <mergeCell ref="C889:D889"/>
    <mergeCell ref="H889:I889"/>
    <mergeCell ref="M889:N889"/>
    <mergeCell ref="C884:D884"/>
    <mergeCell ref="H884:I884"/>
    <mergeCell ref="M884:N884"/>
    <mergeCell ref="C885:D885"/>
    <mergeCell ref="H885:I885"/>
    <mergeCell ref="M885:N885"/>
    <mergeCell ref="C886:D886"/>
    <mergeCell ref="H886:I886"/>
    <mergeCell ref="M886:N886"/>
    <mergeCell ref="C881:D881"/>
    <mergeCell ref="H881:I881"/>
    <mergeCell ref="M881:N881"/>
    <mergeCell ref="C882:D882"/>
    <mergeCell ref="H882:I882"/>
    <mergeCell ref="M882:N882"/>
    <mergeCell ref="C883:D883"/>
    <mergeCell ref="H883:I883"/>
    <mergeCell ref="M883:N883"/>
    <mergeCell ref="C878:D878"/>
    <mergeCell ref="H878:I878"/>
    <mergeCell ref="M878:N878"/>
    <mergeCell ref="C879:D879"/>
    <mergeCell ref="H879:I879"/>
    <mergeCell ref="M879:N879"/>
    <mergeCell ref="C880:D880"/>
    <mergeCell ref="H880:I880"/>
    <mergeCell ref="M880:N880"/>
    <mergeCell ref="C875:D875"/>
    <mergeCell ref="H875:I875"/>
    <mergeCell ref="M875:N875"/>
    <mergeCell ref="C876:D876"/>
    <mergeCell ref="H876:I876"/>
    <mergeCell ref="M876:N876"/>
    <mergeCell ref="C877:D877"/>
    <mergeCell ref="H877:I877"/>
    <mergeCell ref="M877:N877"/>
    <mergeCell ref="C872:D872"/>
    <mergeCell ref="H872:I872"/>
    <mergeCell ref="M872:N872"/>
    <mergeCell ref="C873:D873"/>
    <mergeCell ref="H873:I873"/>
    <mergeCell ref="M873:N873"/>
    <mergeCell ref="C874:D874"/>
    <mergeCell ref="H874:I874"/>
    <mergeCell ref="M874:N874"/>
    <mergeCell ref="C869:D869"/>
    <mergeCell ref="H869:I869"/>
    <mergeCell ref="M869:N869"/>
    <mergeCell ref="C870:D870"/>
    <mergeCell ref="H870:I870"/>
    <mergeCell ref="M870:N870"/>
    <mergeCell ref="C871:D871"/>
    <mergeCell ref="H871:I871"/>
    <mergeCell ref="M871:N871"/>
    <mergeCell ref="C866:D866"/>
    <mergeCell ref="H866:I866"/>
    <mergeCell ref="M866:N866"/>
    <mergeCell ref="C867:D867"/>
    <mergeCell ref="H867:I867"/>
    <mergeCell ref="M867:N867"/>
    <mergeCell ref="C868:D868"/>
    <mergeCell ref="H868:I868"/>
    <mergeCell ref="M868:N868"/>
    <mergeCell ref="C863:D863"/>
    <mergeCell ref="H863:I863"/>
    <mergeCell ref="M863:N863"/>
    <mergeCell ref="C864:D864"/>
    <mergeCell ref="H864:I864"/>
    <mergeCell ref="M864:N864"/>
    <mergeCell ref="C865:D865"/>
    <mergeCell ref="H865:I865"/>
    <mergeCell ref="M865:N865"/>
    <mergeCell ref="C860:D860"/>
    <mergeCell ref="H860:I860"/>
    <mergeCell ref="M860:N860"/>
    <mergeCell ref="C861:D861"/>
    <mergeCell ref="H861:I861"/>
    <mergeCell ref="M861:N861"/>
    <mergeCell ref="C862:D862"/>
    <mergeCell ref="H862:I862"/>
    <mergeCell ref="M862:N862"/>
    <mergeCell ref="C857:D857"/>
    <mergeCell ref="H857:I857"/>
    <mergeCell ref="M857:N857"/>
    <mergeCell ref="C858:D858"/>
    <mergeCell ref="H858:I858"/>
    <mergeCell ref="M858:N858"/>
    <mergeCell ref="C859:D859"/>
    <mergeCell ref="H859:I859"/>
    <mergeCell ref="M859:N859"/>
    <mergeCell ref="C854:D854"/>
    <mergeCell ref="H854:I854"/>
    <mergeCell ref="M854:N854"/>
    <mergeCell ref="C855:D855"/>
    <mergeCell ref="H855:I855"/>
    <mergeCell ref="M855:N855"/>
    <mergeCell ref="C856:D856"/>
    <mergeCell ref="H856:I856"/>
    <mergeCell ref="M856:N856"/>
    <mergeCell ref="C851:D851"/>
    <mergeCell ref="H851:I851"/>
    <mergeCell ref="M851:N851"/>
    <mergeCell ref="C852:D852"/>
    <mergeCell ref="H852:I852"/>
    <mergeCell ref="M852:N852"/>
    <mergeCell ref="C853:D853"/>
    <mergeCell ref="H853:I853"/>
    <mergeCell ref="M853:N853"/>
    <mergeCell ref="C848:D848"/>
    <mergeCell ref="H848:I848"/>
    <mergeCell ref="M848:N848"/>
    <mergeCell ref="C849:D849"/>
    <mergeCell ref="H849:I849"/>
    <mergeCell ref="M849:N849"/>
    <mergeCell ref="C850:D850"/>
    <mergeCell ref="H850:I850"/>
    <mergeCell ref="M850:N850"/>
    <mergeCell ref="C845:D845"/>
    <mergeCell ref="H845:I845"/>
    <mergeCell ref="M845:N845"/>
    <mergeCell ref="C846:D846"/>
    <mergeCell ref="H846:I846"/>
    <mergeCell ref="M846:N846"/>
    <mergeCell ref="C847:D847"/>
    <mergeCell ref="H847:I847"/>
    <mergeCell ref="M847:N847"/>
    <mergeCell ref="C842:D842"/>
    <mergeCell ref="H842:I842"/>
    <mergeCell ref="M842:N842"/>
    <mergeCell ref="C843:D843"/>
    <mergeCell ref="H843:I843"/>
    <mergeCell ref="M843:N843"/>
    <mergeCell ref="C844:D844"/>
    <mergeCell ref="H844:I844"/>
    <mergeCell ref="M844:N844"/>
    <mergeCell ref="C839:D839"/>
    <mergeCell ref="H839:I839"/>
    <mergeCell ref="M839:N839"/>
    <mergeCell ref="C840:D840"/>
    <mergeCell ref="H840:I840"/>
    <mergeCell ref="M840:N840"/>
    <mergeCell ref="C841:D841"/>
    <mergeCell ref="H841:I841"/>
    <mergeCell ref="M841:N841"/>
    <mergeCell ref="C836:D836"/>
    <mergeCell ref="H836:I836"/>
    <mergeCell ref="M836:N836"/>
    <mergeCell ref="C837:D837"/>
    <mergeCell ref="H837:I837"/>
    <mergeCell ref="M837:N837"/>
    <mergeCell ref="C838:D838"/>
    <mergeCell ref="H838:I838"/>
    <mergeCell ref="M838:N838"/>
    <mergeCell ref="C833:D833"/>
    <mergeCell ref="H833:I833"/>
    <mergeCell ref="M833:N833"/>
    <mergeCell ref="C834:D834"/>
    <mergeCell ref="H834:I834"/>
    <mergeCell ref="M834:N834"/>
    <mergeCell ref="C835:D835"/>
    <mergeCell ref="H835:I835"/>
    <mergeCell ref="M835:N835"/>
    <mergeCell ref="C830:D830"/>
    <mergeCell ref="H830:I830"/>
    <mergeCell ref="M830:N830"/>
    <mergeCell ref="C831:D831"/>
    <mergeCell ref="H831:I831"/>
    <mergeCell ref="M831:N831"/>
    <mergeCell ref="C832:D832"/>
    <mergeCell ref="H832:I832"/>
    <mergeCell ref="M832:N832"/>
    <mergeCell ref="C827:D827"/>
    <mergeCell ref="H827:I827"/>
    <mergeCell ref="M827:N827"/>
    <mergeCell ref="C828:D828"/>
    <mergeCell ref="H828:I828"/>
    <mergeCell ref="M828:N828"/>
    <mergeCell ref="C829:D829"/>
    <mergeCell ref="H829:I829"/>
    <mergeCell ref="M829:N829"/>
    <mergeCell ref="C824:D824"/>
    <mergeCell ref="H824:I824"/>
    <mergeCell ref="M824:N824"/>
    <mergeCell ref="C825:D825"/>
    <mergeCell ref="H825:I825"/>
    <mergeCell ref="M825:N825"/>
    <mergeCell ref="C826:D826"/>
    <mergeCell ref="H826:I826"/>
    <mergeCell ref="M826:N826"/>
    <mergeCell ref="C821:D821"/>
    <mergeCell ref="H821:I821"/>
    <mergeCell ref="M821:N821"/>
    <mergeCell ref="C822:D822"/>
    <mergeCell ref="H822:I822"/>
    <mergeCell ref="M822:N822"/>
    <mergeCell ref="C823:D823"/>
    <mergeCell ref="H823:I823"/>
    <mergeCell ref="M823:N823"/>
    <mergeCell ref="C818:D818"/>
    <mergeCell ref="H818:I818"/>
    <mergeCell ref="M818:N818"/>
    <mergeCell ref="C819:D819"/>
    <mergeCell ref="H819:I819"/>
    <mergeCell ref="M819:N819"/>
    <mergeCell ref="C820:D820"/>
    <mergeCell ref="H820:I820"/>
    <mergeCell ref="M820:N820"/>
    <mergeCell ref="C815:D815"/>
    <mergeCell ref="H815:I815"/>
    <mergeCell ref="M815:N815"/>
    <mergeCell ref="C816:D816"/>
    <mergeCell ref="H816:I816"/>
    <mergeCell ref="M816:N816"/>
    <mergeCell ref="C817:D817"/>
    <mergeCell ref="H817:I817"/>
    <mergeCell ref="M817:N817"/>
    <mergeCell ref="C812:D812"/>
    <mergeCell ref="H812:I812"/>
    <mergeCell ref="M812:N812"/>
    <mergeCell ref="C813:D813"/>
    <mergeCell ref="H813:I813"/>
    <mergeCell ref="M813:N813"/>
    <mergeCell ref="C814:D814"/>
    <mergeCell ref="H814:I814"/>
    <mergeCell ref="M814:N814"/>
    <mergeCell ref="C809:D809"/>
    <mergeCell ref="H809:I809"/>
    <mergeCell ref="M809:N809"/>
    <mergeCell ref="C810:D810"/>
    <mergeCell ref="H810:I810"/>
    <mergeCell ref="M810:N810"/>
    <mergeCell ref="C811:D811"/>
    <mergeCell ref="H811:I811"/>
    <mergeCell ref="M811:N811"/>
    <mergeCell ref="C806:D806"/>
    <mergeCell ref="H806:I806"/>
    <mergeCell ref="M806:N806"/>
    <mergeCell ref="C807:D807"/>
    <mergeCell ref="H807:I807"/>
    <mergeCell ref="M807:N807"/>
    <mergeCell ref="C808:D808"/>
    <mergeCell ref="H808:I808"/>
    <mergeCell ref="M808:N808"/>
    <mergeCell ref="C803:D803"/>
    <mergeCell ref="H803:I803"/>
    <mergeCell ref="M803:N803"/>
    <mergeCell ref="C804:D804"/>
    <mergeCell ref="H804:I804"/>
    <mergeCell ref="M804:N804"/>
    <mergeCell ref="C805:D805"/>
    <mergeCell ref="H805:I805"/>
    <mergeCell ref="M805:N805"/>
    <mergeCell ref="C800:D800"/>
    <mergeCell ref="H800:I800"/>
    <mergeCell ref="M800:N800"/>
    <mergeCell ref="C801:D801"/>
    <mergeCell ref="H801:I801"/>
    <mergeCell ref="M801:N801"/>
    <mergeCell ref="C802:D802"/>
    <mergeCell ref="H802:I802"/>
    <mergeCell ref="M802:N802"/>
    <mergeCell ref="C797:D797"/>
    <mergeCell ref="H797:I797"/>
    <mergeCell ref="M797:N797"/>
    <mergeCell ref="C798:D798"/>
    <mergeCell ref="H798:I798"/>
    <mergeCell ref="M798:N798"/>
    <mergeCell ref="C799:D799"/>
    <mergeCell ref="H799:I799"/>
    <mergeCell ref="M799:N799"/>
    <mergeCell ref="C794:D794"/>
    <mergeCell ref="H794:I794"/>
    <mergeCell ref="M794:N794"/>
    <mergeCell ref="C795:D795"/>
    <mergeCell ref="H795:I795"/>
    <mergeCell ref="M795:N795"/>
    <mergeCell ref="C796:D796"/>
    <mergeCell ref="H796:I796"/>
    <mergeCell ref="M796:N796"/>
    <mergeCell ref="C791:D791"/>
    <mergeCell ref="H791:I791"/>
    <mergeCell ref="M791:N791"/>
    <mergeCell ref="C792:D792"/>
    <mergeCell ref="H792:I792"/>
    <mergeCell ref="M792:N792"/>
    <mergeCell ref="C793:D793"/>
    <mergeCell ref="H793:I793"/>
    <mergeCell ref="M793:N793"/>
    <mergeCell ref="C788:D788"/>
    <mergeCell ref="H788:I788"/>
    <mergeCell ref="M788:N788"/>
    <mergeCell ref="C789:D789"/>
    <mergeCell ref="H789:I789"/>
    <mergeCell ref="M789:N789"/>
    <mergeCell ref="C790:D790"/>
    <mergeCell ref="H790:I790"/>
    <mergeCell ref="M790:N790"/>
    <mergeCell ref="C785:D785"/>
    <mergeCell ref="H785:I785"/>
    <mergeCell ref="M785:N785"/>
    <mergeCell ref="C786:D786"/>
    <mergeCell ref="H786:I786"/>
    <mergeCell ref="M786:N786"/>
    <mergeCell ref="C787:D787"/>
    <mergeCell ref="H787:I787"/>
    <mergeCell ref="M787:N787"/>
    <mergeCell ref="C782:D782"/>
    <mergeCell ref="H782:I782"/>
    <mergeCell ref="M782:N782"/>
    <mergeCell ref="C783:D783"/>
    <mergeCell ref="H783:I783"/>
    <mergeCell ref="M783:N783"/>
    <mergeCell ref="C784:D784"/>
    <mergeCell ref="H784:I784"/>
    <mergeCell ref="M784:N784"/>
    <mergeCell ref="C779:D779"/>
    <mergeCell ref="H779:I779"/>
    <mergeCell ref="M779:N779"/>
    <mergeCell ref="C780:D780"/>
    <mergeCell ref="H780:I780"/>
    <mergeCell ref="M780:N780"/>
    <mergeCell ref="C781:D781"/>
    <mergeCell ref="H781:I781"/>
    <mergeCell ref="M781:N781"/>
    <mergeCell ref="C776:D776"/>
    <mergeCell ref="H776:I776"/>
    <mergeCell ref="M776:N776"/>
    <mergeCell ref="C777:D777"/>
    <mergeCell ref="H777:I777"/>
    <mergeCell ref="M777:N777"/>
    <mergeCell ref="C778:D778"/>
    <mergeCell ref="H778:I778"/>
    <mergeCell ref="M778:N778"/>
    <mergeCell ref="C773:D773"/>
    <mergeCell ref="H773:I773"/>
    <mergeCell ref="M773:N773"/>
    <mergeCell ref="C774:D774"/>
    <mergeCell ref="H774:I774"/>
    <mergeCell ref="M774:N774"/>
    <mergeCell ref="C775:D775"/>
    <mergeCell ref="H775:I775"/>
    <mergeCell ref="M775:N775"/>
    <mergeCell ref="C770:D770"/>
    <mergeCell ref="H770:I770"/>
    <mergeCell ref="M770:N770"/>
    <mergeCell ref="C771:D771"/>
    <mergeCell ref="H771:I771"/>
    <mergeCell ref="M771:N771"/>
    <mergeCell ref="C772:D772"/>
    <mergeCell ref="H772:I772"/>
    <mergeCell ref="M772:N772"/>
    <mergeCell ref="C767:D767"/>
    <mergeCell ref="H767:I767"/>
    <mergeCell ref="M767:N767"/>
    <mergeCell ref="C768:D768"/>
    <mergeCell ref="H768:I768"/>
    <mergeCell ref="M768:N768"/>
    <mergeCell ref="C769:D769"/>
    <mergeCell ref="H769:I769"/>
    <mergeCell ref="M769:N769"/>
    <mergeCell ref="C764:D764"/>
    <mergeCell ref="H764:I764"/>
    <mergeCell ref="M764:N764"/>
    <mergeCell ref="C765:D765"/>
    <mergeCell ref="H765:I765"/>
    <mergeCell ref="M765:N765"/>
    <mergeCell ref="C766:D766"/>
    <mergeCell ref="H766:I766"/>
    <mergeCell ref="M766:N766"/>
    <mergeCell ref="C761:D761"/>
    <mergeCell ref="H761:I761"/>
    <mergeCell ref="M761:N761"/>
    <mergeCell ref="C762:D762"/>
    <mergeCell ref="H762:I762"/>
    <mergeCell ref="M762:N762"/>
    <mergeCell ref="C763:D763"/>
    <mergeCell ref="H763:I763"/>
    <mergeCell ref="M763:N763"/>
    <mergeCell ref="C758:D758"/>
    <mergeCell ref="H758:I758"/>
    <mergeCell ref="M758:N758"/>
    <mergeCell ref="C759:D759"/>
    <mergeCell ref="H759:I759"/>
    <mergeCell ref="M759:N759"/>
    <mergeCell ref="C760:D760"/>
    <mergeCell ref="H760:I760"/>
    <mergeCell ref="M760:N760"/>
    <mergeCell ref="C755:D755"/>
    <mergeCell ref="H755:I755"/>
    <mergeCell ref="M755:N755"/>
    <mergeCell ref="C756:D756"/>
    <mergeCell ref="H756:I756"/>
    <mergeCell ref="M756:N756"/>
    <mergeCell ref="C757:D757"/>
    <mergeCell ref="H757:I757"/>
    <mergeCell ref="M757:N757"/>
    <mergeCell ref="C752:D752"/>
    <mergeCell ref="H752:I752"/>
    <mergeCell ref="M752:N752"/>
    <mergeCell ref="C753:D753"/>
    <mergeCell ref="H753:I753"/>
    <mergeCell ref="M753:N753"/>
    <mergeCell ref="C754:D754"/>
    <mergeCell ref="H754:I754"/>
    <mergeCell ref="M754:N754"/>
    <mergeCell ref="C749:D749"/>
    <mergeCell ref="H749:I749"/>
    <mergeCell ref="M749:N749"/>
    <mergeCell ref="C750:D750"/>
    <mergeCell ref="H750:I750"/>
    <mergeCell ref="M750:N750"/>
    <mergeCell ref="C751:D751"/>
    <mergeCell ref="H751:I751"/>
    <mergeCell ref="M751:N751"/>
    <mergeCell ref="C746:D746"/>
    <mergeCell ref="H746:I746"/>
    <mergeCell ref="M746:N746"/>
    <mergeCell ref="C747:D747"/>
    <mergeCell ref="H747:I747"/>
    <mergeCell ref="M747:N747"/>
    <mergeCell ref="C748:D748"/>
    <mergeCell ref="H748:I748"/>
    <mergeCell ref="M748:N748"/>
    <mergeCell ref="C743:D743"/>
    <mergeCell ref="H743:I743"/>
    <mergeCell ref="M743:N743"/>
    <mergeCell ref="C744:D744"/>
    <mergeCell ref="H744:I744"/>
    <mergeCell ref="M744:N744"/>
    <mergeCell ref="C745:D745"/>
    <mergeCell ref="H745:I745"/>
    <mergeCell ref="M745:N745"/>
    <mergeCell ref="C740:D740"/>
    <mergeCell ref="H740:I740"/>
    <mergeCell ref="M740:N740"/>
    <mergeCell ref="C741:D741"/>
    <mergeCell ref="H741:I741"/>
    <mergeCell ref="M741:N741"/>
    <mergeCell ref="C742:D742"/>
    <mergeCell ref="H742:I742"/>
    <mergeCell ref="M742:N742"/>
    <mergeCell ref="C737:D737"/>
    <mergeCell ref="H737:I737"/>
    <mergeCell ref="M737:N737"/>
    <mergeCell ref="C738:D738"/>
    <mergeCell ref="H738:I738"/>
    <mergeCell ref="M738:N738"/>
    <mergeCell ref="C739:D739"/>
    <mergeCell ref="H739:I739"/>
    <mergeCell ref="M739:N739"/>
    <mergeCell ref="C734:D734"/>
    <mergeCell ref="H734:I734"/>
    <mergeCell ref="M734:N734"/>
    <mergeCell ref="C735:D735"/>
    <mergeCell ref="H735:I735"/>
    <mergeCell ref="M735:N735"/>
    <mergeCell ref="C736:D736"/>
    <mergeCell ref="H736:I736"/>
    <mergeCell ref="M736:N736"/>
    <mergeCell ref="C731:D731"/>
    <mergeCell ref="H731:I731"/>
    <mergeCell ref="M731:N731"/>
    <mergeCell ref="C732:D732"/>
    <mergeCell ref="H732:I732"/>
    <mergeCell ref="M732:N732"/>
    <mergeCell ref="C733:D733"/>
    <mergeCell ref="H733:I733"/>
    <mergeCell ref="M733:N733"/>
    <mergeCell ref="C728:D728"/>
    <mergeCell ref="H728:I728"/>
    <mergeCell ref="M728:N728"/>
    <mergeCell ref="C729:D729"/>
    <mergeCell ref="H729:I729"/>
    <mergeCell ref="M729:N729"/>
    <mergeCell ref="C730:D730"/>
    <mergeCell ref="H730:I730"/>
    <mergeCell ref="M730:N730"/>
    <mergeCell ref="C725:D725"/>
    <mergeCell ref="H725:I725"/>
    <mergeCell ref="M725:N725"/>
    <mergeCell ref="C726:D726"/>
    <mergeCell ref="H726:I726"/>
    <mergeCell ref="M726:N726"/>
    <mergeCell ref="C727:D727"/>
    <mergeCell ref="H727:I727"/>
    <mergeCell ref="M727:N727"/>
    <mergeCell ref="C722:D722"/>
    <mergeCell ref="H722:I722"/>
    <mergeCell ref="M722:N722"/>
    <mergeCell ref="C723:D723"/>
    <mergeCell ref="H723:I723"/>
    <mergeCell ref="M723:N723"/>
    <mergeCell ref="C724:D724"/>
    <mergeCell ref="H724:I724"/>
    <mergeCell ref="M724:N724"/>
    <mergeCell ref="C719:D719"/>
    <mergeCell ref="H719:I719"/>
    <mergeCell ref="M719:N719"/>
    <mergeCell ref="C720:D720"/>
    <mergeCell ref="H720:I720"/>
    <mergeCell ref="M720:N720"/>
    <mergeCell ref="C721:D721"/>
    <mergeCell ref="H721:I721"/>
    <mergeCell ref="M721:N721"/>
    <mergeCell ref="C716:D716"/>
    <mergeCell ref="H716:I716"/>
    <mergeCell ref="M716:N716"/>
    <mergeCell ref="C717:D717"/>
    <mergeCell ref="H717:I717"/>
    <mergeCell ref="M717:N717"/>
    <mergeCell ref="C718:D718"/>
    <mergeCell ref="H718:I718"/>
    <mergeCell ref="M718:N718"/>
    <mergeCell ref="C713:D713"/>
    <mergeCell ref="H713:I713"/>
    <mergeCell ref="M713:N713"/>
    <mergeCell ref="C714:D714"/>
    <mergeCell ref="H714:I714"/>
    <mergeCell ref="M714:N714"/>
    <mergeCell ref="C715:D715"/>
    <mergeCell ref="H715:I715"/>
    <mergeCell ref="M715:N715"/>
    <mergeCell ref="C710:D710"/>
    <mergeCell ref="H710:I710"/>
    <mergeCell ref="M710:N710"/>
    <mergeCell ref="C711:D711"/>
    <mergeCell ref="H711:I711"/>
    <mergeCell ref="M711:N711"/>
    <mergeCell ref="C712:D712"/>
    <mergeCell ref="H712:I712"/>
    <mergeCell ref="M712:N712"/>
    <mergeCell ref="C707:D707"/>
    <mergeCell ref="H707:I707"/>
    <mergeCell ref="M707:N707"/>
    <mergeCell ref="C708:D708"/>
    <mergeCell ref="H708:I708"/>
    <mergeCell ref="M708:N708"/>
    <mergeCell ref="C709:D709"/>
    <mergeCell ref="H709:I709"/>
    <mergeCell ref="M709:N709"/>
    <mergeCell ref="C704:D704"/>
    <mergeCell ref="H704:I704"/>
    <mergeCell ref="M704:N704"/>
    <mergeCell ref="C705:D705"/>
    <mergeCell ref="H705:I705"/>
    <mergeCell ref="M705:N705"/>
    <mergeCell ref="C706:D706"/>
    <mergeCell ref="H706:I706"/>
    <mergeCell ref="M706:N706"/>
    <mergeCell ref="C701:D701"/>
    <mergeCell ref="H701:I701"/>
    <mergeCell ref="M701:N701"/>
    <mergeCell ref="C702:D702"/>
    <mergeCell ref="H702:I702"/>
    <mergeCell ref="M702:N702"/>
    <mergeCell ref="C703:D703"/>
    <mergeCell ref="H703:I703"/>
    <mergeCell ref="M703:N703"/>
    <mergeCell ref="C698:D698"/>
    <mergeCell ref="H698:I698"/>
    <mergeCell ref="M698:N698"/>
    <mergeCell ref="C699:D699"/>
    <mergeCell ref="H699:I699"/>
    <mergeCell ref="M699:N699"/>
    <mergeCell ref="C700:D700"/>
    <mergeCell ref="H700:I700"/>
    <mergeCell ref="M700:N700"/>
    <mergeCell ref="C695:D695"/>
    <mergeCell ref="H695:I695"/>
    <mergeCell ref="M695:N695"/>
    <mergeCell ref="C696:D696"/>
    <mergeCell ref="H696:I696"/>
    <mergeCell ref="M696:N696"/>
    <mergeCell ref="C697:D697"/>
    <mergeCell ref="H697:I697"/>
    <mergeCell ref="M697:N697"/>
    <mergeCell ref="C692:D692"/>
    <mergeCell ref="H692:I692"/>
    <mergeCell ref="M692:N692"/>
    <mergeCell ref="C693:D693"/>
    <mergeCell ref="H693:I693"/>
    <mergeCell ref="M693:N693"/>
    <mergeCell ref="C694:D694"/>
    <mergeCell ref="H694:I694"/>
    <mergeCell ref="M694:N694"/>
    <mergeCell ref="C689:D689"/>
    <mergeCell ref="H689:I689"/>
    <mergeCell ref="M689:N689"/>
    <mergeCell ref="C690:D690"/>
    <mergeCell ref="H690:I690"/>
    <mergeCell ref="M690:N690"/>
    <mergeCell ref="C691:D691"/>
    <mergeCell ref="H691:I691"/>
    <mergeCell ref="M691:N691"/>
    <mergeCell ref="C686:D686"/>
    <mergeCell ref="H686:I686"/>
    <mergeCell ref="M686:N686"/>
    <mergeCell ref="C687:D687"/>
    <mergeCell ref="H687:I687"/>
    <mergeCell ref="M687:N687"/>
    <mergeCell ref="C688:D688"/>
    <mergeCell ref="H688:I688"/>
    <mergeCell ref="M688:N688"/>
    <mergeCell ref="C683:D683"/>
    <mergeCell ref="H683:I683"/>
    <mergeCell ref="M683:N683"/>
    <mergeCell ref="C684:D684"/>
    <mergeCell ref="H684:I684"/>
    <mergeCell ref="M684:N684"/>
    <mergeCell ref="C685:D685"/>
    <mergeCell ref="H685:I685"/>
    <mergeCell ref="M685:N685"/>
    <mergeCell ref="C680:D680"/>
    <mergeCell ref="H680:I680"/>
    <mergeCell ref="M680:N680"/>
    <mergeCell ref="C681:D681"/>
    <mergeCell ref="H681:I681"/>
    <mergeCell ref="M681:N681"/>
    <mergeCell ref="C682:D682"/>
    <mergeCell ref="H682:I682"/>
    <mergeCell ref="M682:N682"/>
    <mergeCell ref="C677:D677"/>
    <mergeCell ref="H677:I677"/>
    <mergeCell ref="M677:N677"/>
    <mergeCell ref="C678:D678"/>
    <mergeCell ref="H678:I678"/>
    <mergeCell ref="M678:N678"/>
    <mergeCell ref="C679:D679"/>
    <mergeCell ref="H679:I679"/>
    <mergeCell ref="M679:N679"/>
    <mergeCell ref="C674:D674"/>
    <mergeCell ref="H674:I674"/>
    <mergeCell ref="M674:N674"/>
    <mergeCell ref="C675:D675"/>
    <mergeCell ref="H675:I675"/>
    <mergeCell ref="M675:N675"/>
    <mergeCell ref="C676:D676"/>
    <mergeCell ref="H676:I676"/>
    <mergeCell ref="M676:N676"/>
    <mergeCell ref="C671:D671"/>
    <mergeCell ref="H671:I671"/>
    <mergeCell ref="M671:N671"/>
    <mergeCell ref="C672:D672"/>
    <mergeCell ref="H672:I672"/>
    <mergeCell ref="M672:N672"/>
    <mergeCell ref="C673:D673"/>
    <mergeCell ref="H673:I673"/>
    <mergeCell ref="M673:N673"/>
    <mergeCell ref="C668:D668"/>
    <mergeCell ref="H668:I668"/>
    <mergeCell ref="M668:N668"/>
    <mergeCell ref="C669:D669"/>
    <mergeCell ref="H669:I669"/>
    <mergeCell ref="M669:N669"/>
    <mergeCell ref="C670:D670"/>
    <mergeCell ref="H670:I670"/>
    <mergeCell ref="M670:N670"/>
    <mergeCell ref="C665:D665"/>
    <mergeCell ref="H665:I665"/>
    <mergeCell ref="M665:N665"/>
    <mergeCell ref="C666:D666"/>
    <mergeCell ref="H666:I666"/>
    <mergeCell ref="M666:N666"/>
    <mergeCell ref="C667:D667"/>
    <mergeCell ref="H667:I667"/>
    <mergeCell ref="M667:N667"/>
    <mergeCell ref="C662:D662"/>
    <mergeCell ref="H662:I662"/>
    <mergeCell ref="M662:N662"/>
    <mergeCell ref="C663:D663"/>
    <mergeCell ref="H663:I663"/>
    <mergeCell ref="M663:N663"/>
    <mergeCell ref="C664:D664"/>
    <mergeCell ref="H664:I664"/>
    <mergeCell ref="M664:N664"/>
    <mergeCell ref="C659:D659"/>
    <mergeCell ref="H659:I659"/>
    <mergeCell ref="M659:N659"/>
    <mergeCell ref="C660:D660"/>
    <mergeCell ref="H660:I660"/>
    <mergeCell ref="M660:N660"/>
    <mergeCell ref="C661:D661"/>
    <mergeCell ref="H661:I661"/>
    <mergeCell ref="M661:N661"/>
    <mergeCell ref="C656:D656"/>
    <mergeCell ref="H656:I656"/>
    <mergeCell ref="M656:N656"/>
    <mergeCell ref="C657:D657"/>
    <mergeCell ref="H657:I657"/>
    <mergeCell ref="M657:N657"/>
    <mergeCell ref="C658:D658"/>
    <mergeCell ref="H658:I658"/>
    <mergeCell ref="M658:N658"/>
    <mergeCell ref="C653:D653"/>
    <mergeCell ref="H653:I653"/>
    <mergeCell ref="M653:N653"/>
    <mergeCell ref="C654:D654"/>
    <mergeCell ref="H654:I654"/>
    <mergeCell ref="M654:N654"/>
    <mergeCell ref="C655:D655"/>
    <mergeCell ref="H655:I655"/>
    <mergeCell ref="M655:N655"/>
    <mergeCell ref="C650:D650"/>
    <mergeCell ref="H650:I650"/>
    <mergeCell ref="M650:N650"/>
    <mergeCell ref="C651:D651"/>
    <mergeCell ref="H651:I651"/>
    <mergeCell ref="M651:N651"/>
    <mergeCell ref="C652:D652"/>
    <mergeCell ref="H652:I652"/>
    <mergeCell ref="M652:N652"/>
    <mergeCell ref="C647:D647"/>
    <mergeCell ref="H647:I647"/>
    <mergeCell ref="M647:N647"/>
    <mergeCell ref="C648:D648"/>
    <mergeCell ref="H648:I648"/>
    <mergeCell ref="M648:N648"/>
    <mergeCell ref="C649:D649"/>
    <mergeCell ref="H649:I649"/>
    <mergeCell ref="M649:N649"/>
    <mergeCell ref="C644:D644"/>
    <mergeCell ref="H644:I644"/>
    <mergeCell ref="M644:N644"/>
    <mergeCell ref="C645:D645"/>
    <mergeCell ref="H645:I645"/>
    <mergeCell ref="M645:N645"/>
    <mergeCell ref="C646:D646"/>
    <mergeCell ref="H646:I646"/>
    <mergeCell ref="M646:N646"/>
    <mergeCell ref="C641:D641"/>
    <mergeCell ref="H641:I641"/>
    <mergeCell ref="M641:N641"/>
    <mergeCell ref="C642:D642"/>
    <mergeCell ref="H642:I642"/>
    <mergeCell ref="M642:N642"/>
    <mergeCell ref="C643:D643"/>
    <mergeCell ref="H643:I643"/>
    <mergeCell ref="M643:N643"/>
    <mergeCell ref="C638:D638"/>
    <mergeCell ref="H638:I638"/>
    <mergeCell ref="M638:N638"/>
    <mergeCell ref="C639:D639"/>
    <mergeCell ref="H639:I639"/>
    <mergeCell ref="M639:N639"/>
    <mergeCell ref="C640:D640"/>
    <mergeCell ref="H640:I640"/>
    <mergeCell ref="M640:N640"/>
    <mergeCell ref="C635:D635"/>
    <mergeCell ref="H635:I635"/>
    <mergeCell ref="M635:N635"/>
    <mergeCell ref="C636:D636"/>
    <mergeCell ref="H636:I636"/>
    <mergeCell ref="M636:N636"/>
    <mergeCell ref="C637:D637"/>
    <mergeCell ref="H637:I637"/>
    <mergeCell ref="M637:N637"/>
    <mergeCell ref="C632:D632"/>
    <mergeCell ref="H632:I632"/>
    <mergeCell ref="M632:N632"/>
    <mergeCell ref="C633:D633"/>
    <mergeCell ref="H633:I633"/>
    <mergeCell ref="M633:N633"/>
    <mergeCell ref="C634:D634"/>
    <mergeCell ref="H634:I634"/>
    <mergeCell ref="M634:N634"/>
    <mergeCell ref="C629:D629"/>
    <mergeCell ref="H629:I629"/>
    <mergeCell ref="M629:N629"/>
    <mergeCell ref="C630:D630"/>
    <mergeCell ref="H630:I630"/>
    <mergeCell ref="M630:N630"/>
    <mergeCell ref="C631:D631"/>
    <mergeCell ref="H631:I631"/>
    <mergeCell ref="M631:N631"/>
    <mergeCell ref="C626:D626"/>
    <mergeCell ref="H626:I626"/>
    <mergeCell ref="M626:N626"/>
    <mergeCell ref="C627:D627"/>
    <mergeCell ref="H627:I627"/>
    <mergeCell ref="M627:N627"/>
    <mergeCell ref="C628:D628"/>
    <mergeCell ref="H628:I628"/>
    <mergeCell ref="M628:N628"/>
    <mergeCell ref="C623:D623"/>
    <mergeCell ref="H623:I623"/>
    <mergeCell ref="M623:N623"/>
    <mergeCell ref="C624:D624"/>
    <mergeCell ref="H624:I624"/>
    <mergeCell ref="M624:N624"/>
    <mergeCell ref="C625:D625"/>
    <mergeCell ref="H625:I625"/>
    <mergeCell ref="M625:N625"/>
    <mergeCell ref="C620:D620"/>
    <mergeCell ref="H620:I620"/>
    <mergeCell ref="M620:N620"/>
    <mergeCell ref="C621:D621"/>
    <mergeCell ref="H621:I621"/>
    <mergeCell ref="M621:N621"/>
    <mergeCell ref="C622:D622"/>
    <mergeCell ref="H622:I622"/>
    <mergeCell ref="M622:N622"/>
    <mergeCell ref="C617:D617"/>
    <mergeCell ref="H617:I617"/>
    <mergeCell ref="M617:N617"/>
    <mergeCell ref="C618:D618"/>
    <mergeCell ref="H618:I618"/>
    <mergeCell ref="M618:N618"/>
    <mergeCell ref="C619:D619"/>
    <mergeCell ref="H619:I619"/>
    <mergeCell ref="M619:N619"/>
    <mergeCell ref="C614:D614"/>
    <mergeCell ref="H614:I614"/>
    <mergeCell ref="M614:N614"/>
    <mergeCell ref="C615:D615"/>
    <mergeCell ref="H615:I615"/>
    <mergeCell ref="M615:N615"/>
    <mergeCell ref="C616:D616"/>
    <mergeCell ref="H616:I616"/>
    <mergeCell ref="M616:N616"/>
    <mergeCell ref="C611:D611"/>
    <mergeCell ref="H611:I611"/>
    <mergeCell ref="M611:N611"/>
    <mergeCell ref="C612:D612"/>
    <mergeCell ref="H612:I612"/>
    <mergeCell ref="M612:N612"/>
    <mergeCell ref="C613:D613"/>
    <mergeCell ref="H613:I613"/>
    <mergeCell ref="M613:N613"/>
    <mergeCell ref="C608:D608"/>
    <mergeCell ref="H608:I608"/>
    <mergeCell ref="M608:N608"/>
    <mergeCell ref="C609:D609"/>
    <mergeCell ref="H609:I609"/>
    <mergeCell ref="M609:N609"/>
    <mergeCell ref="C610:D610"/>
    <mergeCell ref="H610:I610"/>
    <mergeCell ref="M610:N610"/>
    <mergeCell ref="C605:D605"/>
    <mergeCell ref="H605:I605"/>
    <mergeCell ref="M605:N605"/>
    <mergeCell ref="C606:D606"/>
    <mergeCell ref="H606:I606"/>
    <mergeCell ref="M606:N606"/>
    <mergeCell ref="C607:D607"/>
    <mergeCell ref="H607:I607"/>
    <mergeCell ref="M607:N607"/>
    <mergeCell ref="C602:D602"/>
    <mergeCell ref="H602:I602"/>
    <mergeCell ref="M602:N602"/>
    <mergeCell ref="C603:D603"/>
    <mergeCell ref="H603:I603"/>
    <mergeCell ref="M603:N603"/>
    <mergeCell ref="C604:D604"/>
    <mergeCell ref="H604:I604"/>
    <mergeCell ref="M604:N604"/>
    <mergeCell ref="C599:D599"/>
    <mergeCell ref="H599:I599"/>
    <mergeCell ref="M599:N599"/>
    <mergeCell ref="C600:D600"/>
    <mergeCell ref="H600:I600"/>
    <mergeCell ref="M600:N600"/>
    <mergeCell ref="C601:D601"/>
    <mergeCell ref="H601:I601"/>
    <mergeCell ref="M601:N601"/>
    <mergeCell ref="C596:D596"/>
    <mergeCell ref="H596:I596"/>
    <mergeCell ref="M596:N596"/>
    <mergeCell ref="C597:D597"/>
    <mergeCell ref="H597:I597"/>
    <mergeCell ref="M597:N597"/>
    <mergeCell ref="C598:D598"/>
    <mergeCell ref="H598:I598"/>
    <mergeCell ref="M598:N598"/>
    <mergeCell ref="C592:D592"/>
    <mergeCell ref="H592:L592"/>
    <mergeCell ref="M592:N592"/>
    <mergeCell ref="C593:D593"/>
    <mergeCell ref="H593:I594"/>
    <mergeCell ref="M593:N593"/>
    <mergeCell ref="C594:D594"/>
    <mergeCell ref="M594:N594"/>
    <mergeCell ref="C595:D595"/>
    <mergeCell ref="H595:I595"/>
    <mergeCell ref="M595:N595"/>
    <mergeCell ref="C589:D589"/>
    <mergeCell ref="H589:I589"/>
    <mergeCell ref="M589:N589"/>
    <mergeCell ref="C590:D590"/>
    <mergeCell ref="H590:I590"/>
    <mergeCell ref="M590:N590"/>
    <mergeCell ref="C591:D591"/>
    <mergeCell ref="H591:I591"/>
    <mergeCell ref="M591:N591"/>
    <mergeCell ref="C586:D586"/>
    <mergeCell ref="H586:I586"/>
    <mergeCell ref="M586:N586"/>
    <mergeCell ref="C587:D587"/>
    <mergeCell ref="H587:I587"/>
    <mergeCell ref="M587:N587"/>
    <mergeCell ref="C588:D588"/>
    <mergeCell ref="H588:I588"/>
    <mergeCell ref="M588:N588"/>
    <mergeCell ref="C583:D583"/>
    <mergeCell ref="H583:I583"/>
    <mergeCell ref="M583:N583"/>
    <mergeCell ref="C584:D584"/>
    <mergeCell ref="H584:I584"/>
    <mergeCell ref="M584:N584"/>
    <mergeCell ref="C585:D585"/>
    <mergeCell ref="H585:I585"/>
    <mergeCell ref="M585:N585"/>
    <mergeCell ref="C580:D580"/>
    <mergeCell ref="H580:I580"/>
    <mergeCell ref="M580:N580"/>
    <mergeCell ref="C581:D581"/>
    <mergeCell ref="H581:I581"/>
    <mergeCell ref="M581:N581"/>
    <mergeCell ref="C582:D582"/>
    <mergeCell ref="H582:I582"/>
    <mergeCell ref="M582:N582"/>
    <mergeCell ref="C576:G576"/>
    <mergeCell ref="H576:I576"/>
    <mergeCell ref="M576:Q576"/>
    <mergeCell ref="C577:D578"/>
    <mergeCell ref="H577:I577"/>
    <mergeCell ref="M577:N578"/>
    <mergeCell ref="H578:I578"/>
    <mergeCell ref="C579:D579"/>
    <mergeCell ref="H579:I579"/>
    <mergeCell ref="M579:N579"/>
    <mergeCell ref="C573:D573"/>
    <mergeCell ref="H573:I573"/>
    <mergeCell ref="M573:N573"/>
    <mergeCell ref="C574:D574"/>
    <mergeCell ref="H574:I574"/>
    <mergeCell ref="M574:N574"/>
    <mergeCell ref="C575:D575"/>
    <mergeCell ref="H575:I575"/>
    <mergeCell ref="M575:N575"/>
    <mergeCell ref="C570:D570"/>
    <mergeCell ref="H570:I570"/>
    <mergeCell ref="M570:N570"/>
    <mergeCell ref="C571:D571"/>
    <mergeCell ref="H571:I571"/>
    <mergeCell ref="M571:N571"/>
    <mergeCell ref="C572:D572"/>
    <mergeCell ref="H572:I572"/>
    <mergeCell ref="M572:N572"/>
    <mergeCell ref="C567:D567"/>
    <mergeCell ref="H567:I567"/>
    <mergeCell ref="M567:N567"/>
    <mergeCell ref="C568:D568"/>
    <mergeCell ref="H568:I568"/>
    <mergeCell ref="M568:N568"/>
    <mergeCell ref="C569:D569"/>
    <mergeCell ref="H569:I569"/>
    <mergeCell ref="M569:N569"/>
    <mergeCell ref="C564:D564"/>
    <mergeCell ref="H564:I564"/>
    <mergeCell ref="M564:N564"/>
    <mergeCell ref="C565:D565"/>
    <mergeCell ref="H565:I565"/>
    <mergeCell ref="M565:N565"/>
    <mergeCell ref="C566:D566"/>
    <mergeCell ref="H566:I566"/>
    <mergeCell ref="M566:N566"/>
    <mergeCell ref="C561:D561"/>
    <mergeCell ref="H561:I561"/>
    <mergeCell ref="M561:N561"/>
    <mergeCell ref="C562:D562"/>
    <mergeCell ref="H562:I562"/>
    <mergeCell ref="M562:N562"/>
    <mergeCell ref="C563:D563"/>
    <mergeCell ref="H563:I563"/>
    <mergeCell ref="M563:N563"/>
    <mergeCell ref="C558:D558"/>
    <mergeCell ref="H558:I558"/>
    <mergeCell ref="M558:N558"/>
    <mergeCell ref="C559:D559"/>
    <mergeCell ref="H559:I559"/>
    <mergeCell ref="M559:N559"/>
    <mergeCell ref="C560:D560"/>
    <mergeCell ref="H560:I560"/>
    <mergeCell ref="M560:N560"/>
    <mergeCell ref="C555:D555"/>
    <mergeCell ref="H555:I555"/>
    <mergeCell ref="M555:N555"/>
    <mergeCell ref="C556:D556"/>
    <mergeCell ref="H556:I556"/>
    <mergeCell ref="M556:N556"/>
    <mergeCell ref="C557:D557"/>
    <mergeCell ref="H557:I557"/>
    <mergeCell ref="M557:N557"/>
    <mergeCell ref="C552:D552"/>
    <mergeCell ref="H552:I552"/>
    <mergeCell ref="M552:N552"/>
    <mergeCell ref="C553:D553"/>
    <mergeCell ref="H553:I553"/>
    <mergeCell ref="M553:N553"/>
    <mergeCell ref="C554:D554"/>
    <mergeCell ref="H554:I554"/>
    <mergeCell ref="M554:N554"/>
    <mergeCell ref="C549:D549"/>
    <mergeCell ref="H549:I549"/>
    <mergeCell ref="M549:N549"/>
    <mergeCell ref="C550:D550"/>
    <mergeCell ref="H550:I550"/>
    <mergeCell ref="M550:N550"/>
    <mergeCell ref="C551:D551"/>
    <mergeCell ref="H551:I551"/>
    <mergeCell ref="M551:N551"/>
    <mergeCell ref="C546:D546"/>
    <mergeCell ref="H546:I546"/>
    <mergeCell ref="M546:N546"/>
    <mergeCell ref="C547:D547"/>
    <mergeCell ref="H547:I547"/>
    <mergeCell ref="M547:N547"/>
    <mergeCell ref="C548:D548"/>
    <mergeCell ref="H548:I548"/>
    <mergeCell ref="M548:N548"/>
    <mergeCell ref="C543:D543"/>
    <mergeCell ref="H543:I543"/>
    <mergeCell ref="M543:N543"/>
    <mergeCell ref="C544:D544"/>
    <mergeCell ref="H544:I544"/>
    <mergeCell ref="M544:N544"/>
    <mergeCell ref="C545:D545"/>
    <mergeCell ref="H545:I545"/>
    <mergeCell ref="M545:N545"/>
    <mergeCell ref="C540:D540"/>
    <mergeCell ref="H540:I540"/>
    <mergeCell ref="M540:N540"/>
    <mergeCell ref="C541:D541"/>
    <mergeCell ref="H541:I541"/>
    <mergeCell ref="M541:N541"/>
    <mergeCell ref="C542:D542"/>
    <mergeCell ref="H542:I542"/>
    <mergeCell ref="M542:N542"/>
    <mergeCell ref="C537:D537"/>
    <mergeCell ref="H537:I537"/>
    <mergeCell ref="M537:N537"/>
    <mergeCell ref="C538:D538"/>
    <mergeCell ref="H538:I538"/>
    <mergeCell ref="M538:N538"/>
    <mergeCell ref="C539:D539"/>
    <mergeCell ref="H539:I539"/>
    <mergeCell ref="M539:N539"/>
    <mergeCell ref="C534:D534"/>
    <mergeCell ref="H534:I534"/>
    <mergeCell ref="M534:N534"/>
    <mergeCell ref="C535:D535"/>
    <mergeCell ref="H535:I535"/>
    <mergeCell ref="M535:N535"/>
    <mergeCell ref="C536:D536"/>
    <mergeCell ref="H536:I536"/>
    <mergeCell ref="M536:N536"/>
    <mergeCell ref="C531:D531"/>
    <mergeCell ref="H531:I531"/>
    <mergeCell ref="M531:N531"/>
    <mergeCell ref="C532:D532"/>
    <mergeCell ref="H532:I532"/>
    <mergeCell ref="M532:N532"/>
    <mergeCell ref="C533:D533"/>
    <mergeCell ref="H533:I533"/>
    <mergeCell ref="M533:N533"/>
    <mergeCell ref="C528:D528"/>
    <mergeCell ref="H528:I528"/>
    <mergeCell ref="M528:N528"/>
    <mergeCell ref="C529:D529"/>
    <mergeCell ref="H529:I529"/>
    <mergeCell ref="M529:N529"/>
    <mergeCell ref="C530:D530"/>
    <mergeCell ref="H530:I530"/>
    <mergeCell ref="M530:N530"/>
    <mergeCell ref="C525:D525"/>
    <mergeCell ref="H525:I525"/>
    <mergeCell ref="M525:N525"/>
    <mergeCell ref="C526:D526"/>
    <mergeCell ref="H526:I526"/>
    <mergeCell ref="M526:N526"/>
    <mergeCell ref="C527:D527"/>
    <mergeCell ref="H527:I527"/>
    <mergeCell ref="M527:N527"/>
    <mergeCell ref="C522:D522"/>
    <mergeCell ref="H522:I522"/>
    <mergeCell ref="M522:N522"/>
    <mergeCell ref="C523:D523"/>
    <mergeCell ref="H523:I523"/>
    <mergeCell ref="M523:N523"/>
    <mergeCell ref="C524:D524"/>
    <mergeCell ref="H524:I524"/>
    <mergeCell ref="M524:N524"/>
    <mergeCell ref="C519:D519"/>
    <mergeCell ref="H519:I519"/>
    <mergeCell ref="M519:N519"/>
    <mergeCell ref="C520:D520"/>
    <mergeCell ref="H520:I520"/>
    <mergeCell ref="M520:N520"/>
    <mergeCell ref="C521:D521"/>
    <mergeCell ref="H521:I521"/>
    <mergeCell ref="M521:N521"/>
    <mergeCell ref="C516:D516"/>
    <mergeCell ref="H516:I516"/>
    <mergeCell ref="M516:N516"/>
    <mergeCell ref="C517:D517"/>
    <mergeCell ref="H517:I517"/>
    <mergeCell ref="M517:N517"/>
    <mergeCell ref="C518:D518"/>
    <mergeCell ref="H518:I518"/>
    <mergeCell ref="M518:N518"/>
    <mergeCell ref="C513:D513"/>
    <mergeCell ref="H513:I513"/>
    <mergeCell ref="M513:N513"/>
    <mergeCell ref="C514:D514"/>
    <mergeCell ref="H514:I514"/>
    <mergeCell ref="M514:N514"/>
    <mergeCell ref="C515:D515"/>
    <mergeCell ref="H515:I515"/>
    <mergeCell ref="M515:N515"/>
    <mergeCell ref="C510:D510"/>
    <mergeCell ref="H510:I510"/>
    <mergeCell ref="M510:N510"/>
    <mergeCell ref="C511:D511"/>
    <mergeCell ref="H511:I511"/>
    <mergeCell ref="M511:N511"/>
    <mergeCell ref="C512:D512"/>
    <mergeCell ref="H512:I512"/>
    <mergeCell ref="M512:N512"/>
    <mergeCell ref="C507:D507"/>
    <mergeCell ref="H507:I507"/>
    <mergeCell ref="M507:N507"/>
    <mergeCell ref="C508:D508"/>
    <mergeCell ref="H508:I508"/>
    <mergeCell ref="M508:N508"/>
    <mergeCell ref="C509:D509"/>
    <mergeCell ref="H509:I509"/>
    <mergeCell ref="M509:N509"/>
    <mergeCell ref="C504:D504"/>
    <mergeCell ref="H504:I504"/>
    <mergeCell ref="M504:N504"/>
    <mergeCell ref="C505:D505"/>
    <mergeCell ref="H505:I505"/>
    <mergeCell ref="M505:N505"/>
    <mergeCell ref="C506:D506"/>
    <mergeCell ref="H506:I506"/>
    <mergeCell ref="M506:N506"/>
    <mergeCell ref="C501:D501"/>
    <mergeCell ref="H501:I501"/>
    <mergeCell ref="M501:N501"/>
    <mergeCell ref="C502:D502"/>
    <mergeCell ref="H502:I502"/>
    <mergeCell ref="M502:N502"/>
    <mergeCell ref="C503:D503"/>
    <mergeCell ref="H503:I503"/>
    <mergeCell ref="M503:N503"/>
    <mergeCell ref="C498:D498"/>
    <mergeCell ref="H498:I498"/>
    <mergeCell ref="M498:N498"/>
    <mergeCell ref="C499:D499"/>
    <mergeCell ref="H499:I499"/>
    <mergeCell ref="M499:N499"/>
    <mergeCell ref="C500:D500"/>
    <mergeCell ref="H500:I500"/>
    <mergeCell ref="M500:N500"/>
    <mergeCell ref="C495:D495"/>
    <mergeCell ref="H495:I495"/>
    <mergeCell ref="M495:N495"/>
    <mergeCell ref="C496:D496"/>
    <mergeCell ref="H496:I496"/>
    <mergeCell ref="M496:N496"/>
    <mergeCell ref="C497:D497"/>
    <mergeCell ref="H497:J497"/>
    <mergeCell ref="M497:N497"/>
    <mergeCell ref="C492:D492"/>
    <mergeCell ref="H492:I492"/>
    <mergeCell ref="M492:N492"/>
    <mergeCell ref="C493:D493"/>
    <mergeCell ref="H493:I493"/>
    <mergeCell ref="M493:N493"/>
    <mergeCell ref="C494:D494"/>
    <mergeCell ref="H494:I494"/>
    <mergeCell ref="M494:N494"/>
    <mergeCell ref="C489:E489"/>
    <mergeCell ref="H489:I489"/>
    <mergeCell ref="M489:O489"/>
    <mergeCell ref="C490:D490"/>
    <mergeCell ref="H490:I490"/>
    <mergeCell ref="M490:N490"/>
    <mergeCell ref="C491:D491"/>
    <mergeCell ref="H491:I491"/>
    <mergeCell ref="M491:N491"/>
    <mergeCell ref="C486:D486"/>
    <mergeCell ref="H486:I486"/>
    <mergeCell ref="M486:N486"/>
    <mergeCell ref="C487:D487"/>
    <mergeCell ref="H487:I487"/>
    <mergeCell ref="M487:N487"/>
    <mergeCell ref="C488:D488"/>
    <mergeCell ref="H488:I488"/>
    <mergeCell ref="M488:N488"/>
    <mergeCell ref="C483:D483"/>
    <mergeCell ref="H483:I483"/>
    <mergeCell ref="M483:N483"/>
    <mergeCell ref="C484:D484"/>
    <mergeCell ref="H484:I484"/>
    <mergeCell ref="M484:N484"/>
    <mergeCell ref="C485:D485"/>
    <mergeCell ref="H485:I485"/>
    <mergeCell ref="M485:N485"/>
    <mergeCell ref="C480:D480"/>
    <mergeCell ref="H480:I480"/>
    <mergeCell ref="M480:N480"/>
    <mergeCell ref="C481:D481"/>
    <mergeCell ref="H481:I481"/>
    <mergeCell ref="M481:N481"/>
    <mergeCell ref="C482:D482"/>
    <mergeCell ref="H482:I482"/>
    <mergeCell ref="M482:N482"/>
    <mergeCell ref="C477:D477"/>
    <mergeCell ref="H477:I477"/>
    <mergeCell ref="M477:N477"/>
    <mergeCell ref="C478:D478"/>
    <mergeCell ref="H478:I478"/>
    <mergeCell ref="M478:N478"/>
    <mergeCell ref="C479:D479"/>
    <mergeCell ref="H479:I479"/>
    <mergeCell ref="M479:N479"/>
    <mergeCell ref="C474:D474"/>
    <mergeCell ref="H474:I474"/>
    <mergeCell ref="M474:N474"/>
    <mergeCell ref="C475:D475"/>
    <mergeCell ref="H475:I475"/>
    <mergeCell ref="M475:N475"/>
    <mergeCell ref="C476:D476"/>
    <mergeCell ref="H476:I476"/>
    <mergeCell ref="M476:N476"/>
    <mergeCell ref="C471:D471"/>
    <mergeCell ref="H471:I471"/>
    <mergeCell ref="M471:N471"/>
    <mergeCell ref="C472:D472"/>
    <mergeCell ref="H472:I472"/>
    <mergeCell ref="M472:N472"/>
    <mergeCell ref="C473:D473"/>
    <mergeCell ref="H473:I473"/>
    <mergeCell ref="M473:N473"/>
    <mergeCell ref="C468:D468"/>
    <mergeCell ref="H468:I468"/>
    <mergeCell ref="M468:N468"/>
    <mergeCell ref="C469:D469"/>
    <mergeCell ref="H469:I469"/>
    <mergeCell ref="M469:N469"/>
    <mergeCell ref="C470:D470"/>
    <mergeCell ref="H470:I470"/>
    <mergeCell ref="M470:N470"/>
    <mergeCell ref="C465:D465"/>
    <mergeCell ref="H465:I465"/>
    <mergeCell ref="M465:N465"/>
    <mergeCell ref="C466:D466"/>
    <mergeCell ref="H466:I466"/>
    <mergeCell ref="M466:N466"/>
    <mergeCell ref="C467:D467"/>
    <mergeCell ref="H467:I467"/>
    <mergeCell ref="M467:N467"/>
    <mergeCell ref="C462:D462"/>
    <mergeCell ref="H462:I462"/>
    <mergeCell ref="M462:N462"/>
    <mergeCell ref="C463:D463"/>
    <mergeCell ref="H463:I463"/>
    <mergeCell ref="M463:N463"/>
    <mergeCell ref="C464:D464"/>
    <mergeCell ref="H464:I464"/>
    <mergeCell ref="M464:N464"/>
    <mergeCell ref="C459:D459"/>
    <mergeCell ref="H459:I459"/>
    <mergeCell ref="M459:N459"/>
    <mergeCell ref="C460:D460"/>
    <mergeCell ref="H460:I460"/>
    <mergeCell ref="M460:N460"/>
    <mergeCell ref="C461:D461"/>
    <mergeCell ref="H461:I461"/>
    <mergeCell ref="M461:N461"/>
    <mergeCell ref="C456:D456"/>
    <mergeCell ref="H456:I456"/>
    <mergeCell ref="M456:N456"/>
    <mergeCell ref="C457:D457"/>
    <mergeCell ref="H457:I457"/>
    <mergeCell ref="M457:N457"/>
    <mergeCell ref="C458:D458"/>
    <mergeCell ref="H458:I458"/>
    <mergeCell ref="M458:N458"/>
    <mergeCell ref="C453:D453"/>
    <mergeCell ref="H453:I453"/>
    <mergeCell ref="M453:N453"/>
    <mergeCell ref="C454:D454"/>
    <mergeCell ref="H454:I454"/>
    <mergeCell ref="M454:N454"/>
    <mergeCell ref="C455:D455"/>
    <mergeCell ref="H455:I455"/>
    <mergeCell ref="M455:N455"/>
    <mergeCell ref="C450:D450"/>
    <mergeCell ref="H450:I450"/>
    <mergeCell ref="M450:N450"/>
    <mergeCell ref="C451:D451"/>
    <mergeCell ref="H451:I451"/>
    <mergeCell ref="M451:N451"/>
    <mergeCell ref="C452:D452"/>
    <mergeCell ref="H452:I452"/>
    <mergeCell ref="M452:N452"/>
    <mergeCell ref="C447:D447"/>
    <mergeCell ref="H447:I447"/>
    <mergeCell ref="M447:N447"/>
    <mergeCell ref="C448:D448"/>
    <mergeCell ref="H448:I448"/>
    <mergeCell ref="M448:N448"/>
    <mergeCell ref="C449:D449"/>
    <mergeCell ref="H449:I449"/>
    <mergeCell ref="M449:N449"/>
    <mergeCell ref="C444:D444"/>
    <mergeCell ref="H444:I444"/>
    <mergeCell ref="M444:N444"/>
    <mergeCell ref="C445:D445"/>
    <mergeCell ref="H445:I445"/>
    <mergeCell ref="M445:N445"/>
    <mergeCell ref="C446:D446"/>
    <mergeCell ref="H446:I446"/>
    <mergeCell ref="M446:N446"/>
    <mergeCell ref="C441:D441"/>
    <mergeCell ref="H441:I441"/>
    <mergeCell ref="M441:N441"/>
    <mergeCell ref="C442:D442"/>
    <mergeCell ref="H442:I442"/>
    <mergeCell ref="M442:N442"/>
    <mergeCell ref="C443:D443"/>
    <mergeCell ref="H443:I443"/>
    <mergeCell ref="M443:N443"/>
    <mergeCell ref="C438:D438"/>
    <mergeCell ref="H438:I438"/>
    <mergeCell ref="M438:N438"/>
    <mergeCell ref="C439:D439"/>
    <mergeCell ref="H439:I439"/>
    <mergeCell ref="M439:N439"/>
    <mergeCell ref="C440:D440"/>
    <mergeCell ref="H440:I440"/>
    <mergeCell ref="M440:N440"/>
    <mergeCell ref="C435:D435"/>
    <mergeCell ref="H435:I435"/>
    <mergeCell ref="M435:N435"/>
    <mergeCell ref="C436:D436"/>
    <mergeCell ref="H436:I436"/>
    <mergeCell ref="M436:N436"/>
    <mergeCell ref="C437:D437"/>
    <mergeCell ref="H437:I437"/>
    <mergeCell ref="M437:N437"/>
    <mergeCell ref="C432:D432"/>
    <mergeCell ref="H432:I432"/>
    <mergeCell ref="M432:N432"/>
    <mergeCell ref="C433:D433"/>
    <mergeCell ref="H433:I433"/>
    <mergeCell ref="M433:N433"/>
    <mergeCell ref="C434:D434"/>
    <mergeCell ref="H434:I434"/>
    <mergeCell ref="M434:N434"/>
    <mergeCell ref="C429:D429"/>
    <mergeCell ref="H429:I429"/>
    <mergeCell ref="M429:N429"/>
    <mergeCell ref="C430:D430"/>
    <mergeCell ref="H430:I430"/>
    <mergeCell ref="M430:N430"/>
    <mergeCell ref="C431:D431"/>
    <mergeCell ref="H431:I431"/>
    <mergeCell ref="M431:N431"/>
    <mergeCell ref="C426:D426"/>
    <mergeCell ref="H426:I426"/>
    <mergeCell ref="M426:N426"/>
    <mergeCell ref="C427:D427"/>
    <mergeCell ref="H427:I427"/>
    <mergeCell ref="M427:N427"/>
    <mergeCell ref="C428:D428"/>
    <mergeCell ref="H428:I428"/>
    <mergeCell ref="M428:N428"/>
    <mergeCell ref="C423:D423"/>
    <mergeCell ref="H423:I423"/>
    <mergeCell ref="M423:N423"/>
    <mergeCell ref="C424:D424"/>
    <mergeCell ref="H424:I424"/>
    <mergeCell ref="M424:N424"/>
    <mergeCell ref="C425:D425"/>
    <mergeCell ref="H425:I425"/>
    <mergeCell ref="M425:N425"/>
    <mergeCell ref="C420:D420"/>
    <mergeCell ref="H420:I420"/>
    <mergeCell ref="M420:N420"/>
    <mergeCell ref="C421:D421"/>
    <mergeCell ref="H421:I421"/>
    <mergeCell ref="M421:N421"/>
    <mergeCell ref="C422:D422"/>
    <mergeCell ref="H422:I422"/>
    <mergeCell ref="M422:N422"/>
    <mergeCell ref="C417:D417"/>
    <mergeCell ref="H417:I417"/>
    <mergeCell ref="M417:N417"/>
    <mergeCell ref="C418:D418"/>
    <mergeCell ref="H418:I418"/>
    <mergeCell ref="M418:N418"/>
    <mergeCell ref="C419:D419"/>
    <mergeCell ref="H419:I419"/>
    <mergeCell ref="M419:N419"/>
    <mergeCell ref="C414:D414"/>
    <mergeCell ref="H414:I414"/>
    <mergeCell ref="M414:N414"/>
    <mergeCell ref="C415:D415"/>
    <mergeCell ref="H415:I415"/>
    <mergeCell ref="M415:N415"/>
    <mergeCell ref="C416:D416"/>
    <mergeCell ref="H416:I416"/>
    <mergeCell ref="M416:N416"/>
    <mergeCell ref="C411:D411"/>
    <mergeCell ref="H411:I411"/>
    <mergeCell ref="M411:N411"/>
    <mergeCell ref="C412:D412"/>
    <mergeCell ref="H412:I412"/>
    <mergeCell ref="M412:N412"/>
    <mergeCell ref="C413:D413"/>
    <mergeCell ref="H413:I413"/>
    <mergeCell ref="M413:N413"/>
    <mergeCell ref="M400:O400"/>
    <mergeCell ref="C401:D402"/>
    <mergeCell ref="H401:I402"/>
    <mergeCell ref="M401:N402"/>
    <mergeCell ref="C403:D403"/>
    <mergeCell ref="H403:I403"/>
    <mergeCell ref="M403:N403"/>
    <mergeCell ref="C404:D404"/>
    <mergeCell ref="H404:I404"/>
    <mergeCell ref="M404:N404"/>
    <mergeCell ref="C405:D405"/>
    <mergeCell ref="H405:I405"/>
    <mergeCell ref="M405:N405"/>
    <mergeCell ref="C406:D406"/>
    <mergeCell ref="H406:I406"/>
    <mergeCell ref="M406:N406"/>
    <mergeCell ref="C407:D407"/>
    <mergeCell ref="BC14:BG14"/>
    <mergeCell ref="BH14:BL14"/>
    <mergeCell ref="BM14:BQ14"/>
    <mergeCell ref="A58:A73"/>
    <mergeCell ref="A153:A165"/>
    <mergeCell ref="A231:A236"/>
    <mergeCell ref="BA58:BA73"/>
    <mergeCell ref="BA153:BA165"/>
    <mergeCell ref="BA231:BA236"/>
    <mergeCell ref="A16:A17"/>
    <mergeCell ref="BA16:BA17"/>
    <mergeCell ref="A18:A21"/>
    <mergeCell ref="BA18:BA21"/>
    <mergeCell ref="A22:A23"/>
    <mergeCell ref="BA22:BA23"/>
    <mergeCell ref="C14:G14"/>
    <mergeCell ref="H14:L14"/>
    <mergeCell ref="M14: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41:A42"/>
    <mergeCell ref="BA41:BA42"/>
    <mergeCell ref="A43:A44"/>
    <mergeCell ref="BA43:BA44"/>
    <mergeCell ref="A45:A46"/>
    <mergeCell ref="BA45:BA46"/>
    <mergeCell ref="A35:A36"/>
    <mergeCell ref="BA35:BA36"/>
    <mergeCell ref="A37:A38"/>
    <mergeCell ref="BA37:BA38"/>
    <mergeCell ref="A39:A40"/>
    <mergeCell ref="BA39:BA40"/>
    <mergeCell ref="C56:G56"/>
    <mergeCell ref="H56:L56"/>
    <mergeCell ref="M56:Q56"/>
    <mergeCell ref="BC56:BG56"/>
    <mergeCell ref="BH56:BL56"/>
    <mergeCell ref="BM56:BQ56"/>
    <mergeCell ref="A47:A49"/>
    <mergeCell ref="BA47:BA49"/>
    <mergeCell ref="A50:A52"/>
    <mergeCell ref="BA50:BA52"/>
    <mergeCell ref="A53:A55"/>
    <mergeCell ref="BA53:BA5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C259:BG259"/>
    <mergeCell ref="BH259:BL259"/>
    <mergeCell ref="BM259:BQ259"/>
    <mergeCell ref="A227:A230"/>
    <mergeCell ref="BA227:BA230"/>
    <mergeCell ref="A251:B251"/>
    <mergeCell ref="A253:B253"/>
    <mergeCell ref="A254:B254"/>
    <mergeCell ref="A255:B255"/>
    <mergeCell ref="A261:A263"/>
    <mergeCell ref="BA261:BA263"/>
    <mergeCell ref="A264:A267"/>
    <mergeCell ref="BA264:BA267"/>
    <mergeCell ref="A268:A270"/>
    <mergeCell ref="BA268:BA270"/>
    <mergeCell ref="C259:G259"/>
    <mergeCell ref="H259:L259"/>
    <mergeCell ref="M259:Q259"/>
    <mergeCell ref="A271:A273"/>
    <mergeCell ref="BA271:BA273"/>
    <mergeCell ref="A274:A276"/>
    <mergeCell ref="BA274:BA276"/>
    <mergeCell ref="A277:A284"/>
    <mergeCell ref="BA277:BA284"/>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A1025:C1025"/>
    <mergeCell ref="A1026:B1026"/>
    <mergeCell ref="A1031:A1032"/>
    <mergeCell ref="A1034:C1034"/>
    <mergeCell ref="A353:A354"/>
    <mergeCell ref="BA353:BA354"/>
    <mergeCell ref="C399:F399"/>
    <mergeCell ref="H399:K399"/>
    <mergeCell ref="M399:P399"/>
    <mergeCell ref="B402:B445"/>
    <mergeCell ref="E577:G577"/>
    <mergeCell ref="C339:G339"/>
    <mergeCell ref="H339:L339"/>
    <mergeCell ref="M339:Q339"/>
    <mergeCell ref="BC339:BG339"/>
    <mergeCell ref="BH339:BL339"/>
    <mergeCell ref="BM339:BQ339"/>
    <mergeCell ref="H407:I407"/>
    <mergeCell ref="M407:N407"/>
    <mergeCell ref="C408:D408"/>
    <mergeCell ref="H408:I408"/>
    <mergeCell ref="M408:N408"/>
    <mergeCell ref="C409:D409"/>
    <mergeCell ref="H409:I409"/>
    <mergeCell ref="M409:N409"/>
    <mergeCell ref="C410:D410"/>
    <mergeCell ref="H410:I410"/>
    <mergeCell ref="M410:N410"/>
    <mergeCell ref="O577:Q577"/>
    <mergeCell ref="J593:L593"/>
    <mergeCell ref="C400:E400"/>
    <mergeCell ref="H400:J400"/>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L345"/>
  <sheetViews>
    <sheetView workbookViewId="0"/>
  </sheetViews>
  <sheetFormatPr defaultRowHeight="12.75" x14ac:dyDescent="0.2"/>
  <sheetData>
    <row r="1">
      <c r="A1" t="s">
        <v>630</v>
      </c>
      <c r="B1" t="s">
        <v>632</v>
      </c>
      <c r="C1" t="s">
        <v>633</v>
      </c>
      <c r="D1" t="s">
        <v>639</v>
      </c>
      <c r="E1" t="s">
        <v>640</v>
      </c>
      <c r="F1" t="s">
        <v>641</v>
      </c>
      <c r="G1" t="s">
        <v>642</v>
      </c>
      <c r="H1" t="s">
        <v>679</v>
      </c>
      <c r="I1" t="s">
        <v>680</v>
      </c>
      <c r="J1" t="s">
        <v>681</v>
      </c>
      <c r="K1" t="s">
        <v>682</v>
      </c>
      <c r="L1" t="s">
        <v>683</v>
      </c>
      <c r="M1" t="s">
        <v>684</v>
      </c>
      <c r="N1" t="s">
        <v>685</v>
      </c>
      <c r="O1" t="s">
        <v>686</v>
      </c>
      <c r="P1" t="s">
        <v>687</v>
      </c>
      <c r="Q1" t="s">
        <v>688</v>
      </c>
      <c r="R1" t="s">
        <v>689</v>
      </c>
      <c r="S1" t="s">
        <v>690</v>
      </c>
      <c r="T1" t="s">
        <v>691</v>
      </c>
      <c r="U1" t="s">
        <v>692</v>
      </c>
      <c r="V1" t="s">
        <v>693</v>
      </c>
      <c r="W1" t="s">
        <v>694</v>
      </c>
      <c r="X1" t="s">
        <v>695</v>
      </c>
      <c r="Y1" t="s">
        <v>696</v>
      </c>
      <c r="Z1" t="s">
        <v>697</v>
      </c>
      <c r="AA1" t="s">
        <v>698</v>
      </c>
      <c r="AB1" t="s">
        <v>699</v>
      </c>
      <c r="AC1" t="s">
        <v>700</v>
      </c>
      <c r="AD1" t="s">
        <v>701</v>
      </c>
      <c r="AE1" t="s">
        <v>702</v>
      </c>
      <c r="AF1" t="s">
        <v>703</v>
      </c>
      <c r="AG1" t="s">
        <v>704</v>
      </c>
      <c r="AH1" t="s">
        <v>705</v>
      </c>
      <c r="AI1" t="s">
        <v>706</v>
      </c>
      <c r="AJ1" t="s">
        <v>707</v>
      </c>
      <c r="AK1" t="s">
        <v>708</v>
      </c>
      <c r="AL1" t="s">
        <v>709</v>
      </c>
      <c r="AM1" t="s">
        <v>710</v>
      </c>
      <c r="AN1" t="s">
        <v>711</v>
      </c>
      <c r="AO1" t="s">
        <v>712</v>
      </c>
      <c r="AP1" t="s">
        <v>713</v>
      </c>
      <c r="AQ1" t="s">
        <v>714</v>
      </c>
      <c r="AR1" t="s">
        <v>715</v>
      </c>
      <c r="AS1" t="s">
        <v>716</v>
      </c>
      <c r="AT1" t="s">
        <v>717</v>
      </c>
      <c r="AU1" t="s">
        <v>718</v>
      </c>
      <c r="AV1" t="s">
        <v>719</v>
      </c>
      <c r="AW1" t="s">
        <v>720</v>
      </c>
      <c r="AX1" t="s">
        <v>721</v>
      </c>
      <c r="AY1" t="s">
        <v>722</v>
      </c>
      <c r="AZ1" t="s">
        <v>723</v>
      </c>
      <c r="BA1" t="s">
        <v>724</v>
      </c>
      <c r="BB1" t="s">
        <v>725</v>
      </c>
      <c r="BC1" t="s">
        <v>726</v>
      </c>
      <c r="BD1" t="s">
        <v>727</v>
      </c>
      <c r="BE1" t="s">
        <v>728</v>
      </c>
      <c r="BF1" t="s">
        <v>729</v>
      </c>
      <c r="BG1" t="s">
        <v>730</v>
      </c>
      <c r="BH1" t="s">
        <v>731</v>
      </c>
      <c r="BI1" t="s">
        <v>732</v>
      </c>
      <c r="BJ1" t="s">
        <v>733</v>
      </c>
      <c r="BK1" t="s">
        <v>734</v>
      </c>
      <c r="BL1" t="s">
        <v>735</v>
      </c>
    </row>
    <row r="2">
      <c r="A2" t="s">
        <v>631</v>
      </c>
      <c r="B2">
        <v>2000</v>
      </c>
      <c r="C2" t="s">
        <v>634</v>
      </c>
      <c r="D2">
        <v>16</v>
      </c>
      <c r="E2" t="s">
        <v>13</v>
      </c>
      <c r="F2" t="s">
        <v>14</v>
      </c>
      <c r="G2" t="s">
        <v>643</v>
      </c>
      <c r="H2">
        <v>41.643396429343667</v>
      </c>
      <c r="I2">
        <v>52.658081387617408</v>
      </c>
      <c r="J2">
        <v>54.159055800600292</v>
      </c>
      <c r="K2">
        <v>64.138201058862421</v>
      </c>
      <c r="L2">
        <v>88.354670981511561</v>
      </c>
      <c r="M2">
        <v>53.169552912752977</v>
      </c>
      <c r="N2">
        <v>79.696147581973037</v>
      </c>
      <c r="O2">
        <v>84.101374063144078</v>
      </c>
      <c r="P2">
        <v>87.977715094313567</v>
      </c>
      <c r="Q2">
        <v>92.162443583502309</v>
      </c>
      <c r="R2">
        <v>40.942566901310038</v>
      </c>
      <c r="S2">
        <v>47.201609419245209</v>
      </c>
      <c r="T2">
        <v>53.090394836559177</v>
      </c>
      <c r="U2">
        <v>52.638612955542072</v>
      </c>
      <c r="V2">
        <v>52.749833575978712</v>
      </c>
      <c r="W2" t="s">
        <v>158</v>
      </c>
      <c r="X2" t="s">
        <v>159</v>
      </c>
      <c r="Y2" t="s">
        <v>160</v>
      </c>
      <c r="Z2" t="s">
        <v>161</v>
      </c>
      <c r="AA2" t="s">
        <v>162</v>
      </c>
      <c r="AB2" t="s">
        <v>163</v>
      </c>
      <c r="AC2" t="s">
        <v>164</v>
      </c>
      <c r="AD2" t="s">
        <v>165</v>
      </c>
      <c r="AE2" t="s">
        <v>166</v>
      </c>
      <c r="AF2">
        <v>55.348178049220863</v>
      </c>
      <c r="AG2">
        <v>62.699614032642891</v>
      </c>
      <c r="AH2">
        <v>54.673778081477067</v>
      </c>
      <c r="AI2">
        <v>52.087441301714577</v>
      </c>
      <c r="AJ2">
        <v>45.427978951750461</v>
      </c>
      <c r="AK2">
        <v>39.299204832257537</v>
      </c>
      <c r="AL2">
        <v>62.02287822409248</v>
      </c>
      <c r="AM2">
        <v>92.285134220617991</v>
      </c>
      <c r="AN2">
        <v>47.4936551734529</v>
      </c>
      <c r="AO2"/>
      <c r="AP2"/>
      <c r="AQ2"/>
      <c r="AR2"/>
      <c r="AS2"/>
      <c r="AT2"/>
      <c r="AU2"/>
      <c r="AV2"/>
      <c r="AW2"/>
      <c r="AX2"/>
      <c r="AY2"/>
      <c r="AZ2"/>
      <c r="BA2"/>
      <c r="BB2"/>
      <c r="BC2"/>
      <c r="BD2"/>
      <c r="BE2"/>
      <c r="BF2"/>
      <c r="BG2"/>
      <c r="BH2"/>
      <c r="BI2"/>
      <c r="BJ2"/>
      <c r="BK2"/>
      <c r="BL2"/>
    </row>
    <row r="3">
      <c r="A3" t="s">
        <v>631</v>
      </c>
      <c r="B3">
        <v>2000</v>
      </c>
      <c r="C3" t="s">
        <v>634</v>
      </c>
      <c r="D3">
        <v>17</v>
      </c>
      <c r="E3" t="s">
        <v>13</v>
      </c>
      <c r="F3" t="s">
        <v>52</v>
      </c>
      <c r="G3" t="s">
        <v>197</v>
      </c>
      <c r="H3">
        <v>58.356603570656283</v>
      </c>
      <c r="I3">
        <v>47.341918612382493</v>
      </c>
      <c r="J3">
        <v>45.840944199399623</v>
      </c>
      <c r="K3">
        <v>35.861798941137323</v>
      </c>
      <c r="L3">
        <v>11.645329018488439</v>
      </c>
      <c r="M3">
        <v>46.830447087247137</v>
      </c>
      <c r="N3">
        <v>20.30385241802713</v>
      </c>
      <c r="O3">
        <v>15.89862593685611</v>
      </c>
      <c r="P3">
        <v>12.022284905686449</v>
      </c>
      <c r="Q3">
        <v>7.8375564164977094</v>
      </c>
      <c r="R3">
        <v>59.057433098689877</v>
      </c>
      <c r="S3">
        <v>52.798390580754671</v>
      </c>
      <c r="T3">
        <v>46.909605163440773</v>
      </c>
      <c r="U3">
        <v>47.361387044457878</v>
      </c>
      <c r="V3">
        <v>47.250166424021231</v>
      </c>
      <c r="W3" t="s">
        <v>158</v>
      </c>
      <c r="X3" t="s">
        <v>159</v>
      </c>
      <c r="Y3" t="s">
        <v>160</v>
      </c>
      <c r="Z3" t="s">
        <v>161</v>
      </c>
      <c r="AA3" t="s">
        <v>162</v>
      </c>
      <c r="AB3" t="s">
        <v>163</v>
      </c>
      <c r="AC3" t="s">
        <v>164</v>
      </c>
      <c r="AD3" t="s">
        <v>165</v>
      </c>
      <c r="AE3" t="s">
        <v>166</v>
      </c>
      <c r="AF3">
        <v>44.651821950779372</v>
      </c>
      <c r="AG3">
        <v>37.300385967357123</v>
      </c>
      <c r="AH3">
        <v>45.326221918522982</v>
      </c>
      <c r="AI3">
        <v>47.91255869828543</v>
      </c>
      <c r="AJ3">
        <v>54.572021048250029</v>
      </c>
      <c r="AK3">
        <v>60.700795167742108</v>
      </c>
      <c r="AL3">
        <v>37.977121775907577</v>
      </c>
      <c r="AM3">
        <v>7.7148657793818716</v>
      </c>
      <c r="AN3">
        <v>52.506344826547149</v>
      </c>
      <c r="AO3"/>
      <c r="AP3"/>
      <c r="AQ3"/>
      <c r="AR3"/>
      <c r="AS3"/>
      <c r="AT3"/>
      <c r="AU3"/>
      <c r="AV3"/>
      <c r="AW3"/>
      <c r="AX3"/>
      <c r="AY3"/>
      <c r="AZ3"/>
      <c r="BA3"/>
      <c r="BB3"/>
      <c r="BC3"/>
      <c r="BD3"/>
      <c r="BE3"/>
      <c r="BF3"/>
      <c r="BG3"/>
      <c r="BH3"/>
      <c r="BI3"/>
      <c r="BJ3"/>
      <c r="BK3"/>
      <c r="BL3"/>
    </row>
    <row r="4">
      <c r="A4" t="s">
        <v>631</v>
      </c>
      <c r="B4">
        <v>2000</v>
      </c>
      <c r="C4" t="s">
        <v>634</v>
      </c>
      <c r="D4">
        <v>18</v>
      </c>
      <c r="E4" t="s">
        <v>61</v>
      </c>
      <c r="F4" t="s">
        <v>15</v>
      </c>
      <c r="G4" t="s">
        <v>644</v>
      </c>
      <c r="H4">
        <v>39.930752607681129</v>
      </c>
      <c r="I4">
        <v>51.172543672073481</v>
      </c>
      <c r="J4">
        <v>51.593257682649508</v>
      </c>
      <c r="K4">
        <v>61.268628001033669</v>
      </c>
      <c r="L4">
        <v>83.807541737845312</v>
      </c>
      <c r="M4">
        <v>50.346853050624532</v>
      </c>
      <c r="N4">
        <v>76.403033483867162</v>
      </c>
      <c r="O4">
        <v>79.79166373205797</v>
      </c>
      <c r="P4">
        <v>83.046097736404207</v>
      </c>
      <c r="Q4">
        <v>86.883363614184816</v>
      </c>
      <c r="R4">
        <v>39.067304100891398</v>
      </c>
      <c r="S4">
        <v>45.360192842519481</v>
      </c>
      <c r="T4">
        <v>51.969057183029953</v>
      </c>
      <c r="U4">
        <v>50.531778872896929</v>
      </c>
      <c r="V4">
        <v>50.712221557499298</v>
      </c>
      <c r="W4" t="s">
        <v>158</v>
      </c>
      <c r="X4" t="s">
        <v>159</v>
      </c>
      <c r="Y4" t="s">
        <v>160</v>
      </c>
      <c r="Z4" t="s">
        <v>161</v>
      </c>
      <c r="AA4" t="s">
        <v>162</v>
      </c>
      <c r="AB4" t="s">
        <v>163</v>
      </c>
      <c r="AC4" t="s">
        <v>164</v>
      </c>
      <c r="AD4" t="s">
        <v>165</v>
      </c>
      <c r="AE4" t="s">
        <v>166</v>
      </c>
      <c r="AF4">
        <v>53.790100295403981</v>
      </c>
      <c r="AG4">
        <v>62.699614032642891</v>
      </c>
      <c r="AH4">
        <v>53.010570955658437</v>
      </c>
      <c r="AI4">
        <v>47.194073684701017</v>
      </c>
      <c r="AJ4">
        <v>43.187809412673417</v>
      </c>
      <c r="AK4">
        <v>38.502326736810417</v>
      </c>
      <c r="AL4">
        <v>61.586503508266077</v>
      </c>
      <c r="AM4">
        <v>87.724731511429241</v>
      </c>
      <c r="AN4">
        <v>44.844425084741097</v>
      </c>
      <c r="AO4"/>
      <c r="AP4"/>
      <c r="AQ4"/>
      <c r="AR4"/>
      <c r="AS4"/>
      <c r="AT4"/>
      <c r="AU4"/>
      <c r="AV4"/>
      <c r="AW4"/>
      <c r="AX4"/>
      <c r="AY4"/>
      <c r="AZ4"/>
      <c r="BA4"/>
      <c r="BB4"/>
      <c r="BC4"/>
      <c r="BD4"/>
      <c r="BE4"/>
      <c r="BF4"/>
      <c r="BG4"/>
      <c r="BH4"/>
      <c r="BI4"/>
      <c r="BJ4"/>
      <c r="BK4"/>
      <c r="BL4"/>
    </row>
    <row r="5">
      <c r="A5" t="s">
        <v>631</v>
      </c>
      <c r="B5">
        <v>2000</v>
      </c>
      <c r="C5" t="s">
        <v>634</v>
      </c>
      <c r="D5">
        <v>19</v>
      </c>
      <c r="E5" t="s">
        <v>61</v>
      </c>
      <c r="F5" t="s">
        <v>16</v>
      </c>
      <c r="G5" t="s">
        <v>645</v>
      </c>
      <c r="H5">
        <v>1.712643821662559</v>
      </c>
      <c r="I5">
        <v>1.485537715543936</v>
      </c>
      <c r="J5">
        <v>2.5657981179507798</v>
      </c>
      <c r="K5">
        <v>2.869573057828664</v>
      </c>
      <c r="L5">
        <v>4.5471292436662347</v>
      </c>
      <c r="M5">
        <v>2.822699862128446</v>
      </c>
      <c r="N5">
        <v>3.29311409810584</v>
      </c>
      <c r="O5">
        <v>4.3097103310861753</v>
      </c>
      <c r="P5">
        <v>4.9316173579093547</v>
      </c>
      <c r="Q5">
        <v>5.2790799693174426</v>
      </c>
      <c r="R5">
        <v>1.875262800418648</v>
      </c>
      <c r="S5">
        <v>1.841416576725734</v>
      </c>
      <c r="T5">
        <v>1.1213376535292441</v>
      </c>
      <c r="U5">
        <v>2.1068340826451668</v>
      </c>
      <c r="V5">
        <v>2.03761201847942</v>
      </c>
      <c r="W5" t="s">
        <v>158</v>
      </c>
      <c r="X5" t="s">
        <v>159</v>
      </c>
      <c r="Y5" t="s">
        <v>160</v>
      </c>
      <c r="Z5" t="s">
        <v>161</v>
      </c>
      <c r="AA5" t="s">
        <v>162</v>
      </c>
      <c r="AB5" t="s">
        <v>163</v>
      </c>
      <c r="AC5" t="s">
        <v>164</v>
      </c>
      <c r="AD5" t="s">
        <v>165</v>
      </c>
      <c r="AE5" t="s">
        <v>166</v>
      </c>
      <c r="AF5">
        <v>1.5580777538168831</v>
      </c>
      <c r="AG5">
        <v>0</v>
      </c>
      <c r="AH5">
        <v>1.6632071258186281</v>
      </c>
      <c r="AI5">
        <v>4.8933676170135634</v>
      </c>
      <c r="AJ5">
        <v>2.24016953907703</v>
      </c>
      <c r="AK5">
        <v>0.79687809544712029</v>
      </c>
      <c r="AL5">
        <v>0.43637471582640341</v>
      </c>
      <c r="AM5">
        <v>4.5604027091887049</v>
      </c>
      <c r="AN5">
        <v>2.6492300887117892</v>
      </c>
      <c r="AO5"/>
      <c r="AP5"/>
      <c r="AQ5"/>
      <c r="AR5"/>
      <c r="AS5"/>
      <c r="AT5"/>
      <c r="AU5"/>
      <c r="AV5"/>
      <c r="AW5"/>
      <c r="AX5"/>
      <c r="AY5"/>
      <c r="AZ5"/>
      <c r="BA5"/>
      <c r="BB5"/>
      <c r="BC5"/>
      <c r="BD5"/>
      <c r="BE5"/>
      <c r="BF5"/>
      <c r="BG5"/>
      <c r="BH5"/>
      <c r="BI5"/>
      <c r="BJ5"/>
      <c r="BK5"/>
      <c r="BL5"/>
    </row>
    <row r="6">
      <c r="A6" t="s">
        <v>631</v>
      </c>
      <c r="B6">
        <v>2000</v>
      </c>
      <c r="C6" t="s">
        <v>634</v>
      </c>
      <c r="D6">
        <v>20</v>
      </c>
      <c r="E6" t="s">
        <v>61</v>
      </c>
      <c r="F6" t="s">
        <v>22</v>
      </c>
      <c r="G6" t="s">
        <v>646</v>
      </c>
      <c r="H6">
        <v>54.537790552075911</v>
      </c>
      <c r="I6">
        <v>43.68402239572567</v>
      </c>
      <c r="J6">
        <v>42.415113915786769</v>
      </c>
      <c r="K6">
        <v>32.967071500337113</v>
      </c>
      <c r="L6">
        <v>10.9241843946148</v>
      </c>
      <c r="M6">
        <v>44.483158126720113</v>
      </c>
      <c r="N6">
        <v>19.702485842338501</v>
      </c>
      <c r="O6">
        <v>15.15007013426256</v>
      </c>
      <c r="P6">
        <v>11.57185147956373</v>
      </c>
      <c r="Q6">
        <v>7.0004482924132523</v>
      </c>
      <c r="R6">
        <v>54.466612558380398</v>
      </c>
      <c r="S6">
        <v>48.684611041339743</v>
      </c>
      <c r="T6">
        <v>44.366101105192499</v>
      </c>
      <c r="U6">
        <v>43.159496391244282</v>
      </c>
      <c r="V6">
        <v>42.808752502067541</v>
      </c>
      <c r="W6" t="s">
        <v>158</v>
      </c>
      <c r="X6" t="s">
        <v>159</v>
      </c>
      <c r="Y6" t="s">
        <v>160</v>
      </c>
      <c r="Z6" t="s">
        <v>161</v>
      </c>
      <c r="AA6" t="s">
        <v>162</v>
      </c>
      <c r="AB6" t="s">
        <v>163</v>
      </c>
      <c r="AC6" t="s">
        <v>164</v>
      </c>
      <c r="AD6" t="s">
        <v>165</v>
      </c>
      <c r="AE6" t="s">
        <v>166</v>
      </c>
      <c r="AF6">
        <v>38.687703890301243</v>
      </c>
      <c r="AG6">
        <v>31.4525903509338</v>
      </c>
      <c r="AH6">
        <v>27.32248838525738</v>
      </c>
      <c r="AI6">
        <v>46.456637390679496</v>
      </c>
      <c r="AJ6">
        <v>53.384084003992022</v>
      </c>
      <c r="AK6">
        <v>58.409717724313339</v>
      </c>
      <c r="AL6">
        <v>32.596054491692627</v>
      </c>
      <c r="AM6">
        <v>7.2342065896361198</v>
      </c>
      <c r="AN6">
        <v>50.711897166548077</v>
      </c>
      <c r="AO6"/>
      <c r="AP6"/>
      <c r="AQ6"/>
      <c r="AR6"/>
      <c r="AS6"/>
      <c r="AT6"/>
      <c r="AU6"/>
      <c r="AV6"/>
      <c r="AW6"/>
      <c r="AX6"/>
      <c r="AY6"/>
      <c r="AZ6"/>
      <c r="BA6"/>
      <c r="BB6"/>
      <c r="BC6"/>
      <c r="BD6"/>
      <c r="BE6"/>
      <c r="BF6"/>
      <c r="BG6"/>
      <c r="BH6"/>
      <c r="BI6"/>
      <c r="BJ6"/>
      <c r="BK6"/>
      <c r="BL6"/>
    </row>
    <row r="7">
      <c r="A7" t="s">
        <v>631</v>
      </c>
      <c r="B7">
        <v>2000</v>
      </c>
      <c r="C7" t="s">
        <v>634</v>
      </c>
      <c r="D7">
        <v>21</v>
      </c>
      <c r="E7" t="s">
        <v>61</v>
      </c>
      <c r="F7" t="s">
        <v>17</v>
      </c>
      <c r="G7" t="s">
        <v>647</v>
      </c>
      <c r="H7">
        <v>3.818813018580399</v>
      </c>
      <c r="I7">
        <v>3.6578962166569138</v>
      </c>
      <c r="J7">
        <v>3.4258302836129468</v>
      </c>
      <c r="K7">
        <v>2.8947274408005512</v>
      </c>
      <c r="L7">
        <v>0.72114462387365119</v>
      </c>
      <c r="M7">
        <v>2.3472889605269129</v>
      </c>
      <c r="N7">
        <v>0.60136657568849705</v>
      </c>
      <c r="O7">
        <v>0.74855580259329157</v>
      </c>
      <c r="P7">
        <v>0.45043342612270781</v>
      </c>
      <c r="Q7">
        <v>0.83710812408448798</v>
      </c>
      <c r="R7">
        <v>4.5908205403095534</v>
      </c>
      <c r="S7">
        <v>4.1137795394150398</v>
      </c>
      <c r="T7">
        <v>2.5435040582483048</v>
      </c>
      <c r="U7">
        <v>4.2018906532136242</v>
      </c>
      <c r="V7">
        <v>4.4414139219537327</v>
      </c>
      <c r="W7" t="s">
        <v>158</v>
      </c>
      <c r="X7" t="s">
        <v>159</v>
      </c>
      <c r="Y7" t="s">
        <v>160</v>
      </c>
      <c r="Z7" t="s">
        <v>161</v>
      </c>
      <c r="AA7" t="s">
        <v>162</v>
      </c>
      <c r="AB7" t="s">
        <v>163</v>
      </c>
      <c r="AC7" t="s">
        <v>164</v>
      </c>
      <c r="AD7" t="s">
        <v>165</v>
      </c>
      <c r="AE7" t="s">
        <v>166</v>
      </c>
      <c r="AF7">
        <v>5.9641180604778992</v>
      </c>
      <c r="AG7">
        <v>5.8477956164233102</v>
      </c>
      <c r="AH7">
        <v>18.00373353326556</v>
      </c>
      <c r="AI7">
        <v>1.455921307605927</v>
      </c>
      <c r="AJ7">
        <v>1.187937044257531</v>
      </c>
      <c r="AK7">
        <v>2.2910774434291268</v>
      </c>
      <c r="AL7">
        <v>5.3810672842148906</v>
      </c>
      <c r="AM7">
        <v>0.48065918974593508</v>
      </c>
      <c r="AN7">
        <v>1.794447659999032</v>
      </c>
      <c r="AO7"/>
      <c r="AP7"/>
      <c r="AQ7"/>
      <c r="AR7"/>
      <c r="AS7"/>
      <c r="AT7"/>
      <c r="AU7"/>
      <c r="AV7"/>
      <c r="AW7"/>
      <c r="AX7"/>
      <c r="AY7"/>
      <c r="AZ7"/>
      <c r="BA7"/>
      <c r="BB7"/>
      <c r="BC7"/>
      <c r="BD7"/>
      <c r="BE7"/>
      <c r="BF7"/>
      <c r="BG7"/>
      <c r="BH7"/>
      <c r="BI7"/>
      <c r="BJ7"/>
      <c r="BK7"/>
      <c r="BL7"/>
    </row>
    <row r="8">
      <c r="A8" t="s">
        <v>631</v>
      </c>
      <c r="B8">
        <v>2000</v>
      </c>
      <c r="C8" t="s">
        <v>634</v>
      </c>
      <c r="D8">
        <v>22</v>
      </c>
      <c r="E8" t="s">
        <v>55</v>
      </c>
      <c r="F8" t="s">
        <v>50</v>
      </c>
      <c r="G8" t="s">
        <v>197</v>
      </c>
      <c r="H8">
        <v>4.1126420237321444</v>
      </c>
      <c r="I8">
        <v>2.8211011043278549</v>
      </c>
      <c r="J8">
        <v>4.7375237252979243</v>
      </c>
      <c r="K8">
        <v>4.4740466842765541</v>
      </c>
      <c r="L8">
        <v>5.1464503157028707</v>
      </c>
      <c r="M8">
        <v>5.3088651446068624</v>
      </c>
      <c r="N8">
        <v>4.1320869301977794</v>
      </c>
      <c r="O8">
        <v>5.1244232084132246</v>
      </c>
      <c r="P8">
        <v>5.6055301647952316</v>
      </c>
      <c r="Q8">
        <v>5.7280164935453532</v>
      </c>
      <c r="R8">
        <v>4.5802277247024428</v>
      </c>
      <c r="S8">
        <v>3.9011732849408838</v>
      </c>
      <c r="T8">
        <v>2.1121290526870728</v>
      </c>
      <c r="U8">
        <v>4.0024498449922561</v>
      </c>
      <c r="V8">
        <v>3.8627837859327592</v>
      </c>
      <c r="W8" t="s">
        <v>158</v>
      </c>
      <c r="X8" t="s">
        <v>159</v>
      </c>
      <c r="Y8" t="s">
        <v>160</v>
      </c>
      <c r="Z8" t="s">
        <v>161</v>
      </c>
      <c r="AA8" t="s">
        <v>162</v>
      </c>
      <c r="AB8" t="s">
        <v>163</v>
      </c>
      <c r="AC8" t="s">
        <v>164</v>
      </c>
      <c r="AD8" t="s">
        <v>165</v>
      </c>
      <c r="AE8" t="s">
        <v>166</v>
      </c>
      <c r="AF8">
        <v>2.8150479541192701</v>
      </c>
      <c r="AG8">
        <v>0</v>
      </c>
      <c r="AH8">
        <v>3.0420563278799762</v>
      </c>
      <c r="AI8">
        <v>9.3945248503740331</v>
      </c>
      <c r="AJ8">
        <v>4.9312551224353118</v>
      </c>
      <c r="AK8">
        <v>2.027720659612501</v>
      </c>
      <c r="AL8">
        <v>0.70357056673467266</v>
      </c>
      <c r="AM8">
        <v>4.9416439036503421</v>
      </c>
      <c r="AN8">
        <v>5.5780715951140474</v>
      </c>
      <c r="AO8"/>
      <c r="AP8"/>
      <c r="AQ8"/>
      <c r="AR8"/>
      <c r="AS8"/>
      <c r="AT8"/>
      <c r="AU8"/>
      <c r="AV8"/>
      <c r="AW8"/>
      <c r="AX8"/>
      <c r="AY8"/>
      <c r="AZ8"/>
      <c r="BA8"/>
      <c r="BB8"/>
      <c r="BC8"/>
      <c r="BD8"/>
      <c r="BE8"/>
      <c r="BF8"/>
      <c r="BG8"/>
      <c r="BH8"/>
      <c r="BI8"/>
      <c r="BJ8"/>
      <c r="BK8"/>
      <c r="BL8"/>
    </row>
    <row r="9">
      <c r="A9" t="s">
        <v>631</v>
      </c>
      <c r="B9">
        <v>2000</v>
      </c>
      <c r="C9" t="s">
        <v>634</v>
      </c>
      <c r="D9">
        <v>23</v>
      </c>
      <c r="E9" t="s">
        <v>55</v>
      </c>
      <c r="F9" t="s">
        <v>49</v>
      </c>
      <c r="G9" t="s">
        <v>197</v>
      </c>
      <c r="H9">
        <v>95.887357976267893</v>
      </c>
      <c r="I9">
        <v>97.178898895672148</v>
      </c>
      <c r="J9">
        <v>95.262476274702081</v>
      </c>
      <c r="K9">
        <v>95.525953315723299</v>
      </c>
      <c r="L9">
        <v>94.853549684297107</v>
      </c>
      <c r="M9">
        <v>94.69113485539313</v>
      </c>
      <c r="N9">
        <v>95.867913069802185</v>
      </c>
      <c r="O9">
        <v>94.875576791586852</v>
      </c>
      <c r="P9">
        <v>94.39446983520476</v>
      </c>
      <c r="Q9">
        <v>94.271983506454589</v>
      </c>
      <c r="R9">
        <v>95.419772275297575</v>
      </c>
      <c r="S9">
        <v>96.098826715059133</v>
      </c>
      <c r="T9">
        <v>97.887870947312948</v>
      </c>
      <c r="U9">
        <v>95.997550155007787</v>
      </c>
      <c r="V9">
        <v>96.137216214067266</v>
      </c>
      <c r="W9" t="s">
        <v>158</v>
      </c>
      <c r="X9" t="s">
        <v>159</v>
      </c>
      <c r="Y9" t="s">
        <v>160</v>
      </c>
      <c r="Z9" t="s">
        <v>161</v>
      </c>
      <c r="AA9" t="s">
        <v>162</v>
      </c>
      <c r="AB9" t="s">
        <v>163</v>
      </c>
      <c r="AC9" t="s">
        <v>164</v>
      </c>
      <c r="AD9" t="s">
        <v>165</v>
      </c>
      <c r="AE9" t="s">
        <v>166</v>
      </c>
      <c r="AF9">
        <v>97.184952045880735</v>
      </c>
      <c r="AG9">
        <v>100</v>
      </c>
      <c r="AH9">
        <v>96.957943672120024</v>
      </c>
      <c r="AI9">
        <v>90.605475149625974</v>
      </c>
      <c r="AJ9">
        <v>95.068744877564669</v>
      </c>
      <c r="AK9">
        <v>97.972279340387502</v>
      </c>
      <c r="AL9">
        <v>99.296429433265331</v>
      </c>
      <c r="AM9">
        <v>95.058356096349613</v>
      </c>
      <c r="AN9">
        <v>94.421928404885918</v>
      </c>
      <c r="AO9"/>
      <c r="AP9"/>
      <c r="AQ9"/>
      <c r="AR9"/>
      <c r="AS9"/>
      <c r="AT9"/>
      <c r="AU9"/>
      <c r="AV9"/>
      <c r="AW9"/>
      <c r="AX9"/>
      <c r="AY9"/>
      <c r="AZ9"/>
      <c r="BA9"/>
      <c r="BB9"/>
      <c r="BC9"/>
      <c r="BD9"/>
      <c r="BE9"/>
      <c r="BF9"/>
      <c r="BG9"/>
      <c r="BH9"/>
      <c r="BI9"/>
      <c r="BJ9"/>
      <c r="BK9"/>
      <c r="BL9"/>
    </row>
    <row r="10">
      <c r="A10" t="s">
        <v>631</v>
      </c>
      <c r="B10">
        <v>2000</v>
      </c>
      <c r="C10" t="s">
        <v>634</v>
      </c>
      <c r="D10">
        <v>29</v>
      </c>
      <c r="E10" t="s">
        <v>58</v>
      </c>
      <c r="F10" t="s">
        <v>50</v>
      </c>
      <c r="G10" t="s">
        <v>648</v>
      </c>
      <c r="H10">
        <v>7.027184497378582</v>
      </c>
      <c r="I10">
        <v>5.2351479203433184</v>
      </c>
      <c r="J10">
        <v>5.0339100150517062</v>
      </c>
      <c r="K10">
        <v>18.294366990669101</v>
      </c>
      <c r="L10">
        <v>55.653146438610513</v>
      </c>
      <c r="M10">
        <v>6.515396188540179</v>
      </c>
      <c r="N10">
        <v>30.907893859676289</v>
      </c>
      <c r="O10">
        <v>44.952854572488803</v>
      </c>
      <c r="P10">
        <v>53.497603012352023</v>
      </c>
      <c r="Q10">
        <v>65.58315863612701</v>
      </c>
      <c r="R10">
        <v>7.9725451759801711</v>
      </c>
      <c r="S10">
        <v>3.1583490912950971</v>
      </c>
      <c r="T10">
        <v>7.0100776036574706</v>
      </c>
      <c r="U10">
        <v>4.6943482724730261</v>
      </c>
      <c r="V10">
        <v>6.2405068495598641</v>
      </c>
      <c r="W10" t="s">
        <v>158</v>
      </c>
      <c r="X10" t="s">
        <v>159</v>
      </c>
      <c r="Y10" t="s">
        <v>160</v>
      </c>
      <c r="Z10" t="s">
        <v>161</v>
      </c>
      <c r="AA10" t="s">
        <v>162</v>
      </c>
      <c r="AB10" t="s">
        <v>163</v>
      </c>
      <c r="AC10" t="s">
        <v>164</v>
      </c>
      <c r="AD10" t="s">
        <v>165</v>
      </c>
      <c r="AE10" t="s">
        <v>166</v>
      </c>
      <c r="AF10">
        <v>14.98207160475566</v>
      </c>
      <c r="AG10">
        <v>0.2191987281314296</v>
      </c>
      <c r="AH10">
        <v>1.0618126633598799</v>
      </c>
      <c r="AI10">
        <v>6.5595685685017866</v>
      </c>
      <c r="AJ10">
        <v>11.164757119157329</v>
      </c>
      <c r="AK10">
        <v>1.4048154014384</v>
      </c>
      <c r="AL10">
        <v>2.012600112846445</v>
      </c>
      <c r="AM10">
        <v>56.350101511391571</v>
      </c>
      <c r="AN10">
        <v>3.1467582501090541</v>
      </c>
      <c r="AO10"/>
      <c r="AP10"/>
      <c r="AQ10"/>
      <c r="AR10"/>
      <c r="AS10"/>
      <c r="AT10"/>
      <c r="AU10"/>
      <c r="AV10"/>
      <c r="AW10"/>
      <c r="AX10"/>
      <c r="AY10"/>
      <c r="AZ10"/>
      <c r="BA10"/>
      <c r="BB10"/>
      <c r="BC10"/>
      <c r="BD10"/>
      <c r="BE10"/>
      <c r="BF10"/>
      <c r="BG10"/>
      <c r="BH10"/>
      <c r="BI10"/>
      <c r="BJ10"/>
      <c r="BK10"/>
      <c r="BL10"/>
    </row>
    <row r="11">
      <c r="A11" t="s">
        <v>631</v>
      </c>
      <c r="B11">
        <v>2000</v>
      </c>
      <c r="C11" t="s">
        <v>634</v>
      </c>
      <c r="D11">
        <v>30</v>
      </c>
      <c r="E11" t="s">
        <v>58</v>
      </c>
      <c r="F11" t="s">
        <v>49</v>
      </c>
      <c r="G11" t="s">
        <v>197</v>
      </c>
      <c r="H11">
        <v>92.972815502621515</v>
      </c>
      <c r="I11">
        <v>94.764852079656663</v>
      </c>
      <c r="J11">
        <v>94.966089984948283</v>
      </c>
      <c r="K11">
        <v>81.705633009330853</v>
      </c>
      <c r="L11">
        <v>44.346853561389381</v>
      </c>
      <c r="M11">
        <v>93.484603811459792</v>
      </c>
      <c r="N11">
        <v>69.09210614032375</v>
      </c>
      <c r="O11">
        <v>55.047145427511353</v>
      </c>
      <c r="P11">
        <v>46.502396987647913</v>
      </c>
      <c r="Q11">
        <v>34.41684136387299</v>
      </c>
      <c r="R11">
        <v>92.027454824019799</v>
      </c>
      <c r="S11">
        <v>96.841650908704906</v>
      </c>
      <c r="T11">
        <v>92.989922396342564</v>
      </c>
      <c r="U11">
        <v>95.305651727526921</v>
      </c>
      <c r="V11">
        <v>93.759493150440065</v>
      </c>
      <c r="W11" t="s">
        <v>158</v>
      </c>
      <c r="X11" t="s">
        <v>159</v>
      </c>
      <c r="Y11" t="s">
        <v>160</v>
      </c>
      <c r="Z11" t="s">
        <v>161</v>
      </c>
      <c r="AA11" t="s">
        <v>162</v>
      </c>
      <c r="AB11" t="s">
        <v>163</v>
      </c>
      <c r="AC11" t="s">
        <v>164</v>
      </c>
      <c r="AD11" t="s">
        <v>165</v>
      </c>
      <c r="AE11" t="s">
        <v>166</v>
      </c>
      <c r="AF11">
        <v>85.01792839524434</v>
      </c>
      <c r="AG11">
        <v>99.780801271868583</v>
      </c>
      <c r="AH11">
        <v>98.938187336640112</v>
      </c>
      <c r="AI11">
        <v>93.44043143149824</v>
      </c>
      <c r="AJ11">
        <v>88.835242880842799</v>
      </c>
      <c r="AK11">
        <v>98.595184598561602</v>
      </c>
      <c r="AL11">
        <v>97.987399887153543</v>
      </c>
      <c r="AM11">
        <v>43.64989848860796</v>
      </c>
      <c r="AN11">
        <v>96.853241749890969</v>
      </c>
      <c r="AO11"/>
      <c r="AP11"/>
      <c r="AQ11"/>
      <c r="AR11"/>
      <c r="AS11"/>
      <c r="AT11"/>
      <c r="AU11"/>
      <c r="AV11"/>
      <c r="AW11"/>
      <c r="AX11"/>
      <c r="AY11"/>
      <c r="AZ11"/>
      <c r="BA11"/>
      <c r="BB11"/>
      <c r="BC11"/>
      <c r="BD11"/>
      <c r="BE11"/>
      <c r="BF11"/>
      <c r="BG11"/>
      <c r="BH11"/>
      <c r="BI11"/>
      <c r="BJ11"/>
      <c r="BK11"/>
      <c r="BL11"/>
    </row>
    <row r="12">
      <c r="A12" t="s">
        <v>631</v>
      </c>
      <c r="B12">
        <v>2000</v>
      </c>
      <c r="C12" t="s">
        <v>634</v>
      </c>
      <c r="D12">
        <v>31</v>
      </c>
      <c r="E12" t="s">
        <v>104</v>
      </c>
      <c r="F12" t="s">
        <v>50</v>
      </c>
      <c r="G12" t="s">
        <v>649</v>
      </c>
      <c r="H12">
        <v>0.58029981917416529</v>
      </c>
      <c r="I12">
        <v>0</v>
      </c>
      <c r="J12">
        <v>0.4151258890577324</v>
      </c>
      <c r="K12">
        <v>4.3391266927742267</v>
      </c>
      <c r="L12">
        <v>21.974760465174811</v>
      </c>
      <c r="M12">
        <v>0.82625128024206795</v>
      </c>
      <c r="N12">
        <v>8.1684675331806211</v>
      </c>
      <c r="O12">
        <v>13.453491348346541</v>
      </c>
      <c r="P12">
        <v>17.78605907833817</v>
      </c>
      <c r="Q12">
        <v>32.919047670750828</v>
      </c>
      <c r="R12">
        <v>0.90901706941716598</v>
      </c>
      <c r="S12">
        <v>0</v>
      </c>
      <c r="T12">
        <v>0</v>
      </c>
      <c r="U12">
        <v>0.54192803912399656</v>
      </c>
      <c r="V12">
        <v>0</v>
      </c>
      <c r="W12" t="s">
        <v>158</v>
      </c>
      <c r="X12" t="s">
        <v>159</v>
      </c>
      <c r="Y12" t="s">
        <v>160</v>
      </c>
      <c r="Z12" t="s">
        <v>161</v>
      </c>
      <c r="AA12" t="s">
        <v>162</v>
      </c>
      <c r="AB12" t="s">
        <v>163</v>
      </c>
      <c r="AC12" t="s">
        <v>164</v>
      </c>
      <c r="AD12" t="s">
        <v>165</v>
      </c>
      <c r="AE12" t="s">
        <v>166</v>
      </c>
      <c r="AF12">
        <v>0.50291535741725046</v>
      </c>
      <c r="AG12">
        <v>0.2191987281314296</v>
      </c>
      <c r="AH12">
        <v>1.0618126633598799</v>
      </c>
      <c r="AI12">
        <v>0.31211214697419609</v>
      </c>
      <c r="AJ12">
        <v>0.38492376111405258</v>
      </c>
      <c r="AK12">
        <v>0.69532200296628699</v>
      </c>
      <c r="AL12">
        <v>0.56224308527178701</v>
      </c>
      <c r="AM12">
        <v>20.86623054364982</v>
      </c>
      <c r="AN12">
        <v>0.1478969301966912</v>
      </c>
      <c r="AO12"/>
      <c r="AP12"/>
      <c r="AQ12"/>
      <c r="AR12"/>
      <c r="AS12"/>
      <c r="AT12"/>
      <c r="AU12"/>
      <c r="AV12"/>
      <c r="AW12"/>
      <c r="AX12"/>
      <c r="AY12"/>
      <c r="AZ12"/>
      <c r="BA12"/>
      <c r="BB12"/>
      <c r="BC12"/>
      <c r="BD12"/>
      <c r="BE12"/>
      <c r="BF12"/>
      <c r="BG12"/>
      <c r="BH12"/>
      <c r="BI12"/>
      <c r="BJ12"/>
      <c r="BK12"/>
      <c r="BL12"/>
    </row>
    <row r="13">
      <c r="A13" t="s">
        <v>631</v>
      </c>
      <c r="B13">
        <v>2000</v>
      </c>
      <c r="C13" t="s">
        <v>634</v>
      </c>
      <c r="D13">
        <v>32</v>
      </c>
      <c r="E13" t="s">
        <v>104</v>
      </c>
      <c r="F13" t="s">
        <v>49</v>
      </c>
      <c r="G13" t="s">
        <v>197</v>
      </c>
      <c r="H13">
        <v>99.419700180825828</v>
      </c>
      <c r="I13">
        <v>100</v>
      </c>
      <c r="J13">
        <v>99.584874110942266</v>
      </c>
      <c r="K13">
        <v>95.660873307225799</v>
      </c>
      <c r="L13">
        <v>78.025239534825147</v>
      </c>
      <c r="M13">
        <v>99.173748719757938</v>
      </c>
      <c r="N13">
        <v>91.831532466819397</v>
      </c>
      <c r="O13">
        <v>86.546508651653582</v>
      </c>
      <c r="P13">
        <v>82.213940921661845</v>
      </c>
      <c r="Q13">
        <v>67.080952329249143</v>
      </c>
      <c r="R13">
        <v>99.09098293058284</v>
      </c>
      <c r="S13">
        <v>100</v>
      </c>
      <c r="T13">
        <v>100</v>
      </c>
      <c r="U13">
        <v>99.458071960875998</v>
      </c>
      <c r="V13">
        <v>100</v>
      </c>
      <c r="W13" t="s">
        <v>158</v>
      </c>
      <c r="X13" t="s">
        <v>159</v>
      </c>
      <c r="Y13" t="s">
        <v>160</v>
      </c>
      <c r="Z13" t="s">
        <v>161</v>
      </c>
      <c r="AA13" t="s">
        <v>162</v>
      </c>
      <c r="AB13" t="s">
        <v>163</v>
      </c>
      <c r="AC13" t="s">
        <v>164</v>
      </c>
      <c r="AD13" t="s">
        <v>165</v>
      </c>
      <c r="AE13" t="s">
        <v>166</v>
      </c>
      <c r="AF13">
        <v>99.497084642582763</v>
      </c>
      <c r="AG13">
        <v>99.780801271868583</v>
      </c>
      <c r="AH13">
        <v>98.938187336640112</v>
      </c>
      <c r="AI13">
        <v>99.687887853025828</v>
      </c>
      <c r="AJ13">
        <v>99.615076238885962</v>
      </c>
      <c r="AK13">
        <v>99.304677997033707</v>
      </c>
      <c r="AL13">
        <v>99.437756914728212</v>
      </c>
      <c r="AM13">
        <v>79.133769456349924</v>
      </c>
      <c r="AN13">
        <v>99.852103069803306</v>
      </c>
      <c r="AO13"/>
      <c r="AP13"/>
      <c r="AQ13"/>
      <c r="AR13"/>
      <c r="AS13"/>
      <c r="AT13"/>
      <c r="AU13"/>
      <c r="AV13"/>
      <c r="AW13"/>
      <c r="AX13"/>
      <c r="AY13"/>
      <c r="AZ13"/>
      <c r="BA13"/>
      <c r="BB13"/>
      <c r="BC13"/>
      <c r="BD13"/>
      <c r="BE13"/>
      <c r="BF13"/>
      <c r="BG13"/>
      <c r="BH13"/>
      <c r="BI13"/>
      <c r="BJ13"/>
      <c r="BK13"/>
      <c r="BL13"/>
    </row>
    <row r="14">
      <c r="A14" t="s">
        <v>631</v>
      </c>
      <c r="B14">
        <v>2000</v>
      </c>
      <c r="C14" t="s">
        <v>634</v>
      </c>
      <c r="D14">
        <v>35</v>
      </c>
      <c r="E14" t="s">
        <v>56</v>
      </c>
      <c r="F14" t="s">
        <v>50</v>
      </c>
      <c r="G14" t="s">
        <v>197</v>
      </c>
      <c r="H14">
        <v>15.877436995904279</v>
      </c>
      <c r="I14">
        <v>17.282250467400939</v>
      </c>
      <c r="J14">
        <v>15.26210443261146</v>
      </c>
      <c r="K14">
        <v>22.965817488396048</v>
      </c>
      <c r="L14">
        <v>38.5886043054116</v>
      </c>
      <c r="M14">
        <v>23.76764889033274</v>
      </c>
      <c r="N14">
        <v>27.50899195439775</v>
      </c>
      <c r="O14">
        <v>31.378971406635952</v>
      </c>
      <c r="P14">
        <v>35.475222680083633</v>
      </c>
      <c r="Q14">
        <v>47.579989783549102</v>
      </c>
      <c r="R14">
        <v>13.72221040713103</v>
      </c>
      <c r="S14">
        <v>16.562180305598481</v>
      </c>
      <c r="T14">
        <v>18.723171491307941</v>
      </c>
      <c r="U14">
        <v>14.991768193852661</v>
      </c>
      <c r="V14">
        <v>14.509757715096089</v>
      </c>
      <c r="W14" t="s">
        <v>158</v>
      </c>
      <c r="X14" t="s">
        <v>159</v>
      </c>
      <c r="Y14" t="s">
        <v>160</v>
      </c>
      <c r="Z14" t="s">
        <v>161</v>
      </c>
      <c r="AA14" t="s">
        <v>162</v>
      </c>
      <c r="AB14" t="s">
        <v>163</v>
      </c>
      <c r="AC14" t="s">
        <v>164</v>
      </c>
      <c r="AD14" t="s">
        <v>165</v>
      </c>
      <c r="AE14" t="s">
        <v>166</v>
      </c>
      <c r="AF14">
        <v>7.9703376224215017</v>
      </c>
      <c r="AG14">
        <v>14.876288026066881</v>
      </c>
      <c r="AH14">
        <v>7.03975869025588</v>
      </c>
      <c r="AI14">
        <v>21.75089265997191</v>
      </c>
      <c r="AJ14">
        <v>22.44347286825964</v>
      </c>
      <c r="AK14">
        <v>18.268444303004809</v>
      </c>
      <c r="AL14">
        <v>11.96085073575879</v>
      </c>
      <c r="AM14">
        <v>36.758402887434968</v>
      </c>
      <c r="AN14">
        <v>23.593391142551791</v>
      </c>
      <c r="AO14"/>
      <c r="AP14"/>
      <c r="AQ14"/>
      <c r="AR14"/>
      <c r="AS14"/>
      <c r="AT14"/>
      <c r="AU14"/>
      <c r="AV14"/>
      <c r="AW14"/>
      <c r="AX14"/>
      <c r="AY14"/>
      <c r="AZ14"/>
      <c r="BA14"/>
      <c r="BB14"/>
      <c r="BC14"/>
      <c r="BD14"/>
      <c r="BE14"/>
      <c r="BF14"/>
      <c r="BG14"/>
      <c r="BH14"/>
      <c r="BI14"/>
      <c r="BJ14"/>
      <c r="BK14"/>
      <c r="BL14"/>
    </row>
    <row r="15">
      <c r="A15" t="s">
        <v>631</v>
      </c>
      <c r="B15">
        <v>2000</v>
      </c>
      <c r="C15" t="s">
        <v>634</v>
      </c>
      <c r="D15">
        <v>36</v>
      </c>
      <c r="E15" t="s">
        <v>56</v>
      </c>
      <c r="F15" t="s">
        <v>49</v>
      </c>
      <c r="G15" t="s">
        <v>197</v>
      </c>
      <c r="H15">
        <v>84.122563004095781</v>
      </c>
      <c r="I15">
        <v>82.717749532598987</v>
      </c>
      <c r="J15">
        <v>84.737895567388549</v>
      </c>
      <c r="K15">
        <v>77.034182511603916</v>
      </c>
      <c r="L15">
        <v>61.4113956945883</v>
      </c>
      <c r="M15">
        <v>76.232351109667292</v>
      </c>
      <c r="N15">
        <v>72.491008045602328</v>
      </c>
      <c r="O15">
        <v>68.621028593364159</v>
      </c>
      <c r="P15">
        <v>64.524777319916367</v>
      </c>
      <c r="Q15">
        <v>52.420010216450827</v>
      </c>
      <c r="R15">
        <v>86.277789592868942</v>
      </c>
      <c r="S15">
        <v>83.437819694401483</v>
      </c>
      <c r="T15">
        <v>81.276828508692091</v>
      </c>
      <c r="U15">
        <v>85.008231806147322</v>
      </c>
      <c r="V15">
        <v>85.4902422849038</v>
      </c>
      <c r="W15" t="s">
        <v>158</v>
      </c>
      <c r="X15" t="s">
        <v>159</v>
      </c>
      <c r="Y15" t="s">
        <v>160</v>
      </c>
      <c r="Z15" t="s">
        <v>161</v>
      </c>
      <c r="AA15" t="s">
        <v>162</v>
      </c>
      <c r="AB15" t="s">
        <v>163</v>
      </c>
      <c r="AC15" t="s">
        <v>164</v>
      </c>
      <c r="AD15" t="s">
        <v>165</v>
      </c>
      <c r="AE15" t="s">
        <v>166</v>
      </c>
      <c r="AF15">
        <v>92.029662377578518</v>
      </c>
      <c r="AG15">
        <v>85.12371197393314</v>
      </c>
      <c r="AH15">
        <v>92.960241309744134</v>
      </c>
      <c r="AI15">
        <v>78.249107340028019</v>
      </c>
      <c r="AJ15">
        <v>77.556527131740694</v>
      </c>
      <c r="AK15">
        <v>81.73155569699513</v>
      </c>
      <c r="AL15">
        <v>88.039149264241232</v>
      </c>
      <c r="AM15">
        <v>63.241597112564577</v>
      </c>
      <c r="AN15">
        <v>76.406608857448262</v>
      </c>
      <c r="AO15"/>
      <c r="AP15"/>
      <c r="AQ15"/>
      <c r="AR15"/>
      <c r="AS15"/>
      <c r="AT15"/>
      <c r="AU15"/>
      <c r="AV15"/>
      <c r="AW15"/>
      <c r="AX15"/>
      <c r="AY15"/>
      <c r="AZ15"/>
      <c r="BA15"/>
      <c r="BB15"/>
      <c r="BC15"/>
      <c r="BD15"/>
      <c r="BE15"/>
      <c r="BF15"/>
      <c r="BG15"/>
      <c r="BH15"/>
      <c r="BI15"/>
      <c r="BJ15"/>
      <c r="BK15"/>
      <c r="BL15"/>
    </row>
    <row r="16">
      <c r="A16" t="s">
        <v>631</v>
      </c>
      <c r="B16">
        <v>2000</v>
      </c>
      <c r="C16" t="s">
        <v>634</v>
      </c>
      <c r="D16">
        <v>37</v>
      </c>
      <c r="E16" t="s">
        <v>167</v>
      </c>
      <c r="F16" t="s">
        <v>50</v>
      </c>
      <c r="G16" t="s">
        <v>650</v>
      </c>
      <c r="H16">
        <v>8.9801874295365121</v>
      </c>
      <c r="I16">
        <v>13.482127656691629</v>
      </c>
      <c r="J16">
        <v>11.85701231175943</v>
      </c>
      <c r="K16">
        <v>22.46275435525768</v>
      </c>
      <c r="L16">
        <v>40.312903971218169</v>
      </c>
      <c r="M16">
        <v>15.67309476018078</v>
      </c>
      <c r="N16">
        <v>27.671806542116911</v>
      </c>
      <c r="O16">
        <v>33.546521139974807</v>
      </c>
      <c r="P16">
        <v>35.965934931145348</v>
      </c>
      <c r="Q16">
        <v>50.075133449101969</v>
      </c>
      <c r="R16">
        <v>8.1123111870070161</v>
      </c>
      <c r="S16">
        <v>11.344952965829799</v>
      </c>
      <c r="T16">
        <v>14.15849571963904</v>
      </c>
      <c r="U16">
        <v>11.041467537669851</v>
      </c>
      <c r="V16">
        <v>11.85605920287302</v>
      </c>
      <c r="W16" t="s">
        <v>158</v>
      </c>
      <c r="X16" t="s">
        <v>159</v>
      </c>
      <c r="Y16" t="s">
        <v>160</v>
      </c>
      <c r="Z16" t="s">
        <v>161</v>
      </c>
      <c r="AA16" t="s">
        <v>162</v>
      </c>
      <c r="AB16" t="s">
        <v>163</v>
      </c>
      <c r="AC16" t="s">
        <v>164</v>
      </c>
      <c r="AD16" t="s">
        <v>165</v>
      </c>
      <c r="AE16" t="s">
        <v>166</v>
      </c>
      <c r="AF16">
        <v>4.7017818942875804</v>
      </c>
      <c r="AG16">
        <v>13.720237769070449</v>
      </c>
      <c r="AH16">
        <v>5.0494277542363424</v>
      </c>
      <c r="AI16">
        <v>17.02907669066666</v>
      </c>
      <c r="AJ16">
        <v>18.455415369524179</v>
      </c>
      <c r="AK16">
        <v>15.990675404375381</v>
      </c>
      <c r="AL16">
        <v>7.2997581349207206</v>
      </c>
      <c r="AM16">
        <v>37.826937179173662</v>
      </c>
      <c r="AN16">
        <v>15.67928103772724</v>
      </c>
      <c r="AO16"/>
      <c r="AP16"/>
      <c r="AQ16"/>
      <c r="AR16"/>
      <c r="AS16"/>
      <c r="AT16"/>
      <c r="AU16"/>
      <c r="AV16"/>
      <c r="AW16"/>
      <c r="AX16"/>
      <c r="AY16"/>
      <c r="AZ16"/>
      <c r="BA16"/>
      <c r="BB16"/>
      <c r="BC16"/>
      <c r="BD16"/>
      <c r="BE16"/>
      <c r="BF16"/>
      <c r="BG16"/>
      <c r="BH16"/>
      <c r="BI16"/>
      <c r="BJ16"/>
      <c r="BK16"/>
      <c r="BL16"/>
    </row>
    <row r="17">
      <c r="A17" t="s">
        <v>631</v>
      </c>
      <c r="B17">
        <v>2000</v>
      </c>
      <c r="C17" t="s">
        <v>634</v>
      </c>
      <c r="D17">
        <v>38</v>
      </c>
      <c r="E17" t="s">
        <v>167</v>
      </c>
      <c r="F17" t="s">
        <v>49</v>
      </c>
      <c r="G17" t="s">
        <v>197</v>
      </c>
      <c r="H17">
        <v>91.019812570463486</v>
      </c>
      <c r="I17">
        <v>86.517872343308383</v>
      </c>
      <c r="J17">
        <v>88.142987688240567</v>
      </c>
      <c r="K17">
        <v>77.537245644742399</v>
      </c>
      <c r="L17">
        <v>59.687096028781752</v>
      </c>
      <c r="M17">
        <v>84.32690523981924</v>
      </c>
      <c r="N17">
        <v>72.328193457882989</v>
      </c>
      <c r="O17">
        <v>66.453478860025157</v>
      </c>
      <c r="P17">
        <v>64.034065068854616</v>
      </c>
      <c r="Q17">
        <v>49.924866550897967</v>
      </c>
      <c r="R17">
        <v>91.887688812993034</v>
      </c>
      <c r="S17">
        <v>88.655047034170238</v>
      </c>
      <c r="T17">
        <v>85.841504280360965</v>
      </c>
      <c r="U17">
        <v>88.958532462330169</v>
      </c>
      <c r="V17">
        <v>88.143940797127001</v>
      </c>
      <c r="W17" t="s">
        <v>158</v>
      </c>
      <c r="X17" t="s">
        <v>159</v>
      </c>
      <c r="Y17" t="s">
        <v>160</v>
      </c>
      <c r="Z17" t="s">
        <v>161</v>
      </c>
      <c r="AA17" t="s">
        <v>162</v>
      </c>
      <c r="AB17" t="s">
        <v>163</v>
      </c>
      <c r="AC17" t="s">
        <v>164</v>
      </c>
      <c r="AD17" t="s">
        <v>165</v>
      </c>
      <c r="AE17" t="s">
        <v>166</v>
      </c>
      <c r="AF17">
        <v>95.298218105712394</v>
      </c>
      <c r="AG17">
        <v>86.279762230929606</v>
      </c>
      <c r="AH17">
        <v>94.950572245763652</v>
      </c>
      <c r="AI17">
        <v>82.970923309333315</v>
      </c>
      <c r="AJ17">
        <v>81.544584630475825</v>
      </c>
      <c r="AK17">
        <v>84.009324595624634</v>
      </c>
      <c r="AL17">
        <v>92.700241865079278</v>
      </c>
      <c r="AM17">
        <v>62.173062820826019</v>
      </c>
      <c r="AN17">
        <v>84.320718962272764</v>
      </c>
      <c r="AO17"/>
      <c r="AP17"/>
      <c r="AQ17"/>
      <c r="AR17"/>
      <c r="AS17"/>
      <c r="AT17"/>
      <c r="AU17"/>
      <c r="AV17"/>
      <c r="AW17"/>
      <c r="AX17"/>
      <c r="AY17"/>
      <c r="AZ17"/>
      <c r="BA17"/>
      <c r="BB17"/>
      <c r="BC17"/>
      <c r="BD17"/>
      <c r="BE17"/>
      <c r="BF17"/>
      <c r="BG17"/>
      <c r="BH17"/>
      <c r="BI17"/>
      <c r="BJ17"/>
      <c r="BK17"/>
      <c r="BL17"/>
    </row>
    <row r="18">
      <c r="A18" t="s">
        <v>631</v>
      </c>
      <c r="B18">
        <v>2000</v>
      </c>
      <c r="C18" t="s">
        <v>634</v>
      </c>
      <c r="D18">
        <v>41</v>
      </c>
      <c r="E18" t="s">
        <v>57</v>
      </c>
      <c r="F18" t="s">
        <v>50</v>
      </c>
      <c r="G18" t="s">
        <v>197</v>
      </c>
      <c r="H18">
        <v>5.1924352586688194</v>
      </c>
      <c r="I18">
        <v>4.8110567066703513</v>
      </c>
      <c r="J18">
        <v>8.5441424764368019</v>
      </c>
      <c r="K18">
        <v>5.8561477903585031</v>
      </c>
      <c r="L18">
        <v>5.8308803843635912</v>
      </c>
      <c r="M18">
        <v>5.6553478428957984</v>
      </c>
      <c r="N18">
        <v>5.3467631218796354</v>
      </c>
      <c r="O18">
        <v>5.2350037083532719</v>
      </c>
      <c r="P18">
        <v>6.2142028019920499</v>
      </c>
      <c r="Q18">
        <v>7.2523215588411318</v>
      </c>
      <c r="R18">
        <v>6.3965145488984243</v>
      </c>
      <c r="S18">
        <v>4.2573118512602566</v>
      </c>
      <c r="T18">
        <v>4.1010963560079476</v>
      </c>
      <c r="U18">
        <v>8.1961172117175227</v>
      </c>
      <c r="V18">
        <v>7.5850194891481006</v>
      </c>
      <c r="W18" t="s">
        <v>158</v>
      </c>
      <c r="X18" t="s">
        <v>159</v>
      </c>
      <c r="Y18" t="s">
        <v>160</v>
      </c>
      <c r="Z18" t="s">
        <v>161</v>
      </c>
      <c r="AA18" t="s">
        <v>162</v>
      </c>
      <c r="AB18" t="s">
        <v>163</v>
      </c>
      <c r="AC18" t="s">
        <v>164</v>
      </c>
      <c r="AD18" t="s">
        <v>165</v>
      </c>
      <c r="AE18" t="s">
        <v>166</v>
      </c>
      <c r="AF18">
        <v>6.3597169708434169</v>
      </c>
      <c r="AG18">
        <v>1.712409965825457</v>
      </c>
      <c r="AH18">
        <v>11.41629153482349</v>
      </c>
      <c r="AI18">
        <v>11.02103812584402</v>
      </c>
      <c r="AJ18">
        <v>3.5587070440672219</v>
      </c>
      <c r="AK18">
        <v>3.1413329386564062</v>
      </c>
      <c r="AL18">
        <v>7.4003606636136183</v>
      </c>
      <c r="AM18">
        <v>5.706740153863791</v>
      </c>
      <c r="AN18">
        <v>7.6662595036368391</v>
      </c>
      <c r="AO18"/>
      <c r="AP18"/>
      <c r="AQ18"/>
      <c r="AR18"/>
      <c r="AS18"/>
      <c r="AT18"/>
      <c r="AU18"/>
      <c r="AV18"/>
      <c r="AW18"/>
      <c r="AX18"/>
      <c r="AY18"/>
      <c r="AZ18"/>
      <c r="BA18"/>
      <c r="BB18"/>
      <c r="BC18"/>
      <c r="BD18"/>
      <c r="BE18"/>
      <c r="BF18"/>
      <c r="BG18"/>
      <c r="BH18"/>
      <c r="BI18"/>
      <c r="BJ18"/>
      <c r="BK18"/>
      <c r="BL18"/>
    </row>
    <row r="19">
      <c r="A19" t="s">
        <v>631</v>
      </c>
      <c r="B19">
        <v>2000</v>
      </c>
      <c r="C19" t="s">
        <v>634</v>
      </c>
      <c r="D19">
        <v>42</v>
      </c>
      <c r="E19" t="s">
        <v>57</v>
      </c>
      <c r="F19" t="s">
        <v>49</v>
      </c>
      <c r="G19" t="s">
        <v>651</v>
      </c>
      <c r="H19">
        <v>94.807564741331248</v>
      </c>
      <c r="I19">
        <v>95.188943293329658</v>
      </c>
      <c r="J19">
        <v>91.455857523563182</v>
      </c>
      <c r="K19">
        <v>94.143852209641423</v>
      </c>
      <c r="L19">
        <v>94.16911961563639</v>
      </c>
      <c r="M19">
        <v>94.344652157104164</v>
      </c>
      <c r="N19">
        <v>94.65323687812041</v>
      </c>
      <c r="O19">
        <v>94.764996291646824</v>
      </c>
      <c r="P19">
        <v>93.785797198007941</v>
      </c>
      <c r="Q19">
        <v>92.747678441158811</v>
      </c>
      <c r="R19">
        <v>93.603485451101591</v>
      </c>
      <c r="S19">
        <v>95.742688148739745</v>
      </c>
      <c r="T19">
        <v>95.898903643992028</v>
      </c>
      <c r="U19">
        <v>91.803882788282436</v>
      </c>
      <c r="V19">
        <v>92.414980510851819</v>
      </c>
      <c r="W19" t="s">
        <v>158</v>
      </c>
      <c r="X19" t="s">
        <v>159</v>
      </c>
      <c r="Y19" t="s">
        <v>160</v>
      </c>
      <c r="Z19" t="s">
        <v>161</v>
      </c>
      <c r="AA19" t="s">
        <v>162</v>
      </c>
      <c r="AB19" t="s">
        <v>163</v>
      </c>
      <c r="AC19" t="s">
        <v>164</v>
      </c>
      <c r="AD19" t="s">
        <v>165</v>
      </c>
      <c r="AE19" t="s">
        <v>166</v>
      </c>
      <c r="AF19">
        <v>93.640283029156578</v>
      </c>
      <c r="AG19">
        <v>98.287590034174571</v>
      </c>
      <c r="AH19">
        <v>88.583708465176557</v>
      </c>
      <c r="AI19">
        <v>88.978961874155914</v>
      </c>
      <c r="AJ19">
        <v>96.441292955932823</v>
      </c>
      <c r="AK19">
        <v>96.858667061343539</v>
      </c>
      <c r="AL19">
        <v>92.599639336386403</v>
      </c>
      <c r="AM19">
        <v>94.293259846136081</v>
      </c>
      <c r="AN19">
        <v>92.333740496363177</v>
      </c>
      <c r="AO19"/>
      <c r="AP19"/>
      <c r="AQ19"/>
      <c r="AR19"/>
      <c r="AS19"/>
      <c r="AT19"/>
      <c r="AU19"/>
      <c r="AV19"/>
      <c r="AW19"/>
      <c r="AX19"/>
      <c r="AY19"/>
      <c r="AZ19"/>
      <c r="BA19"/>
      <c r="BB19"/>
      <c r="BC19"/>
      <c r="BD19"/>
      <c r="BE19"/>
      <c r="BF19"/>
      <c r="BG19"/>
      <c r="BH19"/>
      <c r="BI19"/>
      <c r="BJ19"/>
      <c r="BK19"/>
      <c r="BL19"/>
    </row>
    <row r="20">
      <c r="A20" t="s">
        <v>631</v>
      </c>
      <c r="B20">
        <v>2000</v>
      </c>
      <c r="C20" t="s">
        <v>634</v>
      </c>
      <c r="D20">
        <v>58</v>
      </c>
      <c r="E20" t="s">
        <v>168</v>
      </c>
      <c r="F20" t="s">
        <v>169</v>
      </c>
      <c r="G20" t="s">
        <v>197</v>
      </c>
      <c r="H20">
        <v>0.29467851291475972</v>
      </c>
      <c r="I20">
        <v>0</v>
      </c>
      <c r="J20">
        <v>0</v>
      </c>
      <c r="K20">
        <v>2.245596921130212</v>
      </c>
      <c r="L20">
        <v>14.02682826749732</v>
      </c>
      <c r="M20">
        <v>0.1891281115427049</v>
      </c>
      <c r="N20">
        <v>3.624230165298012</v>
      </c>
      <c r="O20">
        <v>8.3248715767878068</v>
      </c>
      <c r="P20">
        <v>9.4492994287793142</v>
      </c>
      <c r="Q20">
        <v>23.503140346741379</v>
      </c>
      <c r="R20">
        <v>0.46160241547410902</v>
      </c>
      <c r="S20">
        <v>0</v>
      </c>
      <c r="T20">
        <v>0</v>
      </c>
      <c r="U20">
        <v>0</v>
      </c>
      <c r="V20">
        <v>0</v>
      </c>
      <c r="W20" t="s">
        <v>158</v>
      </c>
      <c r="X20" t="s">
        <v>159</v>
      </c>
      <c r="Y20" t="s">
        <v>160</v>
      </c>
      <c r="Z20" t="s">
        <v>161</v>
      </c>
      <c r="AA20" t="s">
        <v>162</v>
      </c>
      <c r="AB20" t="s">
        <v>163</v>
      </c>
      <c r="AC20" t="s">
        <v>164</v>
      </c>
      <c r="AD20" t="s">
        <v>165</v>
      </c>
      <c r="AE20" t="s">
        <v>166</v>
      </c>
      <c r="AF20">
        <v>0.50291535741725046</v>
      </c>
      <c r="AG20">
        <v>0</v>
      </c>
      <c r="AH20">
        <v>0</v>
      </c>
      <c r="AI20">
        <v>0.31211214697419609</v>
      </c>
      <c r="AJ20">
        <v>0</v>
      </c>
      <c r="AK20">
        <v>0</v>
      </c>
      <c r="AL20">
        <v>0.28112154263589351</v>
      </c>
      <c r="AM20">
        <v>13.061132415971059</v>
      </c>
      <c r="AN20">
        <v>0</v>
      </c>
      <c r="AO20"/>
      <c r="AP20"/>
      <c r="AQ20"/>
      <c r="AR20"/>
      <c r="AS20"/>
      <c r="AT20"/>
      <c r="AU20"/>
      <c r="AV20"/>
      <c r="AW20"/>
      <c r="AX20"/>
      <c r="AY20"/>
      <c r="AZ20"/>
      <c r="BA20"/>
      <c r="BB20"/>
      <c r="BC20"/>
      <c r="BD20"/>
      <c r="BE20"/>
      <c r="BF20"/>
      <c r="BG20"/>
      <c r="BH20"/>
      <c r="BI20"/>
      <c r="BJ20"/>
      <c r="BK20"/>
      <c r="BL20"/>
    </row>
    <row r="21">
      <c r="A21" t="s">
        <v>631</v>
      </c>
      <c r="B21">
        <v>2000</v>
      </c>
      <c r="C21" t="s">
        <v>634</v>
      </c>
      <c r="D21">
        <v>59</v>
      </c>
      <c r="E21" t="s">
        <v>168</v>
      </c>
      <c r="F21" t="s">
        <v>170</v>
      </c>
      <c r="G21" t="s">
        <v>197</v>
      </c>
      <c r="H21">
        <v>0.49779593280261852</v>
      </c>
      <c r="I21">
        <v>0.24449776712357241</v>
      </c>
      <c r="J21">
        <v>0.57768195977230574</v>
      </c>
      <c r="K21">
        <v>9.619667034401072</v>
      </c>
      <c r="L21">
        <v>29.543665429466099</v>
      </c>
      <c r="M21">
        <v>2.3156556687163241</v>
      </c>
      <c r="N21">
        <v>19.065025477614</v>
      </c>
      <c r="O21">
        <v>28.214157515900759</v>
      </c>
      <c r="P21">
        <v>30.421398193226491</v>
      </c>
      <c r="Q21">
        <v>28.88728759211557</v>
      </c>
      <c r="R21">
        <v>0</v>
      </c>
      <c r="S21">
        <v>0.78196153128564561</v>
      </c>
      <c r="T21">
        <v>0.27919897959035578</v>
      </c>
      <c r="U21">
        <v>0.31729934215149602</v>
      </c>
      <c r="V21">
        <v>0.48302978558500181</v>
      </c>
      <c r="W21" t="s">
        <v>158</v>
      </c>
      <c r="X21" t="s">
        <v>159</v>
      </c>
      <c r="Y21" t="s">
        <v>160</v>
      </c>
      <c r="Z21" t="s">
        <v>161</v>
      </c>
      <c r="AA21" t="s">
        <v>162</v>
      </c>
      <c r="AB21" t="s">
        <v>163</v>
      </c>
      <c r="AC21" t="s">
        <v>164</v>
      </c>
      <c r="AD21" t="s">
        <v>165</v>
      </c>
      <c r="AE21" t="s">
        <v>166</v>
      </c>
      <c r="AF21">
        <v>0.089992324899291307</v>
      </c>
      <c r="AG21">
        <v>0</v>
      </c>
      <c r="AH21">
        <v>0</v>
      </c>
      <c r="AI21">
        <v>0.65868668073341607</v>
      </c>
      <c r="AJ21">
        <v>1.29803220383009</v>
      </c>
      <c r="AK21">
        <v>0.64327225533246712</v>
      </c>
      <c r="AL21">
        <v>0</v>
      </c>
      <c r="AM21">
        <v>31.479810512068418</v>
      </c>
      <c r="AN21">
        <v>0.50707518924579853</v>
      </c>
      <c r="AO21"/>
      <c r="AP21"/>
      <c r="AQ21"/>
      <c r="AR21"/>
      <c r="AS21"/>
      <c r="AT21"/>
      <c r="AU21"/>
      <c r="AV21"/>
      <c r="AW21"/>
      <c r="AX21"/>
      <c r="AY21"/>
      <c r="AZ21"/>
      <c r="BA21"/>
      <c r="BB21"/>
      <c r="BC21"/>
      <c r="BD21"/>
      <c r="BE21"/>
      <c r="BF21"/>
      <c r="BG21"/>
      <c r="BH21"/>
      <c r="BI21"/>
      <c r="BJ21"/>
      <c r="BK21"/>
      <c r="BL21"/>
    </row>
    <row r="22">
      <c r="A22" t="s">
        <v>631</v>
      </c>
      <c r="B22">
        <v>2000</v>
      </c>
      <c r="C22" t="s">
        <v>634</v>
      </c>
      <c r="D22">
        <v>60</v>
      </c>
      <c r="E22" t="s">
        <v>168</v>
      </c>
      <c r="F22" t="s">
        <v>171</v>
      </c>
      <c r="G22" t="s">
        <v>197</v>
      </c>
      <c r="H22">
        <v>0.28562130625940563</v>
      </c>
      <c r="I22">
        <v>0</v>
      </c>
      <c r="J22">
        <v>0.4151258890577324</v>
      </c>
      <c r="K22">
        <v>2.0935297716440151</v>
      </c>
      <c r="L22">
        <v>7.947932197677483</v>
      </c>
      <c r="M22">
        <v>0.63712316869936314</v>
      </c>
      <c r="N22">
        <v>4.5442373678826122</v>
      </c>
      <c r="O22">
        <v>5.1286197715587356</v>
      </c>
      <c r="P22">
        <v>8.3367596495588572</v>
      </c>
      <c r="Q22">
        <v>9.4159073240094511</v>
      </c>
      <c r="R22">
        <v>0.44741465394305702</v>
      </c>
      <c r="S22">
        <v>0</v>
      </c>
      <c r="T22">
        <v>0</v>
      </c>
      <c r="U22">
        <v>0.54192803912399656</v>
      </c>
      <c r="V22">
        <v>0</v>
      </c>
      <c r="W22" t="s">
        <v>158</v>
      </c>
      <c r="X22" t="s">
        <v>159</v>
      </c>
      <c r="Y22" t="s">
        <v>160</v>
      </c>
      <c r="Z22" t="s">
        <v>161</v>
      </c>
      <c r="AA22" t="s">
        <v>162</v>
      </c>
      <c r="AB22" t="s">
        <v>163</v>
      </c>
      <c r="AC22" t="s">
        <v>164</v>
      </c>
      <c r="AD22" t="s">
        <v>165</v>
      </c>
      <c r="AE22" t="s">
        <v>166</v>
      </c>
      <c r="AF22">
        <v>0</v>
      </c>
      <c r="AG22">
        <v>0.2191987281314296</v>
      </c>
      <c r="AH22">
        <v>1.0618126633598799</v>
      </c>
      <c r="AI22">
        <v>0</v>
      </c>
      <c r="AJ22">
        <v>0.38492376111405258</v>
      </c>
      <c r="AK22">
        <v>0.69532200296628699</v>
      </c>
      <c r="AL22">
        <v>0.28112154263589351</v>
      </c>
      <c r="AM22">
        <v>7.8050981276787361</v>
      </c>
      <c r="AN22">
        <v>0.1478969301966912</v>
      </c>
      <c r="AO22"/>
      <c r="AP22"/>
      <c r="AQ22"/>
      <c r="AR22"/>
      <c r="AS22"/>
      <c r="AT22"/>
      <c r="AU22"/>
      <c r="AV22"/>
      <c r="AW22"/>
      <c r="AX22"/>
      <c r="AY22"/>
      <c r="AZ22"/>
      <c r="BA22"/>
      <c r="BB22"/>
      <c r="BC22"/>
      <c r="BD22"/>
      <c r="BE22"/>
      <c r="BF22"/>
      <c r="BG22"/>
      <c r="BH22"/>
      <c r="BI22"/>
      <c r="BJ22"/>
      <c r="BK22"/>
      <c r="BL22"/>
    </row>
    <row r="23">
      <c r="A23" t="s">
        <v>631</v>
      </c>
      <c r="B23">
        <v>2000</v>
      </c>
      <c r="C23" t="s">
        <v>634</v>
      </c>
      <c r="D23">
        <v>61</v>
      </c>
      <c r="E23" t="s">
        <v>168</v>
      </c>
      <c r="F23" t="s">
        <v>172</v>
      </c>
      <c r="G23" t="s">
        <v>197</v>
      </c>
      <c r="H23">
        <v>5.9490887454017987</v>
      </c>
      <c r="I23">
        <v>4.9906501532197449</v>
      </c>
      <c r="J23">
        <v>4.041102166221668</v>
      </c>
      <c r="K23">
        <v>4.3355732634937896</v>
      </c>
      <c r="L23">
        <v>4.1347205439696344</v>
      </c>
      <c r="M23">
        <v>3.3734892395817848</v>
      </c>
      <c r="N23">
        <v>3.6744008488816569</v>
      </c>
      <c r="O23">
        <v>3.2852057082414539</v>
      </c>
      <c r="P23">
        <v>5.2901457407873744</v>
      </c>
      <c r="Q23">
        <v>3.776823373260537</v>
      </c>
      <c r="R23">
        <v>7.0635281065630062</v>
      </c>
      <c r="S23">
        <v>2.3763875600094511</v>
      </c>
      <c r="T23">
        <v>6.7308786240671159</v>
      </c>
      <c r="U23">
        <v>3.8351208911975339</v>
      </c>
      <c r="V23">
        <v>5.7574770639748616</v>
      </c>
      <c r="W23" t="s">
        <v>158</v>
      </c>
      <c r="X23" t="s">
        <v>159</v>
      </c>
      <c r="Y23" t="s">
        <v>160</v>
      </c>
      <c r="Z23" t="s">
        <v>161</v>
      </c>
      <c r="AA23" t="s">
        <v>162</v>
      </c>
      <c r="AB23" t="s">
        <v>163</v>
      </c>
      <c r="AC23" t="s">
        <v>164</v>
      </c>
      <c r="AD23" t="s">
        <v>165</v>
      </c>
      <c r="AE23" t="s">
        <v>166</v>
      </c>
      <c r="AF23">
        <v>14.389163922439121</v>
      </c>
      <c r="AG23">
        <v>0</v>
      </c>
      <c r="AH23">
        <v>0</v>
      </c>
      <c r="AI23">
        <v>5.588769740794171</v>
      </c>
      <c r="AJ23">
        <v>9.4818011542131817</v>
      </c>
      <c r="AK23">
        <v>0.066221143139646402</v>
      </c>
      <c r="AL23">
        <v>1.450357027574658</v>
      </c>
      <c r="AM23">
        <v>4.0040604556733399</v>
      </c>
      <c r="AN23">
        <v>2.4917861306665641</v>
      </c>
      <c r="AO23"/>
      <c r="AP23"/>
      <c r="AQ23"/>
      <c r="AR23"/>
      <c r="AS23"/>
      <c r="AT23"/>
      <c r="AU23"/>
      <c r="AV23"/>
      <c r="AW23"/>
      <c r="AX23"/>
      <c r="AY23"/>
      <c r="AZ23"/>
      <c r="BA23"/>
      <c r="BB23"/>
      <c r="BC23"/>
      <c r="BD23"/>
      <c r="BE23"/>
      <c r="BF23"/>
      <c r="BG23"/>
      <c r="BH23"/>
      <c r="BI23"/>
      <c r="BJ23"/>
      <c r="BK23"/>
      <c r="BL23"/>
    </row>
    <row r="24">
      <c r="A24" t="s">
        <v>631</v>
      </c>
      <c r="B24">
        <v>2000</v>
      </c>
      <c r="C24" t="s">
        <v>634</v>
      </c>
      <c r="D24">
        <v>62</v>
      </c>
      <c r="E24" t="s">
        <v>168</v>
      </c>
      <c r="F24" t="s">
        <v>173</v>
      </c>
      <c r="G24" t="s">
        <v>197</v>
      </c>
      <c r="H24">
        <v>17.27814607755073</v>
      </c>
      <c r="I24">
        <v>18.570919966584871</v>
      </c>
      <c r="J24">
        <v>18.856070325520701</v>
      </c>
      <c r="K24">
        <v>8.8502070742968328</v>
      </c>
      <c r="L24">
        <v>0.92810129212259596</v>
      </c>
      <c r="M24">
        <v>14.4798485637839</v>
      </c>
      <c r="N24">
        <v>2.8878518063443961</v>
      </c>
      <c r="O24">
        <v>0.63820489987852203</v>
      </c>
      <c r="P24">
        <v>1.097382728599174</v>
      </c>
      <c r="Q24">
        <v>1.0778067189533529</v>
      </c>
      <c r="R24">
        <v>18.190374619638519</v>
      </c>
      <c r="S24">
        <v>17.63627257777619</v>
      </c>
      <c r="T24">
        <v>17.753402221056461</v>
      </c>
      <c r="U24">
        <v>18.277864170254759</v>
      </c>
      <c r="V24">
        <v>17.676011708112441</v>
      </c>
      <c r="W24" t="s">
        <v>158</v>
      </c>
      <c r="X24" t="s">
        <v>159</v>
      </c>
      <c r="Y24" t="s">
        <v>160</v>
      </c>
      <c r="Z24" t="s">
        <v>161</v>
      </c>
      <c r="AA24" t="s">
        <v>162</v>
      </c>
      <c r="AB24" t="s">
        <v>163</v>
      </c>
      <c r="AC24" t="s">
        <v>164</v>
      </c>
      <c r="AD24" t="s">
        <v>165</v>
      </c>
      <c r="AE24" t="s">
        <v>166</v>
      </c>
      <c r="AF24">
        <v>19.759900190901551</v>
      </c>
      <c r="AG24">
        <v>11.278713662991271</v>
      </c>
      <c r="AH24">
        <v>25.30294866409071</v>
      </c>
      <c r="AI24">
        <v>9.1770244972867516</v>
      </c>
      <c r="AJ24">
        <v>16.557963524654639</v>
      </c>
      <c r="AK24">
        <v>19.73395550752187</v>
      </c>
      <c r="AL24">
        <v>26.37032764098285</v>
      </c>
      <c r="AM24">
        <v>0.56395217685539989</v>
      </c>
      <c r="AN24">
        <v>15.149043822876751</v>
      </c>
      <c r="AO24"/>
      <c r="AP24"/>
      <c r="AQ24"/>
      <c r="AR24"/>
      <c r="AS24"/>
      <c r="AT24"/>
      <c r="AU24"/>
      <c r="AV24"/>
      <c r="AW24"/>
      <c r="AX24"/>
      <c r="AY24"/>
      <c r="AZ24"/>
      <c r="BA24"/>
      <c r="BB24"/>
      <c r="BC24"/>
      <c r="BD24"/>
      <c r="BE24"/>
      <c r="BF24"/>
      <c r="BG24"/>
      <c r="BH24"/>
      <c r="BI24"/>
      <c r="BJ24"/>
      <c r="BK24"/>
      <c r="BL24"/>
    </row>
    <row r="25">
      <c r="A25" t="s">
        <v>631</v>
      </c>
      <c r="B25">
        <v>2000</v>
      </c>
      <c r="C25" t="s">
        <v>634</v>
      </c>
      <c r="D25">
        <v>63</v>
      </c>
      <c r="E25" t="s">
        <v>168</v>
      </c>
      <c r="F25" t="s">
        <v>174</v>
      </c>
      <c r="G25" t="s">
        <v>197</v>
      </c>
      <c r="H25">
        <v>17.338065854414381</v>
      </c>
      <c r="I25">
        <v>28.760921615192611</v>
      </c>
      <c r="J25">
        <v>30.269075460027938</v>
      </c>
      <c r="K25">
        <v>36.80464330714662</v>
      </c>
      <c r="L25">
        <v>31.773423250778379</v>
      </c>
      <c r="M25">
        <v>31.88253591126778</v>
      </c>
      <c r="N25">
        <v>45.671503168670327</v>
      </c>
      <c r="O25">
        <v>38.510314590776758</v>
      </c>
      <c r="P25">
        <v>33.382729353362329</v>
      </c>
      <c r="Q25">
        <v>25.50147822842192</v>
      </c>
      <c r="R25">
        <v>14.779647105691399</v>
      </c>
      <c r="S25">
        <v>26.26405855831559</v>
      </c>
      <c r="T25">
        <v>28.32691501184528</v>
      </c>
      <c r="U25">
        <v>29.666400512814331</v>
      </c>
      <c r="V25">
        <v>28.8333150183065</v>
      </c>
      <c r="W25" t="s">
        <v>158</v>
      </c>
      <c r="X25" t="s">
        <v>159</v>
      </c>
      <c r="Y25" t="s">
        <v>160</v>
      </c>
      <c r="Z25" t="s">
        <v>161</v>
      </c>
      <c r="AA25" t="s">
        <v>162</v>
      </c>
      <c r="AB25" t="s">
        <v>163</v>
      </c>
      <c r="AC25" t="s">
        <v>164</v>
      </c>
      <c r="AD25" t="s">
        <v>165</v>
      </c>
      <c r="AE25" t="s">
        <v>166</v>
      </c>
      <c r="AF25">
        <v>20.42622160376505</v>
      </c>
      <c r="AG25">
        <v>51.201701641520224</v>
      </c>
      <c r="AH25">
        <v>28.309016754026452</v>
      </c>
      <c r="AI25">
        <v>36.224133472685317</v>
      </c>
      <c r="AJ25">
        <v>17.7052583079385</v>
      </c>
      <c r="AK25">
        <v>18.16043392329734</v>
      </c>
      <c r="AL25">
        <v>33.639950470263173</v>
      </c>
      <c r="AM25">
        <v>35.303406271148077</v>
      </c>
      <c r="AN25">
        <v>29.19785310046711</v>
      </c>
      <c r="AO25"/>
      <c r="AP25"/>
      <c r="AQ25"/>
      <c r="AR25"/>
      <c r="AS25"/>
      <c r="AT25"/>
      <c r="AU25"/>
      <c r="AV25"/>
      <c r="AW25"/>
      <c r="AX25"/>
      <c r="AY25"/>
      <c r="AZ25"/>
      <c r="BA25"/>
      <c r="BB25"/>
      <c r="BC25"/>
      <c r="BD25"/>
      <c r="BE25"/>
      <c r="BF25"/>
      <c r="BG25"/>
      <c r="BH25"/>
      <c r="BI25"/>
      <c r="BJ25"/>
      <c r="BK25"/>
      <c r="BL25"/>
    </row>
    <row r="26">
      <c r="A26" t="s">
        <v>631</v>
      </c>
      <c r="B26">
        <v>2000</v>
      </c>
      <c r="C26" t="s">
        <v>634</v>
      </c>
      <c r="D26">
        <v>64</v>
      </c>
      <c r="E26" t="s">
        <v>168</v>
      </c>
      <c r="F26" t="s">
        <v>175</v>
      </c>
      <c r="G26" t="s">
        <v>197</v>
      </c>
      <c r="H26">
        <v>54.438073309118842</v>
      </c>
      <c r="I26">
        <v>43.660597639593242</v>
      </c>
      <c r="J26">
        <v>42.165529265255913</v>
      </c>
      <c r="K26">
        <v>32.54779336665041</v>
      </c>
      <c r="L26">
        <v>10.93452637296199</v>
      </c>
      <c r="M26">
        <v>44.048353393726188</v>
      </c>
      <c r="N26">
        <v>18.737785407574229</v>
      </c>
      <c r="O26">
        <v>15.15542764501251</v>
      </c>
      <c r="P26">
        <v>11.57519318724998</v>
      </c>
      <c r="Q26">
        <v>7.0231174561238046</v>
      </c>
      <c r="R26">
        <v>54.484990456547202</v>
      </c>
      <c r="S26">
        <v>48.524660222839863</v>
      </c>
      <c r="T26">
        <v>44.380124312361687</v>
      </c>
      <c r="U26">
        <v>42.851904303758232</v>
      </c>
      <c r="V26">
        <v>42.781291275429197</v>
      </c>
      <c r="W26" t="s">
        <v>158</v>
      </c>
      <c r="X26" t="s">
        <v>159</v>
      </c>
      <c r="Y26" t="s">
        <v>160</v>
      </c>
      <c r="Z26" t="s">
        <v>161</v>
      </c>
      <c r="AA26" t="s">
        <v>162</v>
      </c>
      <c r="AB26" t="s">
        <v>163</v>
      </c>
      <c r="AC26" t="s">
        <v>164</v>
      </c>
      <c r="AD26" t="s">
        <v>165</v>
      </c>
      <c r="AE26" t="s">
        <v>166</v>
      </c>
      <c r="AF26">
        <v>38.334080463907178</v>
      </c>
      <c r="AG26">
        <v>30.78435331200771</v>
      </c>
      <c r="AH26">
        <v>27.322488385257429</v>
      </c>
      <c r="AI26">
        <v>46.45890944430522</v>
      </c>
      <c r="AJ26">
        <v>53.388643284908468</v>
      </c>
      <c r="AK26">
        <v>58.283723443144993</v>
      </c>
      <c r="AL26">
        <v>32.558939493299967</v>
      </c>
      <c r="AM26">
        <v>7.0042860365440678</v>
      </c>
      <c r="AN26">
        <v>50.726497590356757</v>
      </c>
      <c r="AO26"/>
      <c r="AP26"/>
      <c r="AQ26"/>
      <c r="AR26"/>
      <c r="AS26"/>
      <c r="AT26"/>
      <c r="AU26"/>
      <c r="AV26"/>
      <c r="AW26"/>
      <c r="AX26"/>
      <c r="AY26"/>
      <c r="AZ26"/>
      <c r="BA26"/>
      <c r="BB26"/>
      <c r="BC26"/>
      <c r="BD26"/>
      <c r="BE26"/>
      <c r="BF26"/>
      <c r="BG26"/>
      <c r="BH26"/>
      <c r="BI26"/>
      <c r="BJ26"/>
      <c r="BK26"/>
      <c r="BL26"/>
    </row>
    <row r="27">
      <c r="A27" t="s">
        <v>631</v>
      </c>
      <c r="B27">
        <v>2000</v>
      </c>
      <c r="C27" t="s">
        <v>634</v>
      </c>
      <c r="D27">
        <v>65</v>
      </c>
      <c r="E27" t="s">
        <v>168</v>
      </c>
      <c r="F27" t="s">
        <v>176</v>
      </c>
      <c r="G27" t="s">
        <v>197</v>
      </c>
      <c r="H27">
        <v>0</v>
      </c>
      <c r="I27">
        <v>0.091091885496618993</v>
      </c>
      <c r="J27">
        <v>0</v>
      </c>
      <c r="K27">
        <v>0</v>
      </c>
      <c r="L27">
        <v>0</v>
      </c>
      <c r="M27">
        <v>0</v>
      </c>
      <c r="N27">
        <v>0</v>
      </c>
      <c r="O27">
        <v>0</v>
      </c>
      <c r="P27">
        <v>0</v>
      </c>
      <c r="Q27">
        <v>0</v>
      </c>
      <c r="R27">
        <v>0</v>
      </c>
      <c r="S27">
        <v>0.14292919185838979</v>
      </c>
      <c r="T27">
        <v>0</v>
      </c>
      <c r="U27">
        <v>0</v>
      </c>
      <c r="V27">
        <v>0</v>
      </c>
      <c r="W27" t="s">
        <v>158</v>
      </c>
      <c r="X27" t="s">
        <v>159</v>
      </c>
      <c r="Y27" t="s">
        <v>160</v>
      </c>
      <c r="Z27" t="s">
        <v>161</v>
      </c>
      <c r="AA27" t="s">
        <v>162</v>
      </c>
      <c r="AB27" t="s">
        <v>163</v>
      </c>
      <c r="AC27" t="s">
        <v>164</v>
      </c>
      <c r="AD27" t="s">
        <v>165</v>
      </c>
      <c r="AE27" t="s">
        <v>166</v>
      </c>
      <c r="AF27">
        <v>0</v>
      </c>
      <c r="AG27">
        <v>0</v>
      </c>
      <c r="AH27">
        <v>0</v>
      </c>
      <c r="AI27">
        <v>0.12671476324073161</v>
      </c>
      <c r="AJ27">
        <v>0</v>
      </c>
      <c r="AK27">
        <v>0</v>
      </c>
      <c r="AL27">
        <v>0</v>
      </c>
      <c r="AM27">
        <v>0</v>
      </c>
      <c r="AN27">
        <v>0</v>
      </c>
      <c r="AO27"/>
      <c r="AP27"/>
      <c r="AQ27"/>
      <c r="AR27"/>
      <c r="AS27"/>
      <c r="AT27"/>
      <c r="AU27"/>
      <c r="AV27"/>
      <c r="AW27"/>
      <c r="AX27"/>
      <c r="AY27"/>
      <c r="AZ27"/>
      <c r="BA27"/>
      <c r="BB27"/>
      <c r="BC27"/>
      <c r="BD27"/>
      <c r="BE27"/>
      <c r="BF27"/>
      <c r="BG27"/>
      <c r="BH27"/>
      <c r="BI27"/>
      <c r="BJ27"/>
      <c r="BK27"/>
      <c r="BL27"/>
    </row>
    <row r="28">
      <c r="A28" t="s">
        <v>631</v>
      </c>
      <c r="B28">
        <v>2000</v>
      </c>
      <c r="C28" t="s">
        <v>634</v>
      </c>
      <c r="D28">
        <v>66</v>
      </c>
      <c r="E28" t="s">
        <v>168</v>
      </c>
      <c r="F28" t="s">
        <v>177</v>
      </c>
      <c r="G28" t="s">
        <v>197</v>
      </c>
      <c r="H28">
        <v>3.7982686589019039</v>
      </c>
      <c r="I28">
        <v>3.6373292879556982</v>
      </c>
      <c r="J28">
        <v>3.4258302836129468</v>
      </c>
      <c r="K28">
        <v>2.8818402171814541</v>
      </c>
      <c r="L28">
        <v>0.71080264552644656</v>
      </c>
      <c r="M28">
        <v>2.34443531977923</v>
      </c>
      <c r="N28">
        <v>0.5951478903732047</v>
      </c>
      <c r="O28">
        <v>0.74319829184359387</v>
      </c>
      <c r="P28">
        <v>0.447091718436463</v>
      </c>
      <c r="Q28">
        <v>0.81443896037390384</v>
      </c>
      <c r="R28">
        <v>4.5724426421426703</v>
      </c>
      <c r="S28">
        <v>4.0848177116778057</v>
      </c>
      <c r="T28">
        <v>2.5294808510790778</v>
      </c>
      <c r="U28">
        <v>4.2018906532136242</v>
      </c>
      <c r="V28">
        <v>4.4414139219537327</v>
      </c>
      <c r="W28" t="s">
        <v>158</v>
      </c>
      <c r="X28" t="s">
        <v>159</v>
      </c>
      <c r="Y28" t="s">
        <v>160</v>
      </c>
      <c r="Z28" t="s">
        <v>161</v>
      </c>
      <c r="AA28" t="s">
        <v>162</v>
      </c>
      <c r="AB28" t="s">
        <v>163</v>
      </c>
      <c r="AC28" t="s">
        <v>164</v>
      </c>
      <c r="AD28" t="s">
        <v>165</v>
      </c>
      <c r="AE28" t="s">
        <v>166</v>
      </c>
      <c r="AF28">
        <v>5.9427734664584886</v>
      </c>
      <c r="AG28">
        <v>5.8477956164233102</v>
      </c>
      <c r="AH28">
        <v>18.00373353326556</v>
      </c>
      <c r="AI28">
        <v>1.4536492539802151</v>
      </c>
      <c r="AJ28">
        <v>1.183377763341561</v>
      </c>
      <c r="AK28">
        <v>2.2846294383178001</v>
      </c>
      <c r="AL28">
        <v>5.3462126985191789</v>
      </c>
      <c r="AM28">
        <v>0.47371982855853612</v>
      </c>
      <c r="AN28">
        <v>1.779847236190403</v>
      </c>
      <c r="AO28"/>
      <c r="AP28"/>
      <c r="AQ28"/>
      <c r="AR28"/>
      <c r="AS28"/>
      <c r="AT28"/>
      <c r="AU28"/>
      <c r="AV28"/>
      <c r="AW28"/>
      <c r="AX28"/>
      <c r="AY28"/>
      <c r="AZ28"/>
      <c r="BA28"/>
      <c r="BB28"/>
      <c r="BC28"/>
      <c r="BD28"/>
      <c r="BE28"/>
      <c r="BF28"/>
      <c r="BG28"/>
      <c r="BH28"/>
      <c r="BI28"/>
      <c r="BJ28"/>
      <c r="BK28"/>
      <c r="BL28"/>
    </row>
    <row r="29">
      <c r="A29" t="s">
        <v>631</v>
      </c>
      <c r="B29">
        <v>2000</v>
      </c>
      <c r="C29" t="s">
        <v>634</v>
      </c>
      <c r="D29">
        <v>67</v>
      </c>
      <c r="E29" t="s">
        <v>168</v>
      </c>
      <c r="F29" t="s">
        <v>178</v>
      </c>
      <c r="G29" t="s">
        <v>197</v>
      </c>
      <c r="H29">
        <v>0</v>
      </c>
      <c r="I29">
        <v>0</v>
      </c>
      <c r="J29">
        <v>0</v>
      </c>
      <c r="K29">
        <v>0.18898368674994601</v>
      </c>
      <c r="L29">
        <v>0</v>
      </c>
      <c r="M29">
        <v>0.29177224916115613</v>
      </c>
      <c r="N29">
        <v>0.2288987472819797</v>
      </c>
      <c r="O29">
        <v>0</v>
      </c>
      <c r="P29">
        <v>0</v>
      </c>
      <c r="Q29">
        <v>0</v>
      </c>
      <c r="R29">
        <v>0</v>
      </c>
      <c r="S29">
        <v>0</v>
      </c>
      <c r="T29">
        <v>0</v>
      </c>
      <c r="U29">
        <v>0</v>
      </c>
      <c r="V29">
        <v>0</v>
      </c>
      <c r="W29" t="s">
        <v>158</v>
      </c>
      <c r="X29" t="s">
        <v>159</v>
      </c>
      <c r="Y29" t="s">
        <v>160</v>
      </c>
      <c r="Z29" t="s">
        <v>161</v>
      </c>
      <c r="AA29" t="s">
        <v>162</v>
      </c>
      <c r="AB29" t="s">
        <v>163</v>
      </c>
      <c r="AC29" t="s">
        <v>164</v>
      </c>
      <c r="AD29" t="s">
        <v>165</v>
      </c>
      <c r="AE29" t="s">
        <v>166</v>
      </c>
      <c r="AF29">
        <v>0.1799846497985825</v>
      </c>
      <c r="AG29">
        <v>0</v>
      </c>
      <c r="AH29">
        <v>0</v>
      </c>
      <c r="AI29">
        <v>0</v>
      </c>
      <c r="AJ29">
        <v>0</v>
      </c>
      <c r="AK29">
        <v>0</v>
      </c>
      <c r="AL29">
        <v>0</v>
      </c>
      <c r="AM29">
        <v>0.067674261222647997</v>
      </c>
      <c r="AN29">
        <v>0</v>
      </c>
      <c r="AO29"/>
      <c r="AP29"/>
      <c r="AQ29"/>
      <c r="AR29"/>
      <c r="AS29"/>
      <c r="AT29"/>
      <c r="AU29"/>
      <c r="AV29"/>
      <c r="AW29"/>
      <c r="AX29"/>
      <c r="AY29"/>
      <c r="AZ29"/>
      <c r="BA29"/>
      <c r="BB29"/>
      <c r="BC29"/>
      <c r="BD29"/>
      <c r="BE29"/>
      <c r="BF29"/>
      <c r="BG29"/>
      <c r="BH29"/>
      <c r="BI29"/>
      <c r="BJ29"/>
      <c r="BK29"/>
      <c r="BL29"/>
    </row>
    <row r="30">
      <c r="A30" t="s">
        <v>631</v>
      </c>
      <c r="B30">
        <v>2000</v>
      </c>
      <c r="C30" t="s">
        <v>634</v>
      </c>
      <c r="D30">
        <v>68</v>
      </c>
      <c r="E30" t="s">
        <v>168</v>
      </c>
      <c r="F30" t="s">
        <v>179</v>
      </c>
      <c r="G30" t="s">
        <v>197</v>
      </c>
      <c r="H30">
        <v>0</v>
      </c>
      <c r="I30">
        <v>0</v>
      </c>
      <c r="J30">
        <v>0</v>
      </c>
      <c r="K30">
        <v>0.3591450731946817</v>
      </c>
      <c r="L30">
        <v>0</v>
      </c>
      <c r="M30">
        <v>0.17020047867734109</v>
      </c>
      <c r="N30">
        <v>0.81831995522504841</v>
      </c>
      <c r="O30">
        <v>0</v>
      </c>
      <c r="P30">
        <v>0</v>
      </c>
      <c r="Q30">
        <v>0</v>
      </c>
      <c r="R30">
        <v>0</v>
      </c>
      <c r="S30">
        <v>0</v>
      </c>
      <c r="T30">
        <v>0</v>
      </c>
      <c r="U30">
        <v>0</v>
      </c>
      <c r="V30">
        <v>0</v>
      </c>
      <c r="W30" t="s">
        <v>158</v>
      </c>
      <c r="X30" t="s">
        <v>159</v>
      </c>
      <c r="Y30" t="s">
        <v>160</v>
      </c>
      <c r="Z30" t="s">
        <v>161</v>
      </c>
      <c r="AA30" t="s">
        <v>162</v>
      </c>
      <c r="AB30" t="s">
        <v>163</v>
      </c>
      <c r="AC30" t="s">
        <v>164</v>
      </c>
      <c r="AD30" t="s">
        <v>165</v>
      </c>
      <c r="AE30" t="s">
        <v>166</v>
      </c>
      <c r="AF30">
        <v>0.20998209143167959</v>
      </c>
      <c r="AG30">
        <v>0</v>
      </c>
      <c r="AH30">
        <v>0</v>
      </c>
      <c r="AI30">
        <v>0</v>
      </c>
      <c r="AJ30">
        <v>0</v>
      </c>
      <c r="AK30">
        <v>0</v>
      </c>
      <c r="AL30">
        <v>0</v>
      </c>
      <c r="AM30">
        <v>0.191743740130836</v>
      </c>
      <c r="AN30">
        <v>0</v>
      </c>
      <c r="AO30"/>
      <c r="AP30"/>
      <c r="AQ30"/>
      <c r="AR30"/>
      <c r="AS30"/>
      <c r="AT30"/>
      <c r="AU30"/>
      <c r="AV30"/>
      <c r="AW30"/>
      <c r="AX30"/>
      <c r="AY30"/>
      <c r="AZ30"/>
      <c r="BA30"/>
      <c r="BB30"/>
      <c r="BC30"/>
      <c r="BD30"/>
      <c r="BE30"/>
      <c r="BF30"/>
      <c r="BG30"/>
      <c r="BH30"/>
      <c r="BI30"/>
      <c r="BJ30"/>
      <c r="BK30"/>
      <c r="BL30"/>
    </row>
    <row r="31">
      <c r="A31" t="s">
        <v>631</v>
      </c>
      <c r="B31">
        <v>2000</v>
      </c>
      <c r="C31" t="s">
        <v>634</v>
      </c>
      <c r="D31">
        <v>69</v>
      </c>
      <c r="E31" t="s">
        <v>168</v>
      </c>
      <c r="F31" t="s">
        <v>180</v>
      </c>
      <c r="G31" t="s">
        <v>197</v>
      </c>
      <c r="H31">
        <v>0.1202616026355392</v>
      </c>
      <c r="I31">
        <v>0.043991684833534501</v>
      </c>
      <c r="J31">
        <v>0.24958465053076651</v>
      </c>
      <c r="K31">
        <v>0.073020284110808506</v>
      </c>
      <c r="L31">
        <v>0</v>
      </c>
      <c r="M31">
        <v>0.26745789506439299</v>
      </c>
      <c r="N31">
        <v>0.15259916485465311</v>
      </c>
      <c r="O31">
        <v>0</v>
      </c>
      <c r="P31">
        <v>0</v>
      </c>
      <c r="Q31">
        <v>0</v>
      </c>
      <c r="R31">
        <v>0</v>
      </c>
      <c r="S31">
        <v>0.18891264623698709</v>
      </c>
      <c r="T31">
        <v>0</v>
      </c>
      <c r="U31">
        <v>0.30759208748601091</v>
      </c>
      <c r="V31">
        <v>0.027461226638273401</v>
      </c>
      <c r="W31" t="s">
        <v>158</v>
      </c>
      <c r="X31" t="s">
        <v>159</v>
      </c>
      <c r="Y31" t="s">
        <v>160</v>
      </c>
      <c r="Z31" t="s">
        <v>161</v>
      </c>
      <c r="AA31" t="s">
        <v>162</v>
      </c>
      <c r="AB31" t="s">
        <v>163</v>
      </c>
      <c r="AC31" t="s">
        <v>164</v>
      </c>
      <c r="AD31" t="s">
        <v>165</v>
      </c>
      <c r="AE31" t="s">
        <v>166</v>
      </c>
      <c r="AF31">
        <v>0.16498592898203401</v>
      </c>
      <c r="AG31">
        <v>0.66823703892610842</v>
      </c>
      <c r="AH31">
        <v>0</v>
      </c>
      <c r="AI31">
        <v>0</v>
      </c>
      <c r="AJ31">
        <v>0</v>
      </c>
      <c r="AK31">
        <v>0.1324422862792928</v>
      </c>
      <c r="AL31">
        <v>0.071969584088429198</v>
      </c>
      <c r="AM31">
        <v>0.045116174148431998</v>
      </c>
      <c r="AN31">
        <v>0</v>
      </c>
      <c r="AO31"/>
      <c r="AP31"/>
      <c r="AQ31"/>
      <c r="AR31"/>
      <c r="AS31"/>
      <c r="AT31"/>
      <c r="AU31"/>
      <c r="AV31"/>
      <c r="AW31"/>
      <c r="AX31"/>
      <c r="AY31"/>
      <c r="AZ31"/>
      <c r="BA31"/>
      <c r="BB31"/>
      <c r="BC31"/>
      <c r="BD31"/>
      <c r="BE31"/>
      <c r="BF31"/>
      <c r="BG31"/>
      <c r="BH31"/>
      <c r="BI31"/>
      <c r="BJ31"/>
      <c r="BK31"/>
      <c r="BL31"/>
    </row>
    <row r="32">
      <c r="A32" t="s">
        <v>631</v>
      </c>
      <c r="B32">
        <v>2000</v>
      </c>
      <c r="C32" t="s">
        <v>634</v>
      </c>
      <c r="D32">
        <v>122</v>
      </c>
      <c r="E32" t="s">
        <v>18</v>
      </c>
      <c r="F32" t="s">
        <v>14</v>
      </c>
      <c r="G32" t="s">
        <v>652</v>
      </c>
      <c r="H32">
        <v>11.23622358123383</v>
      </c>
      <c r="I32">
        <v>11.571287236590621</v>
      </c>
      <c r="J32">
        <v>13.04180233520162</v>
      </c>
      <c r="K32">
        <v>24.851270398882431</v>
      </c>
      <c r="L32">
        <v>50.592874351707287</v>
      </c>
      <c r="M32">
        <v>35.659205572780273</v>
      </c>
      <c r="N32">
        <v>42.845640969653367</v>
      </c>
      <c r="O32">
        <v>56.465627915068467</v>
      </c>
      <c r="P32">
        <v>57.816571548843967</v>
      </c>
      <c r="Q32">
        <v>65.489733296466255</v>
      </c>
      <c r="R32">
        <v>5.8779816940840854</v>
      </c>
      <c r="S32">
        <v>5.6185949864496534</v>
      </c>
      <c r="T32">
        <v>6.3911323777315712</v>
      </c>
      <c r="U32">
        <v>6.416049254266607</v>
      </c>
      <c r="V32">
        <v>8.5597897801295169</v>
      </c>
      <c r="W32" t="s">
        <v>158</v>
      </c>
      <c r="X32" t="s">
        <v>159</v>
      </c>
      <c r="Y32" t="s">
        <v>160</v>
      </c>
      <c r="Z32" t="s">
        <v>161</v>
      </c>
      <c r="AA32" t="s">
        <v>162</v>
      </c>
      <c r="AB32" t="s">
        <v>163</v>
      </c>
      <c r="AC32" t="s">
        <v>164</v>
      </c>
      <c r="AD32" t="s">
        <v>165</v>
      </c>
      <c r="AE32" t="s">
        <v>166</v>
      </c>
      <c r="AF32">
        <v>44.30118485184186</v>
      </c>
      <c r="AG32">
        <v>6.9922159952855987</v>
      </c>
      <c r="AH32">
        <v>25.667230037458971</v>
      </c>
      <c r="AI32">
        <v>18.285935997008629</v>
      </c>
      <c r="AJ32">
        <v>44.572774155041166</v>
      </c>
      <c r="AK32">
        <v>18.253899311347041</v>
      </c>
      <c r="AL32">
        <v>27.043806951835219</v>
      </c>
      <c r="AM32">
        <v>64.352582900969736</v>
      </c>
      <c r="AN32">
        <v>25.022537589368511</v>
      </c>
      <c r="AO32"/>
      <c r="AP32"/>
      <c r="AQ32"/>
      <c r="AR32"/>
      <c r="AS32"/>
      <c r="AT32"/>
      <c r="AU32"/>
      <c r="AV32"/>
      <c r="AW32"/>
      <c r="AX32"/>
      <c r="AY32"/>
      <c r="AZ32"/>
      <c r="BA32"/>
      <c r="BB32"/>
      <c r="BC32"/>
      <c r="BD32"/>
      <c r="BE32"/>
      <c r="BF32"/>
      <c r="BG32"/>
      <c r="BH32"/>
      <c r="BI32"/>
      <c r="BJ32"/>
      <c r="BK32"/>
      <c r="BL32"/>
    </row>
    <row r="33">
      <c r="A33" t="s">
        <v>631</v>
      </c>
      <c r="B33">
        <v>2000</v>
      </c>
      <c r="C33" t="s">
        <v>634</v>
      </c>
      <c r="D33">
        <v>123</v>
      </c>
      <c r="E33" t="s">
        <v>18</v>
      </c>
      <c r="F33" t="s">
        <v>52</v>
      </c>
      <c r="G33" t="s">
        <v>197</v>
      </c>
      <c r="H33">
        <v>88.76377641876617</v>
      </c>
      <c r="I33">
        <v>88.428712763409379</v>
      </c>
      <c r="J33">
        <v>86.958197664798377</v>
      </c>
      <c r="K33">
        <v>75.148729601117566</v>
      </c>
      <c r="L33">
        <v>49.407125648292713</v>
      </c>
      <c r="M33">
        <v>64.340794427219734</v>
      </c>
      <c r="N33">
        <v>57.154359030346633</v>
      </c>
      <c r="O33">
        <v>43.534372084931533</v>
      </c>
      <c r="P33">
        <v>42.183428451156033</v>
      </c>
      <c r="Q33">
        <v>34.510266703533738</v>
      </c>
      <c r="R33">
        <v>94.122018305915915</v>
      </c>
      <c r="S33">
        <v>94.381405013550349</v>
      </c>
      <c r="T33">
        <v>93.608867622268434</v>
      </c>
      <c r="U33">
        <v>93.583950745733389</v>
      </c>
      <c r="V33">
        <v>91.44021021987048</v>
      </c>
      <c r="W33" t="s">
        <v>158</v>
      </c>
      <c r="X33" t="s">
        <v>159</v>
      </c>
      <c r="Y33" t="s">
        <v>160</v>
      </c>
      <c r="Z33" t="s">
        <v>161</v>
      </c>
      <c r="AA33" t="s">
        <v>162</v>
      </c>
      <c r="AB33" t="s">
        <v>163</v>
      </c>
      <c r="AC33" t="s">
        <v>164</v>
      </c>
      <c r="AD33" t="s">
        <v>165</v>
      </c>
      <c r="AE33" t="s">
        <v>166</v>
      </c>
      <c r="AF33">
        <v>55.69881514815814</v>
      </c>
      <c r="AG33">
        <v>93.007784004714395</v>
      </c>
      <c r="AH33">
        <v>74.332769962541022</v>
      </c>
      <c r="AI33">
        <v>81.714064002991378</v>
      </c>
      <c r="AJ33">
        <v>55.427225844958834</v>
      </c>
      <c r="AK33">
        <v>81.746100688652959</v>
      </c>
      <c r="AL33">
        <v>72.956193048164778</v>
      </c>
      <c r="AM33">
        <v>35.647417099030257</v>
      </c>
      <c r="AN33">
        <v>74.977462410631489</v>
      </c>
      <c r="AO33"/>
      <c r="AP33"/>
      <c r="AQ33"/>
      <c r="AR33"/>
      <c r="AS33"/>
      <c r="AT33"/>
      <c r="AU33"/>
      <c r="AV33"/>
      <c r="AW33"/>
      <c r="AX33"/>
      <c r="AY33"/>
      <c r="AZ33"/>
      <c r="BA33"/>
      <c r="BB33"/>
      <c r="BC33"/>
      <c r="BD33"/>
      <c r="BE33"/>
      <c r="BF33"/>
      <c r="BG33"/>
      <c r="BH33"/>
      <c r="BI33"/>
      <c r="BJ33"/>
      <c r="BK33"/>
      <c r="BL33"/>
    </row>
    <row r="34">
      <c r="A34" t="s">
        <v>631</v>
      </c>
      <c r="B34">
        <v>2000</v>
      </c>
      <c r="C34" t="s">
        <v>634</v>
      </c>
      <c r="D34">
        <v>124</v>
      </c>
      <c r="E34" t="s">
        <v>51</v>
      </c>
      <c r="F34" t="s">
        <v>15</v>
      </c>
      <c r="G34" t="s">
        <v>653</v>
      </c>
      <c r="H34">
        <v>7.7698356074235839</v>
      </c>
      <c r="I34">
        <v>8.0589429881043699</v>
      </c>
      <c r="J34">
        <v>9.0766265777401944</v>
      </c>
      <c r="K34">
        <v>10.226008669142679</v>
      </c>
      <c r="L34">
        <v>24.586861876192732</v>
      </c>
      <c r="M34">
        <v>16.467118321721571</v>
      </c>
      <c r="N34">
        <v>10.370711401976481</v>
      </c>
      <c r="O34">
        <v>12.1468555386917</v>
      </c>
      <c r="P34">
        <v>23.787626363505979</v>
      </c>
      <c r="Q34">
        <v>49.79751073316168</v>
      </c>
      <c r="R34">
        <v>4.2840133240222196</v>
      </c>
      <c r="S34">
        <v>4.1083032167419367</v>
      </c>
      <c r="T34">
        <v>4.4255041734827048</v>
      </c>
      <c r="U34">
        <v>4.4105559612960281</v>
      </c>
      <c r="V34">
        <v>5.8453106983571992</v>
      </c>
      <c r="W34" t="s">
        <v>158</v>
      </c>
      <c r="X34" t="s">
        <v>159</v>
      </c>
      <c r="Y34" t="s">
        <v>160</v>
      </c>
      <c r="Z34" t="s">
        <v>161</v>
      </c>
      <c r="AA34" t="s">
        <v>162</v>
      </c>
      <c r="AB34" t="s">
        <v>163</v>
      </c>
      <c r="AC34" t="s">
        <v>164</v>
      </c>
      <c r="AD34" t="s">
        <v>165</v>
      </c>
      <c r="AE34" t="s">
        <v>166</v>
      </c>
      <c r="AF34">
        <v>33.240527105098593</v>
      </c>
      <c r="AG34">
        <v>3.4411695959311119</v>
      </c>
      <c r="AH34">
        <v>11.42402402265532</v>
      </c>
      <c r="AI34">
        <v>11.689752100705411</v>
      </c>
      <c r="AJ34">
        <v>36.073561238192177</v>
      </c>
      <c r="AK34">
        <v>10.714803336331819</v>
      </c>
      <c r="AL34">
        <v>18.858859645747071</v>
      </c>
      <c r="AM34">
        <v>22.40425228265735</v>
      </c>
      <c r="AN34">
        <v>14.68480182479901</v>
      </c>
      <c r="AO34"/>
      <c r="AP34"/>
      <c r="AQ34"/>
      <c r="AR34"/>
      <c r="AS34"/>
      <c r="AT34"/>
      <c r="AU34"/>
      <c r="AV34"/>
      <c r="AW34"/>
      <c r="AX34"/>
      <c r="AY34"/>
      <c r="AZ34"/>
      <c r="BA34"/>
      <c r="BB34"/>
      <c r="BC34"/>
      <c r="BD34"/>
      <c r="BE34"/>
      <c r="BF34"/>
      <c r="BG34"/>
      <c r="BH34"/>
      <c r="BI34"/>
      <c r="BJ34"/>
      <c r="BK34"/>
      <c r="BL34"/>
    </row>
    <row r="35">
      <c r="A35" t="s">
        <v>631</v>
      </c>
      <c r="B35">
        <v>2000</v>
      </c>
      <c r="C35" t="s">
        <v>634</v>
      </c>
      <c r="D35">
        <v>125</v>
      </c>
      <c r="E35" t="s">
        <v>51</v>
      </c>
      <c r="F35" t="s">
        <v>16</v>
      </c>
      <c r="G35" t="s">
        <v>654</v>
      </c>
      <c r="H35">
        <v>3.3428524474025512</v>
      </c>
      <c r="I35">
        <v>3.3595359219588108</v>
      </c>
      <c r="J35">
        <v>3.838922627343178</v>
      </c>
      <c r="K35">
        <v>14.3799396326291</v>
      </c>
      <c r="L35">
        <v>25.833072861820419</v>
      </c>
      <c r="M35">
        <v>18.87936965262104</v>
      </c>
      <c r="N35">
        <v>32.122980919348272</v>
      </c>
      <c r="O35">
        <v>43.748300688136688</v>
      </c>
      <c r="P35">
        <v>33.566608129549181</v>
      </c>
      <c r="Q35">
        <v>15.692222563304639</v>
      </c>
      <c r="R35">
        <v>1.538511499788751</v>
      </c>
      <c r="S35">
        <v>1.438981724876045</v>
      </c>
      <c r="T35">
        <v>1.8628425466061129</v>
      </c>
      <c r="U35">
        <v>1.967008382208566</v>
      </c>
      <c r="V35">
        <v>2.6398418306047589</v>
      </c>
      <c r="W35" t="s">
        <v>158</v>
      </c>
      <c r="X35" t="s">
        <v>159</v>
      </c>
      <c r="Y35" t="s">
        <v>160</v>
      </c>
      <c r="Z35" t="s">
        <v>161</v>
      </c>
      <c r="AA35" t="s">
        <v>162</v>
      </c>
      <c r="AB35" t="s">
        <v>163</v>
      </c>
      <c r="AC35" t="s">
        <v>164</v>
      </c>
      <c r="AD35" t="s">
        <v>165</v>
      </c>
      <c r="AE35" t="s">
        <v>166</v>
      </c>
      <c r="AF35">
        <v>10.48345480058245</v>
      </c>
      <c r="AG35">
        <v>3.503019744247557</v>
      </c>
      <c r="AH35">
        <v>13.85233496806114</v>
      </c>
      <c r="AI35">
        <v>6.288869481758061</v>
      </c>
      <c r="AJ35">
        <v>8.3340734457603673</v>
      </c>
      <c r="AK35">
        <v>7.4219347363723429</v>
      </c>
      <c r="AL35">
        <v>8.0943034174145208</v>
      </c>
      <c r="AM35">
        <v>41.485013282118757</v>
      </c>
      <c r="AN35">
        <v>10.27622525842756</v>
      </c>
      <c r="AO35"/>
      <c r="AP35"/>
      <c r="AQ35"/>
      <c r="AR35"/>
      <c r="AS35"/>
      <c r="AT35"/>
      <c r="AU35"/>
      <c r="AV35"/>
      <c r="AW35"/>
      <c r="AX35"/>
      <c r="AY35"/>
      <c r="AZ35"/>
      <c r="BA35"/>
      <c r="BB35"/>
      <c r="BC35"/>
      <c r="BD35"/>
      <c r="BE35"/>
      <c r="BF35"/>
      <c r="BG35"/>
      <c r="BH35"/>
      <c r="BI35"/>
      <c r="BJ35"/>
      <c r="BK35"/>
      <c r="BL35"/>
    </row>
    <row r="36">
      <c r="A36" t="s">
        <v>631</v>
      </c>
      <c r="B36">
        <v>2000</v>
      </c>
      <c r="C36" t="s">
        <v>634</v>
      </c>
      <c r="D36">
        <v>126</v>
      </c>
      <c r="E36" t="s">
        <v>51</v>
      </c>
      <c r="F36" t="s">
        <v>22</v>
      </c>
      <c r="G36" t="s">
        <v>655</v>
      </c>
      <c r="H36">
        <v>32.924217451838473</v>
      </c>
      <c r="I36">
        <v>33.890713985283647</v>
      </c>
      <c r="J36">
        <v>34.411700740010673</v>
      </c>
      <c r="K36">
        <v>55.06577243338856</v>
      </c>
      <c r="L36">
        <v>48.233980118989557</v>
      </c>
      <c r="M36">
        <v>49.72939869318769</v>
      </c>
      <c r="N36">
        <v>53.050923005000328</v>
      </c>
      <c r="O36">
        <v>43.539807240810447</v>
      </c>
      <c r="P36">
        <v>40.687099599696957</v>
      </c>
      <c r="Q36">
        <v>33.479786992867282</v>
      </c>
      <c r="R36">
        <v>37.046828655770227</v>
      </c>
      <c r="S36">
        <v>34.922147299635157</v>
      </c>
      <c r="T36">
        <v>40.884880375951177</v>
      </c>
      <c r="U36">
        <v>35.506852607547103</v>
      </c>
      <c r="V36">
        <v>42.397511209887703</v>
      </c>
      <c r="W36" t="s">
        <v>158</v>
      </c>
      <c r="X36" t="s">
        <v>159</v>
      </c>
      <c r="Y36" t="s">
        <v>160</v>
      </c>
      <c r="Z36" t="s">
        <v>161</v>
      </c>
      <c r="AA36" t="s">
        <v>162</v>
      </c>
      <c r="AB36" t="s">
        <v>163</v>
      </c>
      <c r="AC36" t="s">
        <v>164</v>
      </c>
      <c r="AD36" t="s">
        <v>165</v>
      </c>
      <c r="AE36" t="s">
        <v>166</v>
      </c>
      <c r="AF36">
        <v>44.05123965544329</v>
      </c>
      <c r="AG36">
        <v>7.1686754119589153</v>
      </c>
      <c r="AH36">
        <v>25.51699758265125</v>
      </c>
      <c r="AI36">
        <v>15.828241503467479</v>
      </c>
      <c r="AJ36">
        <v>43.264811271654487</v>
      </c>
      <c r="AK36">
        <v>17.843246847092939</v>
      </c>
      <c r="AL36">
        <v>23.88612833153822</v>
      </c>
      <c r="AM36">
        <v>34.4414359917319</v>
      </c>
      <c r="AN36">
        <v>22.58584434122179</v>
      </c>
      <c r="AO36"/>
      <c r="AP36"/>
      <c r="AQ36"/>
      <c r="AR36"/>
      <c r="AS36"/>
      <c r="AT36"/>
      <c r="AU36"/>
      <c r="AV36"/>
      <c r="AW36"/>
      <c r="AX36"/>
      <c r="AY36"/>
      <c r="AZ36"/>
      <c r="BA36"/>
      <c r="BB36"/>
      <c r="BC36"/>
      <c r="BD36"/>
      <c r="BE36"/>
      <c r="BF36"/>
      <c r="BG36"/>
      <c r="BH36"/>
      <c r="BI36"/>
      <c r="BJ36"/>
      <c r="BK36"/>
      <c r="BL36"/>
    </row>
    <row r="37">
      <c r="A37" t="s">
        <v>631</v>
      </c>
      <c r="B37">
        <v>2000</v>
      </c>
      <c r="C37" t="s">
        <v>634</v>
      </c>
      <c r="D37">
        <v>127</v>
      </c>
      <c r="E37" t="s">
        <v>51</v>
      </c>
      <c r="F37" t="s">
        <v>19</v>
      </c>
      <c r="G37" t="s">
        <v>656</v>
      </c>
      <c r="H37">
        <v>55.963094493335397</v>
      </c>
      <c r="I37">
        <v>54.690807104653167</v>
      </c>
      <c r="J37">
        <v>52.672750054905947</v>
      </c>
      <c r="K37">
        <v>20.328279264839651</v>
      </c>
      <c r="L37">
        <v>1.346085142997304</v>
      </c>
      <c r="M37">
        <v>14.9241133324697</v>
      </c>
      <c r="N37">
        <v>4.4553846736749287</v>
      </c>
      <c r="O37">
        <v>0.56503653236116358</v>
      </c>
      <c r="P37">
        <v>1.9586659072478789</v>
      </c>
      <c r="Q37">
        <v>1.030479710666409</v>
      </c>
      <c r="R37">
        <v>57.130646520418793</v>
      </c>
      <c r="S37">
        <v>59.530567758746862</v>
      </c>
      <c r="T37">
        <v>52.826772903959998</v>
      </c>
      <c r="U37">
        <v>58.115583048948317</v>
      </c>
      <c r="V37">
        <v>49.117336261150342</v>
      </c>
      <c r="W37" t="s">
        <v>158</v>
      </c>
      <c r="X37" t="s">
        <v>159</v>
      </c>
      <c r="Y37" t="s">
        <v>160</v>
      </c>
      <c r="Z37" t="s">
        <v>161</v>
      </c>
      <c r="AA37" t="s">
        <v>162</v>
      </c>
      <c r="AB37" t="s">
        <v>163</v>
      </c>
      <c r="AC37" t="s">
        <v>164</v>
      </c>
      <c r="AD37" t="s">
        <v>165</v>
      </c>
      <c r="AE37" t="s">
        <v>166</v>
      </c>
      <c r="AF37">
        <v>12.224778438875671</v>
      </c>
      <c r="AG37">
        <v>85.887135247862417</v>
      </c>
      <c r="AH37">
        <v>49.20664342663229</v>
      </c>
      <c r="AI37">
        <v>66.193136914069058</v>
      </c>
      <c r="AJ37">
        <v>12.32755404439296</v>
      </c>
      <c r="AK37">
        <v>64.020015080202896</v>
      </c>
      <c r="AL37">
        <v>49.160708605300201</v>
      </c>
      <c r="AM37">
        <v>1.669298443491984</v>
      </c>
      <c r="AN37">
        <v>52.453128575551638</v>
      </c>
      <c r="AO37"/>
      <c r="AP37"/>
      <c r="AQ37"/>
      <c r="AR37"/>
      <c r="AS37"/>
      <c r="AT37"/>
      <c r="AU37"/>
      <c r="AV37"/>
      <c r="AW37"/>
      <c r="AX37"/>
      <c r="AY37"/>
      <c r="AZ37"/>
      <c r="BA37"/>
      <c r="BB37"/>
      <c r="BC37"/>
      <c r="BD37"/>
      <c r="BE37"/>
      <c r="BF37"/>
      <c r="BG37"/>
      <c r="BH37"/>
      <c r="BI37"/>
      <c r="BJ37"/>
      <c r="BK37"/>
      <c r="BL37"/>
    </row>
    <row r="38">
      <c r="A38" t="s">
        <v>631</v>
      </c>
      <c r="B38">
        <v>2000</v>
      </c>
      <c r="C38" t="s">
        <v>634</v>
      </c>
      <c r="D38">
        <v>153</v>
      </c>
      <c r="E38" t="s">
        <v>184</v>
      </c>
      <c r="F38" t="s">
        <v>185</v>
      </c>
      <c r="G38" t="s">
        <v>197</v>
      </c>
      <c r="H38">
        <v>0.0901962019766544</v>
      </c>
      <c r="I38">
        <v>0.12975950229581201</v>
      </c>
      <c r="J38">
        <v>0.7769239098783185</v>
      </c>
      <c r="K38">
        <v>4.4944224415176173</v>
      </c>
      <c r="L38">
        <v>23.619407595172682</v>
      </c>
      <c r="M38">
        <v>0.60983121334524537</v>
      </c>
      <c r="N38">
        <v>6.9814117921003804</v>
      </c>
      <c r="O38">
        <v>16.00936841689963</v>
      </c>
      <c r="P38">
        <v>19.79667277021121</v>
      </c>
      <c r="Q38">
        <v>34.016590259074569</v>
      </c>
      <c r="R38">
        <v>0.14128883808728121</v>
      </c>
      <c r="S38">
        <v>0.20360123953934031</v>
      </c>
      <c r="T38">
        <v>0</v>
      </c>
      <c r="U38">
        <v>1.021101886713814</v>
      </c>
      <c r="V38">
        <v>0.50142507112911727</v>
      </c>
      <c r="W38" t="s">
        <v>158</v>
      </c>
      <c r="X38" t="s">
        <v>159</v>
      </c>
      <c r="Y38" t="s">
        <v>160</v>
      </c>
      <c r="Z38" t="s">
        <v>161</v>
      </c>
      <c r="AA38" t="s">
        <v>162</v>
      </c>
      <c r="AB38" t="s">
        <v>163</v>
      </c>
      <c r="AC38" t="s">
        <v>164</v>
      </c>
      <c r="AD38" t="s">
        <v>165</v>
      </c>
      <c r="AE38" t="s">
        <v>166</v>
      </c>
      <c r="AF38">
        <v>0.28288988854720332</v>
      </c>
      <c r="AG38">
        <v>0</v>
      </c>
      <c r="AH38">
        <v>0.92023764157856303</v>
      </c>
      <c r="AI38">
        <v>0.70959343359759597</v>
      </c>
      <c r="AJ38">
        <v>0.44776455910221241</v>
      </c>
      <c r="AK38">
        <v>0.099331714709469596</v>
      </c>
      <c r="AL38">
        <v>1.9364219766697659</v>
      </c>
      <c r="AM38">
        <v>22.366343334085169</v>
      </c>
      <c r="AN38">
        <v>0.35596944723808049</v>
      </c>
      <c r="AO38">
        <v>6.3236880000000006</v>
      </c>
      <c r="AP38">
        <v>9.0871680000000001</v>
      </c>
      <c r="AQ38">
        <v>54.337372000000002</v>
      </c>
      <c r="AR38">
        <v>314.13773299999991</v>
      </c>
      <c r="AS38">
        <v>1660.088935</v>
      </c>
      <c r="AT38">
        <v>15.453856999999999</v>
      </c>
      <c r="AU38">
        <v>177.36231900000001</v>
      </c>
      <c r="AV38">
        <v>411.90702499999992</v>
      </c>
      <c r="AW38">
        <v>491.38085099999989</v>
      </c>
      <c r="AX38">
        <v>864.38148200000001</v>
      </c>
      <c r="AY38">
        <v>6.3236880000000006</v>
      </c>
      <c r="AZ38">
        <v>9.0871680000000001</v>
      </c>
      <c r="BA38">
        <v>0</v>
      </c>
      <c r="BB38">
        <v>45.674571</v>
      </c>
      <c r="BC38">
        <v>22.403935000000001</v>
      </c>
      <c r="BD38">
        <v>11.621259</v>
      </c>
      <c r="BE38">
        <v>0</v>
      </c>
      <c r="BF38">
        <v>10.818275</v>
      </c>
      <c r="BG38">
        <v>35.723290000000013</v>
      </c>
      <c r="BH38">
        <v>15.902544000000001</v>
      </c>
      <c r="BI38">
        <v>6.3236880000000006</v>
      </c>
      <c r="BJ38">
        <v>33.01332</v>
      </c>
      <c r="BK38">
        <v>1921.9097190000009</v>
      </c>
      <c r="BL38">
        <v>8.662801</v>
      </c>
    </row>
    <row r="39">
      <c r="A39" t="s">
        <v>631</v>
      </c>
      <c r="B39">
        <v>2000</v>
      </c>
      <c r="C39" t="s">
        <v>634</v>
      </c>
      <c r="D39">
        <v>154</v>
      </c>
      <c r="E39" t="s">
        <v>184</v>
      </c>
      <c r="F39" t="s">
        <v>186</v>
      </c>
      <c r="G39" t="s">
        <v>197</v>
      </c>
      <c r="H39">
        <v>0.200100476223671</v>
      </c>
      <c r="I39">
        <v>0.2431877158756339</v>
      </c>
      <c r="J39">
        <v>0.28976984491998881</v>
      </c>
      <c r="K39">
        <v>0.75106637419501998</v>
      </c>
      <c r="L39">
        <v>5.8442263222850759</v>
      </c>
      <c r="M39">
        <v>0.41757317944608979</v>
      </c>
      <c r="N39">
        <v>0.75591680621241741</v>
      </c>
      <c r="O39">
        <v>6.4345127360086334</v>
      </c>
      <c r="P39">
        <v>4.6465563306807374</v>
      </c>
      <c r="Q39">
        <v>5.4028522451570229</v>
      </c>
      <c r="R39">
        <v>0</v>
      </c>
      <c r="S39">
        <v>0.31432734678628071</v>
      </c>
      <c r="T39">
        <v>0.29725615545559858</v>
      </c>
      <c r="U39">
        <v>0.0950763324010057</v>
      </c>
      <c r="V39">
        <v>0.78410579702207894</v>
      </c>
      <c r="W39" t="s">
        <v>158</v>
      </c>
      <c r="X39" t="s">
        <v>159</v>
      </c>
      <c r="Y39" t="s">
        <v>160</v>
      </c>
      <c r="Z39" t="s">
        <v>161</v>
      </c>
      <c r="AA39" t="s">
        <v>162</v>
      </c>
      <c r="AB39" t="s">
        <v>163</v>
      </c>
      <c r="AC39" t="s">
        <v>164</v>
      </c>
      <c r="AD39" t="s">
        <v>165</v>
      </c>
      <c r="AE39" t="s">
        <v>166</v>
      </c>
      <c r="AF39">
        <v>0.28497569551442231</v>
      </c>
      <c r="AG39">
        <v>0</v>
      </c>
      <c r="AH39">
        <v>1.0618126633598799</v>
      </c>
      <c r="AI39">
        <v>0.81807856911507293</v>
      </c>
      <c r="AJ39">
        <v>0.71373284589965558</v>
      </c>
      <c r="AK39">
        <v>0.21521871520385069</v>
      </c>
      <c r="AL39">
        <v>0.21865008871680611</v>
      </c>
      <c r="AM39">
        <v>4.3988269794721191</v>
      </c>
      <c r="AN39">
        <v>1.1688876018065351</v>
      </c>
      <c r="AO39">
        <v>14.029116</v>
      </c>
      <c r="AP39">
        <v>17.030642</v>
      </c>
      <c r="AQ39">
        <v>20.266247</v>
      </c>
      <c r="AR39">
        <v>52.495797000000003</v>
      </c>
      <c r="AS39">
        <v>410.76116799999988</v>
      </c>
      <c r="AT39">
        <v>10.581807</v>
      </c>
      <c r="AU39">
        <v>19.204018000000001</v>
      </c>
      <c r="AV39">
        <v>165.55437599999999</v>
      </c>
      <c r="AW39">
        <v>115.333967</v>
      </c>
      <c r="AX39">
        <v>137.28963999999999</v>
      </c>
      <c r="AY39">
        <v>0</v>
      </c>
      <c r="AZ39">
        <v>14.029116</v>
      </c>
      <c r="BA39">
        <v>13.302960000000001</v>
      </c>
      <c r="BB39">
        <v>4.2528280000000001</v>
      </c>
      <c r="BC39">
        <v>35.034258000000001</v>
      </c>
      <c r="BD39">
        <v>11.706944999999999</v>
      </c>
      <c r="BE39">
        <v>0</v>
      </c>
      <c r="BF39">
        <v>12.482625000000001</v>
      </c>
      <c r="BG39">
        <v>41.184792000000002</v>
      </c>
      <c r="BH39">
        <v>25.348517999999999</v>
      </c>
      <c r="BI39">
        <v>13.701324</v>
      </c>
      <c r="BJ39">
        <v>3.7276820000000011</v>
      </c>
      <c r="BK39">
        <v>377.98527000000001</v>
      </c>
      <c r="BL39">
        <v>28.445813999999999</v>
      </c>
    </row>
    <row r="40">
      <c r="A40" t="s">
        <v>631</v>
      </c>
      <c r="B40">
        <v>2000</v>
      </c>
      <c r="C40" t="s">
        <v>634</v>
      </c>
      <c r="D40">
        <v>155</v>
      </c>
      <c r="E40" t="s">
        <v>184</v>
      </c>
      <c r="F40" t="s">
        <v>187</v>
      </c>
      <c r="G40" t="s">
        <v>197</v>
      </c>
      <c r="H40">
        <v>0.14733925645737991</v>
      </c>
      <c r="I40">
        <v>0</v>
      </c>
      <c r="J40">
        <v>0.60623979827872199</v>
      </c>
      <c r="K40">
        <v>1.468451992583611</v>
      </c>
      <c r="L40">
        <v>5.141069054365043</v>
      </c>
      <c r="M40">
        <v>1.6873471168222389</v>
      </c>
      <c r="N40">
        <v>0.72484603305960249</v>
      </c>
      <c r="O40">
        <v>5.5513122038478011</v>
      </c>
      <c r="P40">
        <v>6.5568340853466118</v>
      </c>
      <c r="Q40">
        <v>3.7504327969897981</v>
      </c>
      <c r="R40">
        <v>0.23080120773705451</v>
      </c>
      <c r="S40">
        <v>0</v>
      </c>
      <c r="T40">
        <v>0</v>
      </c>
      <c r="U40">
        <v>0</v>
      </c>
      <c r="V40">
        <v>0.99198187226279422</v>
      </c>
      <c r="W40" t="s">
        <v>158</v>
      </c>
      <c r="X40" t="s">
        <v>159</v>
      </c>
      <c r="Y40" t="s">
        <v>160</v>
      </c>
      <c r="Z40" t="s">
        <v>161</v>
      </c>
      <c r="AA40" t="s">
        <v>162</v>
      </c>
      <c r="AB40" t="s">
        <v>163</v>
      </c>
      <c r="AC40" t="s">
        <v>164</v>
      </c>
      <c r="AD40" t="s">
        <v>165</v>
      </c>
      <c r="AE40" t="s">
        <v>166</v>
      </c>
      <c r="AF40">
        <v>0.41644360769065908</v>
      </c>
      <c r="AG40">
        <v>0.96504602940358808</v>
      </c>
      <c r="AH40">
        <v>1.1326001742505389</v>
      </c>
      <c r="AI40">
        <v>1.2733498454091561</v>
      </c>
      <c r="AJ40">
        <v>0.31160494947328071</v>
      </c>
      <c r="AK40">
        <v>0.21326327298393849</v>
      </c>
      <c r="AL40">
        <v>1.09325044358403</v>
      </c>
      <c r="AM40">
        <v>3.9025490638393681</v>
      </c>
      <c r="AN40">
        <v>0.9733467052440018</v>
      </c>
      <c r="AO40">
        <v>10.330007999999999</v>
      </c>
      <c r="AP40">
        <v>0</v>
      </c>
      <c r="AQ40">
        <v>42.399875999999999</v>
      </c>
      <c r="AR40">
        <v>102.637477</v>
      </c>
      <c r="AS40">
        <v>361.33979299999987</v>
      </c>
      <c r="AT40">
        <v>42.759407000000003</v>
      </c>
      <c r="AU40">
        <v>18.414667000000001</v>
      </c>
      <c r="AV40">
        <v>142.8304</v>
      </c>
      <c r="AW40">
        <v>162.749708</v>
      </c>
      <c r="AX40">
        <v>95.300694000000021</v>
      </c>
      <c r="AY40">
        <v>10.330007999999999</v>
      </c>
      <c r="AZ40">
        <v>0</v>
      </c>
      <c r="BA40">
        <v>0</v>
      </c>
      <c r="BB40">
        <v>0</v>
      </c>
      <c r="BC40">
        <v>44.322270000000003</v>
      </c>
      <c r="BD40">
        <v>17.107713</v>
      </c>
      <c r="BE40">
        <v>19.870007999999999</v>
      </c>
      <c r="BF40">
        <v>13.3148</v>
      </c>
      <c r="BG40">
        <v>64.104659999999996</v>
      </c>
      <c r="BH40">
        <v>11.066779</v>
      </c>
      <c r="BI40">
        <v>13.576836</v>
      </c>
      <c r="BJ40">
        <v>18.63841</v>
      </c>
      <c r="BK40">
        <v>335.34077799999989</v>
      </c>
      <c r="BL40">
        <v>23.687169999999998</v>
      </c>
    </row>
    <row r="41">
      <c r="A41" t="s">
        <v>631</v>
      </c>
      <c r="B41">
        <v>2000</v>
      </c>
      <c r="C41" t="s">
        <v>634</v>
      </c>
      <c r="D41">
        <v>156</v>
      </c>
      <c r="E41" t="s">
        <v>184</v>
      </c>
      <c r="F41" t="s">
        <v>188</v>
      </c>
      <c r="G41" t="s">
        <v>197</v>
      </c>
      <c r="H41">
        <v>43.194350586304488</v>
      </c>
      <c r="I41">
        <v>44.793360073676702</v>
      </c>
      <c r="J41">
        <v>45.475475128498367</v>
      </c>
      <c r="K41">
        <v>72.549318362344735</v>
      </c>
      <c r="L41">
        <v>63.952685519537972</v>
      </c>
      <c r="M41">
        <v>82.361135157916721</v>
      </c>
      <c r="N41">
        <v>85.958665845702427</v>
      </c>
      <c r="O41">
        <v>71.176086395780999</v>
      </c>
      <c r="P41">
        <v>67.041270906513546</v>
      </c>
      <c r="Q41">
        <v>55.799644988112142</v>
      </c>
      <c r="R41">
        <v>42.353012678921147</v>
      </c>
      <c r="S41">
        <v>39.235895385569478</v>
      </c>
      <c r="T41">
        <v>46.875970940584402</v>
      </c>
      <c r="U41">
        <v>40.768238731936833</v>
      </c>
      <c r="V41">
        <v>48.325207997811738</v>
      </c>
      <c r="W41" t="s">
        <v>158</v>
      </c>
      <c r="X41" t="s">
        <v>159</v>
      </c>
      <c r="Y41" t="s">
        <v>160</v>
      </c>
      <c r="Z41" t="s">
        <v>161</v>
      </c>
      <c r="AA41" t="s">
        <v>162</v>
      </c>
      <c r="AB41" t="s">
        <v>163</v>
      </c>
      <c r="AC41" t="s">
        <v>164</v>
      </c>
      <c r="AD41" t="s">
        <v>165</v>
      </c>
      <c r="AE41" t="s">
        <v>166</v>
      </c>
      <c r="AF41">
        <v>86.633751320179158</v>
      </c>
      <c r="AG41">
        <v>12.054339931764019</v>
      </c>
      <c r="AH41">
        <v>45.10515911653998</v>
      </c>
      <c r="AI41">
        <v>30.969828297773599</v>
      </c>
      <c r="AJ41">
        <v>86.199343601132057</v>
      </c>
      <c r="AK41">
        <v>35.452171216899572</v>
      </c>
      <c r="AL41">
        <v>47.590968885729232</v>
      </c>
      <c r="AM41">
        <v>67.369727047146142</v>
      </c>
      <c r="AN41">
        <v>45.048667670159787</v>
      </c>
      <c r="AO41">
        <v>3028.3713779999948</v>
      </c>
      <c r="AP41">
        <v>3136.9169969999948</v>
      </c>
      <c r="AQ41">
        <v>3180.5145619999948</v>
      </c>
      <c r="AR41">
        <v>5070.8358409999964</v>
      </c>
      <c r="AS41">
        <v>4494.9114479999953</v>
      </c>
      <c r="AT41">
        <v>2087.1303029999958</v>
      </c>
      <c r="AU41">
        <v>2183.7743949999999</v>
      </c>
      <c r="AV41">
        <v>1831.2983519999991</v>
      </c>
      <c r="AW41">
        <v>1664.057245</v>
      </c>
      <c r="AX41">
        <v>1417.9016610000001</v>
      </c>
      <c r="AY41">
        <v>1895.600825</v>
      </c>
      <c r="AZ41">
        <v>1751.1837050000011</v>
      </c>
      <c r="BA41">
        <v>2097.8175050000018</v>
      </c>
      <c r="BB41">
        <v>1823.5906120000011</v>
      </c>
      <c r="BC41">
        <v>2159.195623000001</v>
      </c>
      <c r="BD41">
        <v>3558.9581069999931</v>
      </c>
      <c r="BE41">
        <v>248.19524000000001</v>
      </c>
      <c r="BF41">
        <v>530.25435299999981</v>
      </c>
      <c r="BG41">
        <v>1559.124007000001</v>
      </c>
      <c r="BH41">
        <v>3061.4054339999871</v>
      </c>
      <c r="BI41">
        <v>2256.9676799999979</v>
      </c>
      <c r="BJ41">
        <v>811.36028399999987</v>
      </c>
      <c r="BK41">
        <v>5788.9897890000057</v>
      </c>
      <c r="BL41">
        <v>1096.2953319999999</v>
      </c>
    </row>
    <row r="42">
      <c r="A42" t="s">
        <v>631</v>
      </c>
      <c r="B42">
        <v>2000</v>
      </c>
      <c r="C42" t="s">
        <v>634</v>
      </c>
      <c r="D42">
        <v>157</v>
      </c>
      <c r="E42" t="s">
        <v>184</v>
      </c>
      <c r="F42" t="s">
        <v>189</v>
      </c>
      <c r="G42" t="s">
        <v>197</v>
      </c>
      <c r="H42">
        <v>55.70323967942641</v>
      </c>
      <c r="I42">
        <v>54.113891829841251</v>
      </c>
      <c r="J42">
        <v>50.650898226171037</v>
      </c>
      <c r="K42">
        <v>19.644312495174798</v>
      </c>
      <c r="L42">
        <v>1.111663969295789</v>
      </c>
      <c r="M42">
        <v>13.707865384468709</v>
      </c>
      <c r="N42">
        <v>4.1699266024008903</v>
      </c>
      <c r="O42">
        <v>0.56503653236116358</v>
      </c>
      <c r="P42">
        <v>1.6072456805577391</v>
      </c>
      <c r="Q42">
        <v>0.72534923899845372</v>
      </c>
      <c r="R42">
        <v>57.054509260312983</v>
      </c>
      <c r="S42">
        <v>59.198725920651484</v>
      </c>
      <c r="T42">
        <v>51.923988609307358</v>
      </c>
      <c r="U42">
        <v>55.477214824820408</v>
      </c>
      <c r="V42">
        <v>48.376002254217028</v>
      </c>
      <c r="W42" t="s">
        <v>158</v>
      </c>
      <c r="X42" t="s">
        <v>159</v>
      </c>
      <c r="Y42" t="s">
        <v>160</v>
      </c>
      <c r="Z42" t="s">
        <v>161</v>
      </c>
      <c r="AA42" t="s">
        <v>162</v>
      </c>
      <c r="AB42" t="s">
        <v>163</v>
      </c>
      <c r="AC42" t="s">
        <v>164</v>
      </c>
      <c r="AD42" t="s">
        <v>165</v>
      </c>
      <c r="AE42" t="s">
        <v>166</v>
      </c>
      <c r="AF42">
        <v>12.224778438875671</v>
      </c>
      <c r="AG42">
        <v>85.887135247862417</v>
      </c>
      <c r="AH42">
        <v>49.20664342663229</v>
      </c>
      <c r="AI42">
        <v>61.529826640067988</v>
      </c>
      <c r="AJ42">
        <v>12.23160449601391</v>
      </c>
      <c r="AK42">
        <v>63.88757279392361</v>
      </c>
      <c r="AL42">
        <v>49.088739021211772</v>
      </c>
      <c r="AM42">
        <v>1.477554703361148</v>
      </c>
      <c r="AN42">
        <v>52.453128575551638</v>
      </c>
      <c r="AO42">
        <v>3905.3740690000009</v>
      </c>
      <c r="AP42">
        <v>3789.6417410000031</v>
      </c>
      <c r="AQ42">
        <v>3542.4790819999989</v>
      </c>
      <c r="AR42">
        <v>1373.039555999999</v>
      </c>
      <c r="AS42">
        <v>78.133249000000006</v>
      </c>
      <c r="AT42">
        <v>347.37380899999999</v>
      </c>
      <c r="AU42">
        <v>105.936718</v>
      </c>
      <c r="AV42">
        <v>14.537895000000001</v>
      </c>
      <c r="AW42">
        <v>39.894064999999998</v>
      </c>
      <c r="AX42">
        <v>18.431549</v>
      </c>
      <c r="AY42">
        <v>2553.5981499999962</v>
      </c>
      <c r="AZ42">
        <v>2642.1684319999981</v>
      </c>
      <c r="BA42">
        <v>2323.7289819999978</v>
      </c>
      <c r="BB42">
        <v>2481.5329599999982</v>
      </c>
      <c r="BC42">
        <v>2161.4651369999988</v>
      </c>
      <c r="BD42">
        <v>502.20005099999992</v>
      </c>
      <c r="BE42">
        <v>1768.390327999999</v>
      </c>
      <c r="BF42">
        <v>578.47122999999999</v>
      </c>
      <c r="BG42">
        <v>3097.6158129999949</v>
      </c>
      <c r="BH42">
        <v>434.41050600000028</v>
      </c>
      <c r="BI42">
        <v>4067.2314840000072</v>
      </c>
      <c r="BJ42">
        <v>836.89519599999983</v>
      </c>
      <c r="BK42">
        <v>126.96428299999999</v>
      </c>
      <c r="BL42">
        <v>1276.4888060000001</v>
      </c>
    </row>
    <row r="43">
      <c r="A43" t="s">
        <v>631</v>
      </c>
      <c r="B43">
        <v>2000</v>
      </c>
      <c r="C43" t="s">
        <v>634</v>
      </c>
      <c r="D43">
        <v>158</v>
      </c>
      <c r="E43" t="s">
        <v>184</v>
      </c>
      <c r="F43" t="s">
        <v>190</v>
      </c>
      <c r="G43" t="s">
        <v>197</v>
      </c>
      <c r="H43">
        <v>0.092087035285862401</v>
      </c>
      <c r="I43">
        <v>0</v>
      </c>
      <c r="J43">
        <v>0</v>
      </c>
      <c r="K43">
        <v>0.26346180010751502</v>
      </c>
      <c r="L43">
        <v>0</v>
      </c>
      <c r="M43">
        <v>0</v>
      </c>
      <c r="N43">
        <v>0.72484603305960227</v>
      </c>
      <c r="O43">
        <v>0</v>
      </c>
      <c r="P43">
        <v>0</v>
      </c>
      <c r="Q43">
        <v>0</v>
      </c>
      <c r="R43">
        <v>0.14425075483565911</v>
      </c>
      <c r="S43">
        <v>0</v>
      </c>
      <c r="T43">
        <v>0</v>
      </c>
      <c r="U43">
        <v>0</v>
      </c>
      <c r="V43">
        <v>0</v>
      </c>
      <c r="W43" t="s">
        <v>158</v>
      </c>
      <c r="X43" t="s">
        <v>159</v>
      </c>
      <c r="Y43" t="s">
        <v>160</v>
      </c>
      <c r="Z43" t="s">
        <v>161</v>
      </c>
      <c r="AA43" t="s">
        <v>162</v>
      </c>
      <c r="AB43" t="s">
        <v>163</v>
      </c>
      <c r="AC43" t="s">
        <v>164</v>
      </c>
      <c r="AD43" t="s">
        <v>165</v>
      </c>
      <c r="AE43" t="s">
        <v>166</v>
      </c>
      <c r="AF43">
        <v>0.15716104919289081</v>
      </c>
      <c r="AG43">
        <v>0</v>
      </c>
      <c r="AH43">
        <v>0</v>
      </c>
      <c r="AI43">
        <v>0</v>
      </c>
      <c r="AJ43">
        <v>0</v>
      </c>
      <c r="AK43">
        <v>0</v>
      </c>
      <c r="AL43">
        <v>0</v>
      </c>
      <c r="AM43">
        <v>0.214301827205052</v>
      </c>
      <c r="AN43">
        <v>0</v>
      </c>
      <c r="AO43">
        <v>6.4562549999999996</v>
      </c>
      <c r="AP43">
        <v>0</v>
      </c>
      <c r="AQ43">
        <v>0</v>
      </c>
      <c r="AR43">
        <v>18.414667000000001</v>
      </c>
      <c r="AS43">
        <v>0</v>
      </c>
      <c r="AT43">
        <v>0</v>
      </c>
      <c r="AU43">
        <v>18.414667000000001</v>
      </c>
      <c r="AV43">
        <v>0</v>
      </c>
      <c r="AW43">
        <v>0</v>
      </c>
      <c r="AX43">
        <v>0</v>
      </c>
      <c r="AY43">
        <v>6.4562549999999996</v>
      </c>
      <c r="AZ43">
        <v>0</v>
      </c>
      <c r="BA43">
        <v>0</v>
      </c>
      <c r="BB43">
        <v>0</v>
      </c>
      <c r="BC43">
        <v>0</v>
      </c>
      <c r="BD43">
        <v>6.4562549999999996</v>
      </c>
      <c r="BE43">
        <v>0</v>
      </c>
      <c r="BF43">
        <v>0</v>
      </c>
      <c r="BG43">
        <v>0</v>
      </c>
      <c r="BH43">
        <v>0</v>
      </c>
      <c r="BI43">
        <v>0</v>
      </c>
      <c r="BJ43">
        <v>0</v>
      </c>
      <c r="BK43">
        <v>18.414667000000001</v>
      </c>
      <c r="BL43">
        <v>0</v>
      </c>
    </row>
    <row r="44">
      <c r="A44" t="s">
        <v>631</v>
      </c>
      <c r="B44">
        <v>2000</v>
      </c>
      <c r="C44" t="s">
        <v>634</v>
      </c>
      <c r="D44">
        <v>159</v>
      </c>
      <c r="E44" t="s">
        <v>184</v>
      </c>
      <c r="F44" t="s">
        <v>191</v>
      </c>
      <c r="G44" t="s">
        <v>197</v>
      </c>
      <c r="H44">
        <v>0.25985481390898879</v>
      </c>
      <c r="I44">
        <v>0.57691527481192029</v>
      </c>
      <c r="J44">
        <v>2.0218518287349201</v>
      </c>
      <c r="K44">
        <v>0.68396676966485725</v>
      </c>
      <c r="L44">
        <v>0.23442117370151569</v>
      </c>
      <c r="M44">
        <v>1.216247948000988</v>
      </c>
      <c r="N44">
        <v>0.28545807127403883</v>
      </c>
      <c r="O44">
        <v>0</v>
      </c>
      <c r="P44">
        <v>0.35142022669013978</v>
      </c>
      <c r="Q44">
        <v>0.30513047166795509</v>
      </c>
      <c r="R44">
        <v>0.076137260105807097</v>
      </c>
      <c r="S44">
        <v>0.33184183809537687</v>
      </c>
      <c r="T44">
        <v>0.90278429465263843</v>
      </c>
      <c r="U44">
        <v>2.6383682241279081</v>
      </c>
      <c r="V44">
        <v>0.7413340069333092</v>
      </c>
      <c r="W44" t="s">
        <v>158</v>
      </c>
      <c r="X44" t="s">
        <v>159</v>
      </c>
      <c r="Y44" t="s">
        <v>160</v>
      </c>
      <c r="Z44" t="s">
        <v>161</v>
      </c>
      <c r="AA44" t="s">
        <v>162</v>
      </c>
      <c r="AB44" t="s">
        <v>163</v>
      </c>
      <c r="AC44" t="s">
        <v>164</v>
      </c>
      <c r="AD44" t="s">
        <v>165</v>
      </c>
      <c r="AE44" t="s">
        <v>166</v>
      </c>
      <c r="AF44">
        <v>0</v>
      </c>
      <c r="AG44">
        <v>0</v>
      </c>
      <c r="AH44">
        <v>0</v>
      </c>
      <c r="AI44">
        <v>4.6633102740010584</v>
      </c>
      <c r="AJ44">
        <v>0.095949548379045499</v>
      </c>
      <c r="AK44">
        <v>0.1324422862792928</v>
      </c>
      <c r="AL44">
        <v>0.071969584088429198</v>
      </c>
      <c r="AM44">
        <v>0.191743740130836</v>
      </c>
      <c r="AN44">
        <v>0</v>
      </c>
      <c r="AO44">
        <v>18.218513999999999</v>
      </c>
      <c r="AP44">
        <v>40.401865999999998</v>
      </c>
      <c r="AQ44">
        <v>141.406531</v>
      </c>
      <c r="AR44">
        <v>47.805869000000001</v>
      </c>
      <c r="AS44">
        <v>16.476281</v>
      </c>
      <c r="AT44">
        <v>30.821186999999998</v>
      </c>
      <c r="AU44">
        <v>7.2520439999999997</v>
      </c>
      <c r="AV44">
        <v>0</v>
      </c>
      <c r="AW44">
        <v>8.7227370000000004</v>
      </c>
      <c r="AX44">
        <v>7.7535439999999998</v>
      </c>
      <c r="AY44">
        <v>3.4076879999999998</v>
      </c>
      <c r="AZ44">
        <v>14.810826</v>
      </c>
      <c r="BA44">
        <v>40.401865999999998</v>
      </c>
      <c r="BB44">
        <v>118.01597700000001</v>
      </c>
      <c r="BC44">
        <v>33.123192000000003</v>
      </c>
      <c r="BD44">
        <v>0</v>
      </c>
      <c r="BE44">
        <v>0</v>
      </c>
      <c r="BF44">
        <v>0</v>
      </c>
      <c r="BG44">
        <v>234.766526</v>
      </c>
      <c r="BH44">
        <v>3.4076879999999998</v>
      </c>
      <c r="BI44">
        <v>8.4315840000000009</v>
      </c>
      <c r="BJ44">
        <v>1.226982</v>
      </c>
      <c r="BK44">
        <v>16.476281</v>
      </c>
      <c r="BL44">
        <v>0</v>
      </c>
    </row>
    <row r="45">
      <c r="A45" t="s">
        <v>631</v>
      </c>
      <c r="B45">
        <v>2000</v>
      </c>
      <c r="C45" t="s">
        <v>634</v>
      </c>
      <c r="D45">
        <v>160</v>
      </c>
      <c r="E45" t="s">
        <v>184</v>
      </c>
      <c r="F45" t="s">
        <v>192</v>
      </c>
      <c r="G45" t="s">
        <v>197</v>
      </c>
      <c r="H45">
        <v>0.31283195041651107</v>
      </c>
      <c r="I45">
        <v>0.14288560349856119</v>
      </c>
      <c r="J45">
        <v>0.1788412635185597</v>
      </c>
      <c r="K45">
        <v>0.14499976441167459</v>
      </c>
      <c r="L45">
        <v>0.096526365641800602</v>
      </c>
      <c r="M45">
        <v>0</v>
      </c>
      <c r="N45">
        <v>0.39892881619076631</v>
      </c>
      <c r="O45">
        <v>0.26368371510187633</v>
      </c>
      <c r="P45">
        <v>0</v>
      </c>
      <c r="Q45">
        <v>0</v>
      </c>
      <c r="R45">
        <v>0</v>
      </c>
      <c r="S45">
        <v>0.71560826935799104</v>
      </c>
      <c r="T45">
        <v>0</v>
      </c>
      <c r="U45">
        <v>0</v>
      </c>
      <c r="V45">
        <v>0.2799430006239082</v>
      </c>
      <c r="W45" t="s">
        <v>158</v>
      </c>
      <c r="X45" t="s">
        <v>159</v>
      </c>
      <c r="Y45" t="s">
        <v>160</v>
      </c>
      <c r="Z45" t="s">
        <v>161</v>
      </c>
      <c r="AA45" t="s">
        <v>162</v>
      </c>
      <c r="AB45" t="s">
        <v>163</v>
      </c>
      <c r="AC45" t="s">
        <v>164</v>
      </c>
      <c r="AD45" t="s">
        <v>165</v>
      </c>
      <c r="AE45" t="s">
        <v>166</v>
      </c>
      <c r="AF45">
        <v>0</v>
      </c>
      <c r="AG45">
        <v>1.0934787909699959</v>
      </c>
      <c r="AH45">
        <v>2.5735469776387681</v>
      </c>
      <c r="AI45">
        <v>0.036012940035484199</v>
      </c>
      <c r="AJ45">
        <v>0</v>
      </c>
      <c r="AK45">
        <v>0</v>
      </c>
      <c r="AL45">
        <v>0</v>
      </c>
      <c r="AM45">
        <v>0.078953304759755996</v>
      </c>
      <c r="AN45">
        <v>0</v>
      </c>
      <c r="AO45">
        <v>21.932759999999998</v>
      </c>
      <c r="AP45">
        <v>10.006399999999999</v>
      </c>
      <c r="AQ45">
        <v>12.507999999999999</v>
      </c>
      <c r="AR45">
        <v>10.134760999999999</v>
      </c>
      <c r="AS45">
        <v>6.784351</v>
      </c>
      <c r="AT45">
        <v>0</v>
      </c>
      <c r="AU45">
        <v>10.134760999999999</v>
      </c>
      <c r="AV45">
        <v>6.784351</v>
      </c>
      <c r="AW45">
        <v>0</v>
      </c>
      <c r="AX45">
        <v>0</v>
      </c>
      <c r="AY45">
        <v>0</v>
      </c>
      <c r="AZ45">
        <v>31.939160000000001</v>
      </c>
      <c r="BA45">
        <v>0</v>
      </c>
      <c r="BB45">
        <v>0</v>
      </c>
      <c r="BC45">
        <v>12.507999999999999</v>
      </c>
      <c r="BD45">
        <v>0</v>
      </c>
      <c r="BE45">
        <v>22.514399999999998</v>
      </c>
      <c r="BF45">
        <v>30.25451</v>
      </c>
      <c r="BG45">
        <v>1.8130109999999999</v>
      </c>
      <c r="BH45">
        <v>0</v>
      </c>
      <c r="BI45">
        <v>0</v>
      </c>
      <c r="BJ45">
        <v>0</v>
      </c>
      <c r="BK45">
        <v>6.784351</v>
      </c>
      <c r="BL45">
        <v>0</v>
      </c>
    </row>
    <row r="46">
      <c r="A46" t="s">
        <v>631</v>
      </c>
      <c r="B46">
        <v>2006</v>
      </c>
      <c r="C46" t="s">
        <v>635</v>
      </c>
      <c r="D46">
        <v>16</v>
      </c>
      <c r="E46" t="s">
        <v>13</v>
      </c>
      <c r="F46" t="s">
        <v>14</v>
      </c>
      <c r="G46" t="s">
        <v>643</v>
      </c>
      <c r="H46">
        <v>48.031582491364091</v>
      </c>
      <c r="I46">
        <v>42.780747724998619</v>
      </c>
      <c r="J46">
        <v>49.897532184428592</v>
      </c>
      <c r="K46">
        <v>68.883841089943076</v>
      </c>
      <c r="L46">
        <v>89.838676620477443</v>
      </c>
      <c r="M46">
        <v>61.065519160208289</v>
      </c>
      <c r="N46">
        <v>81.936450915655641</v>
      </c>
      <c r="O46">
        <v>88.40479383473469</v>
      </c>
      <c r="P46">
        <v>89.280629498737312</v>
      </c>
      <c r="Q46">
        <v>90.680120281978887</v>
      </c>
      <c r="R46">
        <v>49.868486194152119</v>
      </c>
      <c r="S46">
        <v>42.048519764533722</v>
      </c>
      <c r="T46">
        <v>42.249059716080978</v>
      </c>
      <c r="U46">
        <v>52.363838715629221</v>
      </c>
      <c r="V46">
        <v>51.35097832703498</v>
      </c>
      <c r="W46" t="s">
        <v>249</v>
      </c>
      <c r="X46" t="s">
        <v>159</v>
      </c>
      <c r="Y46" t="s">
        <v>250</v>
      </c>
      <c r="Z46" t="s">
        <v>161</v>
      </c>
      <c r="AA46" t="s">
        <v>251</v>
      </c>
      <c r="AB46" t="s">
        <v>163</v>
      </c>
      <c r="AC46" t="s">
        <v>252</v>
      </c>
      <c r="AD46" t="s">
        <v>165</v>
      </c>
      <c r="AE46" t="s">
        <v>166</v>
      </c>
      <c r="AF46">
        <v>67.321195110932337</v>
      </c>
      <c r="AG46">
        <v>59.798616486006843</v>
      </c>
      <c r="AH46">
        <v>47.444146469824553</v>
      </c>
      <c r="AI46">
        <v>49.379009587891147</v>
      </c>
      <c r="AJ46">
        <v>58.628382437039868</v>
      </c>
      <c r="AK46">
        <v>23.86523961356302</v>
      </c>
      <c r="AL46">
        <v>70.906609427815354</v>
      </c>
      <c r="AM46">
        <v>92.115147884153174</v>
      </c>
      <c r="AN46">
        <v>49.418552361035701</v>
      </c>
      <c r="AO46"/>
      <c r="AP46"/>
      <c r="AQ46"/>
      <c r="AR46"/>
      <c r="AS46"/>
      <c r="AT46"/>
      <c r="AU46"/>
      <c r="AV46"/>
      <c r="AW46"/>
      <c r="AX46"/>
      <c r="AY46"/>
      <c r="AZ46"/>
      <c r="BA46"/>
      <c r="BB46"/>
      <c r="BC46"/>
      <c r="BD46"/>
      <c r="BE46"/>
      <c r="BF46"/>
      <c r="BG46"/>
      <c r="BH46"/>
      <c r="BI46"/>
      <c r="BJ46"/>
      <c r="BK46"/>
      <c r="BL46"/>
    </row>
    <row r="47">
      <c r="A47" t="s">
        <v>631</v>
      </c>
      <c r="B47">
        <v>2006</v>
      </c>
      <c r="C47" t="s">
        <v>635</v>
      </c>
      <c r="D47">
        <v>17</v>
      </c>
      <c r="E47" t="s">
        <v>13</v>
      </c>
      <c r="F47" t="s">
        <v>52</v>
      </c>
      <c r="G47" t="s">
        <v>197</v>
      </c>
      <c r="H47">
        <v>51.968417508635987</v>
      </c>
      <c r="I47">
        <v>57.219252275001232</v>
      </c>
      <c r="J47">
        <v>50.102467815571359</v>
      </c>
      <c r="K47">
        <v>31.11615891005685</v>
      </c>
      <c r="L47">
        <v>10.161323379522541</v>
      </c>
      <c r="M47">
        <v>38.934480839791732</v>
      </c>
      <c r="N47">
        <v>18.06354908434432</v>
      </c>
      <c r="O47">
        <v>11.595206165265351</v>
      </c>
      <c r="P47">
        <v>10.719370501262681</v>
      </c>
      <c r="Q47">
        <v>9.3198797180211006</v>
      </c>
      <c r="R47">
        <v>50.131513805847931</v>
      </c>
      <c r="S47">
        <v>57.951480235466079</v>
      </c>
      <c r="T47">
        <v>57.75094028391883</v>
      </c>
      <c r="U47">
        <v>47.636161284370658</v>
      </c>
      <c r="V47">
        <v>48.64902167296502</v>
      </c>
      <c r="W47" t="s">
        <v>249</v>
      </c>
      <c r="X47" t="s">
        <v>159</v>
      </c>
      <c r="Y47" t="s">
        <v>250</v>
      </c>
      <c r="Z47" t="s">
        <v>161</v>
      </c>
      <c r="AA47" t="s">
        <v>251</v>
      </c>
      <c r="AB47" t="s">
        <v>163</v>
      </c>
      <c r="AC47" t="s">
        <v>252</v>
      </c>
      <c r="AD47" t="s">
        <v>165</v>
      </c>
      <c r="AE47" t="s">
        <v>166</v>
      </c>
      <c r="AF47">
        <v>32.678804889067699</v>
      </c>
      <c r="AG47">
        <v>40.201383513993243</v>
      </c>
      <c r="AH47">
        <v>52.555853530175447</v>
      </c>
      <c r="AI47">
        <v>50.620990412108853</v>
      </c>
      <c r="AJ47">
        <v>41.371617562960147</v>
      </c>
      <c r="AK47">
        <v>76.134760386436824</v>
      </c>
      <c r="AL47">
        <v>29.093390572184731</v>
      </c>
      <c r="AM47">
        <v>7.8848521158467477</v>
      </c>
      <c r="AN47">
        <v>50.581447638964278</v>
      </c>
      <c r="AO47"/>
      <c r="AP47"/>
      <c r="AQ47"/>
      <c r="AR47"/>
      <c r="AS47"/>
      <c r="AT47"/>
      <c r="AU47"/>
      <c r="AV47"/>
      <c r="AW47"/>
      <c r="AX47"/>
      <c r="AY47"/>
      <c r="AZ47"/>
      <c r="BA47"/>
      <c r="BB47"/>
      <c r="BC47"/>
      <c r="BD47"/>
      <c r="BE47"/>
      <c r="BF47"/>
      <c r="BG47"/>
      <c r="BH47"/>
      <c r="BI47"/>
      <c r="BJ47"/>
      <c r="BK47"/>
      <c r="BL47"/>
    </row>
    <row r="48">
      <c r="A48" t="s">
        <v>631</v>
      </c>
      <c r="B48">
        <v>2006</v>
      </c>
      <c r="C48" t="s">
        <v>635</v>
      </c>
      <c r="D48">
        <v>18</v>
      </c>
      <c r="E48" t="s">
        <v>61</v>
      </c>
      <c r="F48" t="s">
        <v>15</v>
      </c>
      <c r="G48" t="s">
        <v>644</v>
      </c>
      <c r="H48">
        <v>42.17372303697649</v>
      </c>
      <c r="I48">
        <v>37.886367022812941</v>
      </c>
      <c r="J48">
        <v>42.703057821117909</v>
      </c>
      <c r="K48">
        <v>62.598625548311482</v>
      </c>
      <c r="L48">
        <v>88.255833419756087</v>
      </c>
      <c r="M48">
        <v>57.111039159284289</v>
      </c>
      <c r="N48">
        <v>77.056561690341653</v>
      </c>
      <c r="O48">
        <v>85.207720507055384</v>
      </c>
      <c r="P48">
        <v>87.793435691852082</v>
      </c>
      <c r="Q48">
        <v>89.863195192223259</v>
      </c>
      <c r="R48">
        <v>43.612437525935711</v>
      </c>
      <c r="S48">
        <v>34.893759300926419</v>
      </c>
      <c r="T48">
        <v>38.981602983080847</v>
      </c>
      <c r="U48">
        <v>45.909869010253757</v>
      </c>
      <c r="V48">
        <v>42.354891733434023</v>
      </c>
      <c r="W48" t="s">
        <v>249</v>
      </c>
      <c r="X48" t="s">
        <v>159</v>
      </c>
      <c r="Y48" t="s">
        <v>250</v>
      </c>
      <c r="Z48" t="s">
        <v>161</v>
      </c>
      <c r="AA48" t="s">
        <v>251</v>
      </c>
      <c r="AB48" t="s">
        <v>163</v>
      </c>
      <c r="AC48" t="s">
        <v>252</v>
      </c>
      <c r="AD48" t="s">
        <v>165</v>
      </c>
      <c r="AE48" t="s">
        <v>166</v>
      </c>
      <c r="AF48">
        <v>56.272114516958851</v>
      </c>
      <c r="AG48">
        <v>52.723091056914811</v>
      </c>
      <c r="AH48">
        <v>42.604976708758592</v>
      </c>
      <c r="AI48">
        <v>45.214775102947208</v>
      </c>
      <c r="AJ48">
        <v>49.627308709494891</v>
      </c>
      <c r="AK48">
        <v>22.023652622830291</v>
      </c>
      <c r="AL48">
        <v>61.940527938264623</v>
      </c>
      <c r="AM48">
        <v>90.019166645258551</v>
      </c>
      <c r="AN48">
        <v>42.73332920906639</v>
      </c>
      <c r="AO48"/>
      <c r="AP48"/>
      <c r="AQ48"/>
      <c r="AR48"/>
      <c r="AS48"/>
      <c r="AT48"/>
      <c r="AU48"/>
      <c r="AV48"/>
      <c r="AW48"/>
      <c r="AX48"/>
      <c r="AY48"/>
      <c r="AZ48"/>
      <c r="BA48"/>
      <c r="BB48"/>
      <c r="BC48"/>
      <c r="BD48"/>
      <c r="BE48"/>
      <c r="BF48"/>
      <c r="BG48"/>
      <c r="BH48"/>
      <c r="BI48"/>
      <c r="BJ48"/>
      <c r="BK48"/>
      <c r="BL48"/>
    </row>
    <row r="49">
      <c r="A49" t="s">
        <v>631</v>
      </c>
      <c r="B49">
        <v>2006</v>
      </c>
      <c r="C49" t="s">
        <v>635</v>
      </c>
      <c r="D49">
        <v>19</v>
      </c>
      <c r="E49" t="s">
        <v>61</v>
      </c>
      <c r="F49" t="s">
        <v>16</v>
      </c>
      <c r="G49" t="s">
        <v>645</v>
      </c>
      <c r="H49">
        <v>5.8578594543875919</v>
      </c>
      <c r="I49">
        <v>4.8943807021856438</v>
      </c>
      <c r="J49">
        <v>7.1944743633106816</v>
      </c>
      <c r="K49">
        <v>6.2852155416315796</v>
      </c>
      <c r="L49">
        <v>1.582843200721336</v>
      </c>
      <c r="M49">
        <v>3.9544800009240122</v>
      </c>
      <c r="N49">
        <v>4.8798892253139829</v>
      </c>
      <c r="O49">
        <v>3.1970733276793029</v>
      </c>
      <c r="P49">
        <v>1.4871938068852419</v>
      </c>
      <c r="Q49">
        <v>0.81692508975561429</v>
      </c>
      <c r="R49">
        <v>6.2560486682164074</v>
      </c>
      <c r="S49">
        <v>7.1547604636072819</v>
      </c>
      <c r="T49">
        <v>3.2674567330001349</v>
      </c>
      <c r="U49">
        <v>6.4539697053754477</v>
      </c>
      <c r="V49">
        <v>8.9960865936009764</v>
      </c>
      <c r="W49" t="s">
        <v>249</v>
      </c>
      <c r="X49" t="s">
        <v>159</v>
      </c>
      <c r="Y49" t="s">
        <v>250</v>
      </c>
      <c r="Z49" t="s">
        <v>161</v>
      </c>
      <c r="AA49" t="s">
        <v>251</v>
      </c>
      <c r="AB49" t="s">
        <v>163</v>
      </c>
      <c r="AC49" t="s">
        <v>252</v>
      </c>
      <c r="AD49" t="s">
        <v>165</v>
      </c>
      <c r="AE49" t="s">
        <v>166</v>
      </c>
      <c r="AF49">
        <v>11.049080593973519</v>
      </c>
      <c r="AG49">
        <v>7.0755254290920284</v>
      </c>
      <c r="AH49">
        <v>4.8391697610659339</v>
      </c>
      <c r="AI49">
        <v>4.1642344849439494</v>
      </c>
      <c r="AJ49">
        <v>9.0010737275450001</v>
      </c>
      <c r="AK49">
        <v>1.841586990732728</v>
      </c>
      <c r="AL49">
        <v>8.9660814895507794</v>
      </c>
      <c r="AM49">
        <v>2.0959812388947028</v>
      </c>
      <c r="AN49">
        <v>6.6852231519693142</v>
      </c>
      <c r="AO49"/>
      <c r="AP49"/>
      <c r="AQ49"/>
      <c r="AR49"/>
      <c r="AS49"/>
      <c r="AT49"/>
      <c r="AU49"/>
      <c r="AV49"/>
      <c r="AW49"/>
      <c r="AX49"/>
      <c r="AY49"/>
      <c r="AZ49"/>
      <c r="BA49"/>
      <c r="BB49"/>
      <c r="BC49"/>
      <c r="BD49"/>
      <c r="BE49"/>
      <c r="BF49"/>
      <c r="BG49"/>
      <c r="BH49"/>
      <c r="BI49"/>
      <c r="BJ49"/>
      <c r="BK49"/>
      <c r="BL49"/>
    </row>
    <row r="50">
      <c r="A50" t="s">
        <v>631</v>
      </c>
      <c r="B50">
        <v>2006</v>
      </c>
      <c r="C50" t="s">
        <v>635</v>
      </c>
      <c r="D50">
        <v>20</v>
      </c>
      <c r="E50" t="s">
        <v>61</v>
      </c>
      <c r="F50" t="s">
        <v>22</v>
      </c>
      <c r="G50" t="s">
        <v>646</v>
      </c>
      <c r="H50">
        <v>51.46536528482379</v>
      </c>
      <c r="I50">
        <v>55.407510611643943</v>
      </c>
      <c r="J50">
        <v>48.50590731357866</v>
      </c>
      <c r="K50">
        <v>30.45086660866729</v>
      </c>
      <c r="L50">
        <v>10.16132337952258</v>
      </c>
      <c r="M50">
        <v>38.170076473690777</v>
      </c>
      <c r="N50">
        <v>18.06354908434437</v>
      </c>
      <c r="O50">
        <v>11.52709585407019</v>
      </c>
      <c r="P50">
        <v>10.719370501262681</v>
      </c>
      <c r="Q50">
        <v>9.3198797180211272</v>
      </c>
      <c r="R50">
        <v>49.596645391010682</v>
      </c>
      <c r="S50">
        <v>57.187613073960712</v>
      </c>
      <c r="T50">
        <v>55.418838096650177</v>
      </c>
      <c r="U50">
        <v>45.817370967783653</v>
      </c>
      <c r="V50">
        <v>47.467220020163253</v>
      </c>
      <c r="W50" t="s">
        <v>249</v>
      </c>
      <c r="X50" t="s">
        <v>159</v>
      </c>
      <c r="Y50" t="s">
        <v>250</v>
      </c>
      <c r="Z50" t="s">
        <v>161</v>
      </c>
      <c r="AA50" t="s">
        <v>251</v>
      </c>
      <c r="AB50" t="s">
        <v>163</v>
      </c>
      <c r="AC50" t="s">
        <v>252</v>
      </c>
      <c r="AD50" t="s">
        <v>165</v>
      </c>
      <c r="AE50" t="s">
        <v>166</v>
      </c>
      <c r="AF50">
        <v>30.514751620386939</v>
      </c>
      <c r="AG50">
        <v>37.839732805912732</v>
      </c>
      <c r="AH50">
        <v>47.256504331173034</v>
      </c>
      <c r="AI50">
        <v>50.182990728981757</v>
      </c>
      <c r="AJ50">
        <v>39.795562974695301</v>
      </c>
      <c r="AK50">
        <v>75.880360059263779</v>
      </c>
      <c r="AL50">
        <v>29.0933905721846</v>
      </c>
      <c r="AM50">
        <v>7.8848521158467459</v>
      </c>
      <c r="AN50">
        <v>50.581447638964292</v>
      </c>
      <c r="AO50"/>
      <c r="AP50"/>
      <c r="AQ50"/>
      <c r="AR50"/>
      <c r="AS50"/>
      <c r="AT50"/>
      <c r="AU50"/>
      <c r="AV50"/>
      <c r="AW50"/>
      <c r="AX50"/>
      <c r="AY50"/>
      <c r="AZ50"/>
      <c r="BA50"/>
      <c r="BB50"/>
      <c r="BC50"/>
      <c r="BD50"/>
      <c r="BE50"/>
      <c r="BF50"/>
      <c r="BG50"/>
      <c r="BH50"/>
      <c r="BI50"/>
      <c r="BJ50"/>
      <c r="BK50"/>
      <c r="BL50"/>
    </row>
    <row r="51">
      <c r="A51" t="s">
        <v>631</v>
      </c>
      <c r="B51">
        <v>2006</v>
      </c>
      <c r="C51" t="s">
        <v>635</v>
      </c>
      <c r="D51">
        <v>21</v>
      </c>
      <c r="E51" t="s">
        <v>61</v>
      </c>
      <c r="F51" t="s">
        <v>17</v>
      </c>
      <c r="G51" t="s">
        <v>647</v>
      </c>
      <c r="H51">
        <v>0.50305222381212333</v>
      </c>
      <c r="I51">
        <v>1.811741663357473</v>
      </c>
      <c r="J51">
        <v>1.596560501992748</v>
      </c>
      <c r="K51">
        <v>0.66529230138965179</v>
      </c>
      <c r="L51">
        <v>0</v>
      </c>
      <c r="M51">
        <v>0.76440436610091367</v>
      </c>
      <c r="N51">
        <v>0</v>
      </c>
      <c r="O51">
        <v>0.068110311195125603</v>
      </c>
      <c r="P51">
        <v>0</v>
      </c>
      <c r="Q51">
        <v>0</v>
      </c>
      <c r="R51">
        <v>0.53486841483719649</v>
      </c>
      <c r="S51">
        <v>0.76386716150559042</v>
      </c>
      <c r="T51">
        <v>2.3321021872688368</v>
      </c>
      <c r="U51">
        <v>1.8187903165871411</v>
      </c>
      <c r="V51">
        <v>1.1818016528017621</v>
      </c>
      <c r="W51" t="s">
        <v>249</v>
      </c>
      <c r="X51" t="s">
        <v>159</v>
      </c>
      <c r="Y51" t="s">
        <v>250</v>
      </c>
      <c r="Z51" t="s">
        <v>161</v>
      </c>
      <c r="AA51" t="s">
        <v>251</v>
      </c>
      <c r="AB51" t="s">
        <v>163</v>
      </c>
      <c r="AC51" t="s">
        <v>252</v>
      </c>
      <c r="AD51" t="s">
        <v>165</v>
      </c>
      <c r="AE51" t="s">
        <v>166</v>
      </c>
      <c r="AF51">
        <v>2.1640532686806959</v>
      </c>
      <c r="AG51">
        <v>2.3616507080804299</v>
      </c>
      <c r="AH51">
        <v>5.2993491990024433</v>
      </c>
      <c r="AI51">
        <v>0.43799968312707421</v>
      </c>
      <c r="AJ51">
        <v>1.5760545882648089</v>
      </c>
      <c r="AK51">
        <v>0.25440032717320049</v>
      </c>
      <c r="AL51">
        <v>0</v>
      </c>
      <c r="AM51">
        <v>0</v>
      </c>
      <c r="AN51">
        <v>0</v>
      </c>
      <c r="AO51"/>
      <c r="AP51"/>
      <c r="AQ51"/>
      <c r="AR51"/>
      <c r="AS51"/>
      <c r="AT51"/>
      <c r="AU51"/>
      <c r="AV51"/>
      <c r="AW51"/>
      <c r="AX51"/>
      <c r="AY51"/>
      <c r="AZ51"/>
      <c r="BA51"/>
      <c r="BB51"/>
      <c r="BC51"/>
      <c r="BD51"/>
      <c r="BE51"/>
      <c r="BF51"/>
      <c r="BG51"/>
      <c r="BH51"/>
      <c r="BI51"/>
      <c r="BJ51"/>
      <c r="BK51"/>
      <c r="BL51"/>
    </row>
    <row r="52">
      <c r="A52" t="s">
        <v>631</v>
      </c>
      <c r="B52">
        <v>2006</v>
      </c>
      <c r="C52" t="s">
        <v>635</v>
      </c>
      <c r="D52">
        <v>22</v>
      </c>
      <c r="E52" t="s">
        <v>55</v>
      </c>
      <c r="F52" t="s">
        <v>50</v>
      </c>
      <c r="G52" t="s">
        <v>197</v>
      </c>
      <c r="H52">
        <v>12.19584937773144</v>
      </c>
      <c r="I52">
        <v>11.44061514223055</v>
      </c>
      <c r="J52">
        <v>14.418497365198039</v>
      </c>
      <c r="K52">
        <v>9.1243685633396101</v>
      </c>
      <c r="L52">
        <v>1.7618727927260549</v>
      </c>
      <c r="M52">
        <v>6.4757985444277422</v>
      </c>
      <c r="N52">
        <v>5.955700022127246</v>
      </c>
      <c r="O52">
        <v>3.6164026734296359</v>
      </c>
      <c r="P52">
        <v>1.665751927641006</v>
      </c>
      <c r="Q52">
        <v>0.90088664110204542</v>
      </c>
      <c r="R52">
        <v>12.54509439861447</v>
      </c>
      <c r="S52">
        <v>17.015487117437232</v>
      </c>
      <c r="T52">
        <v>7.7337975210758723</v>
      </c>
      <c r="U52">
        <v>12.325241738721321</v>
      </c>
      <c r="V52">
        <v>17.518822204921399</v>
      </c>
      <c r="W52" t="s">
        <v>249</v>
      </c>
      <c r="X52" t="s">
        <v>159</v>
      </c>
      <c r="Y52" t="s">
        <v>250</v>
      </c>
      <c r="Z52" t="s">
        <v>161</v>
      </c>
      <c r="AA52" t="s">
        <v>251</v>
      </c>
      <c r="AB52" t="s">
        <v>163</v>
      </c>
      <c r="AC52" t="s">
        <v>252</v>
      </c>
      <c r="AD52" t="s">
        <v>165</v>
      </c>
      <c r="AE52" t="s">
        <v>166</v>
      </c>
      <c r="AF52">
        <v>16.412484323498369</v>
      </c>
      <c r="AG52">
        <v>11.832256070251621</v>
      </c>
      <c r="AH52">
        <v>10.19971929338795</v>
      </c>
      <c r="AI52">
        <v>8.4332077935502241</v>
      </c>
      <c r="AJ52">
        <v>15.35275808984005</v>
      </c>
      <c r="AK52">
        <v>7.7166080062574469</v>
      </c>
      <c r="AL52">
        <v>12.644916407515529</v>
      </c>
      <c r="AM52">
        <v>2.2753925787870122</v>
      </c>
      <c r="AN52">
        <v>13.527759986025639</v>
      </c>
      <c r="AO52"/>
      <c r="AP52"/>
      <c r="AQ52"/>
      <c r="AR52"/>
      <c r="AS52"/>
      <c r="AT52"/>
      <c r="AU52"/>
      <c r="AV52"/>
      <c r="AW52"/>
      <c r="AX52"/>
      <c r="AY52"/>
      <c r="AZ52"/>
      <c r="BA52"/>
      <c r="BB52"/>
      <c r="BC52"/>
      <c r="BD52"/>
      <c r="BE52"/>
      <c r="BF52"/>
      <c r="BG52"/>
      <c r="BH52"/>
      <c r="BI52"/>
      <c r="BJ52"/>
      <c r="BK52"/>
      <c r="BL52"/>
    </row>
    <row r="53">
      <c r="A53" t="s">
        <v>631</v>
      </c>
      <c r="B53">
        <v>2006</v>
      </c>
      <c r="C53" t="s">
        <v>635</v>
      </c>
      <c r="D53">
        <v>23</v>
      </c>
      <c r="E53" t="s">
        <v>55</v>
      </c>
      <c r="F53" t="s">
        <v>49</v>
      </c>
      <c r="G53" t="s">
        <v>197</v>
      </c>
      <c r="H53">
        <v>87.804150622268537</v>
      </c>
      <c r="I53">
        <v>88.559384857769373</v>
      </c>
      <c r="J53">
        <v>85.581502634801964</v>
      </c>
      <c r="K53">
        <v>90.87563143666037</v>
      </c>
      <c r="L53">
        <v>98.238127207273934</v>
      </c>
      <c r="M53">
        <v>93.524201455572282</v>
      </c>
      <c r="N53">
        <v>94.04429997787274</v>
      </c>
      <c r="O53">
        <v>96.383597326570367</v>
      </c>
      <c r="P53">
        <v>98.334248072359003</v>
      </c>
      <c r="Q53">
        <v>99.099113358897952</v>
      </c>
      <c r="R53">
        <v>87.454905601385533</v>
      </c>
      <c r="S53">
        <v>82.98451288256274</v>
      </c>
      <c r="T53">
        <v>92.266202478924143</v>
      </c>
      <c r="U53">
        <v>87.674758261278654</v>
      </c>
      <c r="V53">
        <v>82.481177795078622</v>
      </c>
      <c r="W53" t="s">
        <v>249</v>
      </c>
      <c r="X53" t="s">
        <v>159</v>
      </c>
      <c r="Y53" t="s">
        <v>250</v>
      </c>
      <c r="Z53" t="s">
        <v>161</v>
      </c>
      <c r="AA53" t="s">
        <v>251</v>
      </c>
      <c r="AB53" t="s">
        <v>163</v>
      </c>
      <c r="AC53" t="s">
        <v>252</v>
      </c>
      <c r="AD53" t="s">
        <v>165</v>
      </c>
      <c r="AE53" t="s">
        <v>166</v>
      </c>
      <c r="AF53">
        <v>83.587515676501681</v>
      </c>
      <c r="AG53">
        <v>88.167743929748383</v>
      </c>
      <c r="AH53">
        <v>89.800280706612</v>
      </c>
      <c r="AI53">
        <v>91.566792206449804</v>
      </c>
      <c r="AJ53">
        <v>84.647241910159977</v>
      </c>
      <c r="AK53">
        <v>92.283391993742569</v>
      </c>
      <c r="AL53">
        <v>87.355083592484533</v>
      </c>
      <c r="AM53">
        <v>97.724607421213079</v>
      </c>
      <c r="AN53">
        <v>86.472240013974357</v>
      </c>
      <c r="AO53"/>
      <c r="AP53"/>
      <c r="AQ53"/>
      <c r="AR53"/>
      <c r="AS53"/>
      <c r="AT53"/>
      <c r="AU53"/>
      <c r="AV53"/>
      <c r="AW53"/>
      <c r="AX53"/>
      <c r="AY53"/>
      <c r="AZ53"/>
      <c r="BA53"/>
      <c r="BB53"/>
      <c r="BC53"/>
      <c r="BD53"/>
      <c r="BE53"/>
      <c r="BF53"/>
      <c r="BG53"/>
      <c r="BH53"/>
      <c r="BI53"/>
      <c r="BJ53"/>
      <c r="BK53"/>
      <c r="BL53"/>
    </row>
    <row r="54">
      <c r="A54" t="s">
        <v>631</v>
      </c>
      <c r="B54">
        <v>2006</v>
      </c>
      <c r="C54" t="s">
        <v>635</v>
      </c>
      <c r="D54">
        <v>29</v>
      </c>
      <c r="E54" t="s">
        <v>58</v>
      </c>
      <c r="F54" t="s">
        <v>50</v>
      </c>
      <c r="G54" t="s">
        <v>648</v>
      </c>
      <c r="H54">
        <v>9.4743597489536651</v>
      </c>
      <c r="I54">
        <v>3.7227470175506561</v>
      </c>
      <c r="J54">
        <v>4.9923179590146711</v>
      </c>
      <c r="K54">
        <v>23.855853063470281</v>
      </c>
      <c r="L54">
        <v>57.825355247050958</v>
      </c>
      <c r="M54">
        <v>17.490719394205861</v>
      </c>
      <c r="N54">
        <v>37.97170185869075</v>
      </c>
      <c r="O54">
        <v>49.986727963949122</v>
      </c>
      <c r="P54">
        <v>52.519235915777273</v>
      </c>
      <c r="Q54">
        <v>70.843163891341803</v>
      </c>
      <c r="R54">
        <v>10.17243458570865</v>
      </c>
      <c r="S54">
        <v>4.5199943854449911</v>
      </c>
      <c r="T54">
        <v>3.1749204353348501</v>
      </c>
      <c r="U54">
        <v>4.6315280752882853</v>
      </c>
      <c r="V54">
        <v>6.4367912320556888</v>
      </c>
      <c r="W54" t="s">
        <v>249</v>
      </c>
      <c r="X54" t="s">
        <v>159</v>
      </c>
      <c r="Y54" t="s">
        <v>250</v>
      </c>
      <c r="Z54" t="s">
        <v>161</v>
      </c>
      <c r="AA54" t="s">
        <v>251</v>
      </c>
      <c r="AB54" t="s">
        <v>163</v>
      </c>
      <c r="AC54" t="s">
        <v>252</v>
      </c>
      <c r="AD54" t="s">
        <v>165</v>
      </c>
      <c r="AE54" t="s">
        <v>166</v>
      </c>
      <c r="AF54">
        <v>9.5805814246024799</v>
      </c>
      <c r="AG54">
        <v>7.9419862361865166</v>
      </c>
      <c r="AH54">
        <v>7.6475062250146273</v>
      </c>
      <c r="AI54">
        <v>6.1648238820442076</v>
      </c>
      <c r="AJ54">
        <v>8.5360044023626269</v>
      </c>
      <c r="AK54">
        <v>7.7698622712066134</v>
      </c>
      <c r="AL54">
        <v>0.47221668805071149</v>
      </c>
      <c r="AM54">
        <v>59.657130207897623</v>
      </c>
      <c r="AN54">
        <v>1.9814129386758841</v>
      </c>
      <c r="AO54"/>
      <c r="AP54"/>
      <c r="AQ54"/>
      <c r="AR54"/>
      <c r="AS54"/>
      <c r="AT54"/>
      <c r="AU54"/>
      <c r="AV54"/>
      <c r="AW54"/>
      <c r="AX54"/>
      <c r="AY54"/>
      <c r="AZ54"/>
      <c r="BA54"/>
      <c r="BB54"/>
      <c r="BC54"/>
      <c r="BD54"/>
      <c r="BE54"/>
      <c r="BF54"/>
      <c r="BG54"/>
      <c r="BH54"/>
      <c r="BI54"/>
      <c r="BJ54"/>
      <c r="BK54"/>
      <c r="BL54"/>
    </row>
    <row r="55">
      <c r="A55" t="s">
        <v>631</v>
      </c>
      <c r="B55">
        <v>2006</v>
      </c>
      <c r="C55" t="s">
        <v>635</v>
      </c>
      <c r="D55">
        <v>30</v>
      </c>
      <c r="E55" t="s">
        <v>58</v>
      </c>
      <c r="F55" t="s">
        <v>49</v>
      </c>
      <c r="G55" t="s">
        <v>197</v>
      </c>
      <c r="H55">
        <v>90.525640251046426</v>
      </c>
      <c r="I55">
        <v>96.277252982449369</v>
      </c>
      <c r="J55">
        <v>95.007682040985358</v>
      </c>
      <c r="K55">
        <v>76.144146936529538</v>
      </c>
      <c r="L55">
        <v>42.174644752948929</v>
      </c>
      <c r="M55">
        <v>82.509280605794103</v>
      </c>
      <c r="N55">
        <v>62.0282981413092</v>
      </c>
      <c r="O55">
        <v>50.01327203605095</v>
      </c>
      <c r="P55">
        <v>47.480764084222677</v>
      </c>
      <c r="Q55">
        <v>29.156836108658261</v>
      </c>
      <c r="R55">
        <v>89.827565414291357</v>
      </c>
      <c r="S55">
        <v>95.48000561455504</v>
      </c>
      <c r="T55">
        <v>96.825079564665103</v>
      </c>
      <c r="U55">
        <v>95.368471924711656</v>
      </c>
      <c r="V55">
        <v>93.563208767944332</v>
      </c>
      <c r="W55" t="s">
        <v>249</v>
      </c>
      <c r="X55" t="s">
        <v>159</v>
      </c>
      <c r="Y55" t="s">
        <v>250</v>
      </c>
      <c r="Z55" t="s">
        <v>161</v>
      </c>
      <c r="AA55" t="s">
        <v>251</v>
      </c>
      <c r="AB55" t="s">
        <v>163</v>
      </c>
      <c r="AC55" t="s">
        <v>252</v>
      </c>
      <c r="AD55" t="s">
        <v>165</v>
      </c>
      <c r="AE55" t="s">
        <v>166</v>
      </c>
      <c r="AF55">
        <v>90.419418575397472</v>
      </c>
      <c r="AG55">
        <v>92.058013763813463</v>
      </c>
      <c r="AH55">
        <v>92.352493774985362</v>
      </c>
      <c r="AI55">
        <v>93.835176117955825</v>
      </c>
      <c r="AJ55">
        <v>91.463995597637407</v>
      </c>
      <c r="AK55">
        <v>92.230137728793338</v>
      </c>
      <c r="AL55">
        <v>99.527783311949307</v>
      </c>
      <c r="AM55">
        <v>40.342869792102441</v>
      </c>
      <c r="AN55">
        <v>98.018587061324112</v>
      </c>
      <c r="AO55"/>
      <c r="AP55"/>
      <c r="AQ55"/>
      <c r="AR55"/>
      <c r="AS55"/>
      <c r="AT55"/>
      <c r="AU55"/>
      <c r="AV55"/>
      <c r="AW55"/>
      <c r="AX55"/>
      <c r="AY55"/>
      <c r="AZ55"/>
      <c r="BA55"/>
      <c r="BB55"/>
      <c r="BC55"/>
      <c r="BD55"/>
      <c r="BE55"/>
      <c r="BF55"/>
      <c r="BG55"/>
      <c r="BH55"/>
      <c r="BI55"/>
      <c r="BJ55"/>
      <c r="BK55"/>
      <c r="BL55"/>
    </row>
    <row r="56">
      <c r="A56" t="s">
        <v>631</v>
      </c>
      <c r="B56">
        <v>2006</v>
      </c>
      <c r="C56" t="s">
        <v>635</v>
      </c>
      <c r="D56">
        <v>31</v>
      </c>
      <c r="E56" t="s">
        <v>104</v>
      </c>
      <c r="F56" t="s">
        <v>50</v>
      </c>
      <c r="G56" t="s">
        <v>649</v>
      </c>
      <c r="H56">
        <v>1.2309651380507569</v>
      </c>
      <c r="I56">
        <v>0.37739000046009302</v>
      </c>
      <c r="J56">
        <v>0.57802154956638274</v>
      </c>
      <c r="K56">
        <v>11.0223948316209</v>
      </c>
      <c r="L56">
        <v>41.484297949167448</v>
      </c>
      <c r="M56">
        <v>5.2778298178366496</v>
      </c>
      <c r="N56">
        <v>20.103280765196189</v>
      </c>
      <c r="O56">
        <v>28.178377927875079</v>
      </c>
      <c r="P56">
        <v>33.564826374710648</v>
      </c>
      <c r="Q56">
        <v>61.117030432126498</v>
      </c>
      <c r="R56">
        <v>1.3769827333591751</v>
      </c>
      <c r="S56">
        <v>0.34751992962405082</v>
      </c>
      <c r="T56">
        <v>0.2370165417963937</v>
      </c>
      <c r="U56">
        <v>0.63611526307727029</v>
      </c>
      <c r="V56">
        <v>0.61847915369468354</v>
      </c>
      <c r="W56" t="s">
        <v>249</v>
      </c>
      <c r="X56" t="s">
        <v>159</v>
      </c>
      <c r="Y56" t="s">
        <v>250</v>
      </c>
      <c r="Z56" t="s">
        <v>161</v>
      </c>
      <c r="AA56" t="s">
        <v>251</v>
      </c>
      <c r="AB56" t="s">
        <v>163</v>
      </c>
      <c r="AC56" t="s">
        <v>252</v>
      </c>
      <c r="AD56" t="s">
        <v>165</v>
      </c>
      <c r="AE56" t="s">
        <v>166</v>
      </c>
      <c r="AF56">
        <v>0</v>
      </c>
      <c r="AG56">
        <v>0</v>
      </c>
      <c r="AH56">
        <v>0.80574631006572572</v>
      </c>
      <c r="AI56">
        <v>1.3266984452446371</v>
      </c>
      <c r="AJ56">
        <v>0.15071139613180581</v>
      </c>
      <c r="AK56">
        <v>2.9035386417487792</v>
      </c>
      <c r="AL56">
        <v>0</v>
      </c>
      <c r="AM56">
        <v>41.863493163008542</v>
      </c>
      <c r="AN56">
        <v>0</v>
      </c>
      <c r="AO56"/>
      <c r="AP56"/>
      <c r="AQ56"/>
      <c r="AR56"/>
      <c r="AS56"/>
      <c r="AT56"/>
      <c r="AU56"/>
      <c r="AV56"/>
      <c r="AW56"/>
      <c r="AX56"/>
      <c r="AY56"/>
      <c r="AZ56"/>
      <c r="BA56"/>
      <c r="BB56"/>
      <c r="BC56"/>
      <c r="BD56"/>
      <c r="BE56"/>
      <c r="BF56"/>
      <c r="BG56"/>
      <c r="BH56"/>
      <c r="BI56"/>
      <c r="BJ56"/>
      <c r="BK56"/>
      <c r="BL56"/>
    </row>
    <row r="57">
      <c r="A57" t="s">
        <v>631</v>
      </c>
      <c r="B57">
        <v>2006</v>
      </c>
      <c r="C57" t="s">
        <v>635</v>
      </c>
      <c r="D57">
        <v>32</v>
      </c>
      <c r="E57" t="s">
        <v>104</v>
      </c>
      <c r="F57" t="s">
        <v>49</v>
      </c>
      <c r="G57" t="s">
        <v>197</v>
      </c>
      <c r="H57">
        <v>98.769034861949308</v>
      </c>
      <c r="I57">
        <v>99.622609999539904</v>
      </c>
      <c r="J57">
        <v>99.421978450433599</v>
      </c>
      <c r="K57">
        <v>88.977605168378986</v>
      </c>
      <c r="L57">
        <v>58.515702050832353</v>
      </c>
      <c r="M57">
        <v>94.722170182163396</v>
      </c>
      <c r="N57">
        <v>79.896719234803712</v>
      </c>
      <c r="O57">
        <v>71.82162207212501</v>
      </c>
      <c r="P57">
        <v>66.435173625289394</v>
      </c>
      <c r="Q57">
        <v>38.882969567873573</v>
      </c>
      <c r="R57">
        <v>98.623017266640829</v>
      </c>
      <c r="S57">
        <v>99.652480070375958</v>
      </c>
      <c r="T57">
        <v>99.762983458203593</v>
      </c>
      <c r="U57">
        <v>99.363884736922685</v>
      </c>
      <c r="V57">
        <v>99.381520846305321</v>
      </c>
      <c r="W57" t="s">
        <v>249</v>
      </c>
      <c r="X57" t="s">
        <v>159</v>
      </c>
      <c r="Y57" t="s">
        <v>250</v>
      </c>
      <c r="Z57" t="s">
        <v>161</v>
      </c>
      <c r="AA57" t="s">
        <v>251</v>
      </c>
      <c r="AB57" t="s">
        <v>163</v>
      </c>
      <c r="AC57" t="s">
        <v>252</v>
      </c>
      <c r="AD57" t="s">
        <v>165</v>
      </c>
      <c r="AE57" t="s">
        <v>166</v>
      </c>
      <c r="AF57">
        <v>100</v>
      </c>
      <c r="AG57">
        <v>100</v>
      </c>
      <c r="AH57">
        <v>99.194253689934257</v>
      </c>
      <c r="AI57">
        <v>98.673301554755383</v>
      </c>
      <c r="AJ57">
        <v>99.849288603868203</v>
      </c>
      <c r="AK57">
        <v>97.09646135825119</v>
      </c>
      <c r="AL57">
        <v>100</v>
      </c>
      <c r="AM57">
        <v>58.136506836991472</v>
      </c>
      <c r="AN57">
        <v>100</v>
      </c>
      <c r="AO57"/>
      <c r="AP57"/>
      <c r="AQ57"/>
      <c r="AR57"/>
      <c r="AS57"/>
      <c r="AT57"/>
      <c r="AU57"/>
      <c r="AV57"/>
      <c r="AW57"/>
      <c r="AX57"/>
      <c r="AY57"/>
      <c r="AZ57"/>
      <c r="BA57"/>
      <c r="BB57"/>
      <c r="BC57"/>
      <c r="BD57"/>
      <c r="BE57"/>
      <c r="BF57"/>
      <c r="BG57"/>
      <c r="BH57"/>
      <c r="BI57"/>
      <c r="BJ57"/>
      <c r="BK57"/>
      <c r="BL57"/>
    </row>
    <row r="58">
      <c r="A58" t="s">
        <v>631</v>
      </c>
      <c r="B58">
        <v>2006</v>
      </c>
      <c r="C58" t="s">
        <v>635</v>
      </c>
      <c r="D58">
        <v>35</v>
      </c>
      <c r="E58" t="s">
        <v>56</v>
      </c>
      <c r="F58" t="s">
        <v>50</v>
      </c>
      <c r="G58" t="s">
        <v>197</v>
      </c>
      <c r="H58">
        <v>12.059416611151491</v>
      </c>
      <c r="I58">
        <v>11.90431710933102</v>
      </c>
      <c r="J58">
        <v>12.75449936544554</v>
      </c>
      <c r="K58">
        <v>24.464850227405769</v>
      </c>
      <c r="L58">
        <v>53.388093505744372</v>
      </c>
      <c r="M58">
        <v>20.830192598434909</v>
      </c>
      <c r="N58">
        <v>31.306816405162319</v>
      </c>
      <c r="O58">
        <v>40.567509806223569</v>
      </c>
      <c r="P58">
        <v>46.249779252608207</v>
      </c>
      <c r="Q58">
        <v>70.366679115613977</v>
      </c>
      <c r="R58">
        <v>10.9967184130457</v>
      </c>
      <c r="S58">
        <v>11.68833552687026</v>
      </c>
      <c r="T58">
        <v>12.70464062261164</v>
      </c>
      <c r="U58">
        <v>12.471577623348489</v>
      </c>
      <c r="V58">
        <v>14.576939825430889</v>
      </c>
      <c r="W58" t="s">
        <v>249</v>
      </c>
      <c r="X58" t="s">
        <v>159</v>
      </c>
      <c r="Y58" t="s">
        <v>250</v>
      </c>
      <c r="Z58" t="s">
        <v>161</v>
      </c>
      <c r="AA58" t="s">
        <v>251</v>
      </c>
      <c r="AB58" t="s">
        <v>163</v>
      </c>
      <c r="AC58" t="s">
        <v>252</v>
      </c>
      <c r="AD58" t="s">
        <v>165</v>
      </c>
      <c r="AE58" t="s">
        <v>166</v>
      </c>
      <c r="AF58">
        <v>7.3751147067274907</v>
      </c>
      <c r="AG58">
        <v>2.0600378632783372</v>
      </c>
      <c r="AH58">
        <v>5.1070004671137879</v>
      </c>
      <c r="AI58">
        <v>19.814866163168059</v>
      </c>
      <c r="AJ58">
        <v>7.9590016225567553</v>
      </c>
      <c r="AK58">
        <v>24.68714541600621</v>
      </c>
      <c r="AL58">
        <v>6.1439086764607049</v>
      </c>
      <c r="AM58">
        <v>52.670878529189793</v>
      </c>
      <c r="AN58">
        <v>6.7811944826484201</v>
      </c>
      <c r="AO58"/>
      <c r="AP58"/>
      <c r="AQ58"/>
      <c r="AR58"/>
      <c r="AS58"/>
      <c r="AT58"/>
      <c r="AU58"/>
      <c r="AV58"/>
      <c r="AW58"/>
      <c r="AX58"/>
      <c r="AY58"/>
      <c r="AZ58"/>
      <c r="BA58"/>
      <c r="BB58"/>
      <c r="BC58"/>
      <c r="BD58"/>
      <c r="BE58"/>
      <c r="BF58"/>
      <c r="BG58"/>
      <c r="BH58"/>
      <c r="BI58"/>
      <c r="BJ58"/>
      <c r="BK58"/>
      <c r="BL58"/>
    </row>
    <row r="59">
      <c r="A59" t="s">
        <v>631</v>
      </c>
      <c r="B59">
        <v>2006</v>
      </c>
      <c r="C59" t="s">
        <v>635</v>
      </c>
      <c r="D59">
        <v>36</v>
      </c>
      <c r="E59" t="s">
        <v>56</v>
      </c>
      <c r="F59" t="s">
        <v>49</v>
      </c>
      <c r="G59" t="s">
        <v>197</v>
      </c>
      <c r="H59">
        <v>87.940583388848523</v>
      </c>
      <c r="I59">
        <v>88.095682890668968</v>
      </c>
      <c r="J59">
        <v>87.245500634554503</v>
      </c>
      <c r="K59">
        <v>75.535149772594139</v>
      </c>
      <c r="L59">
        <v>46.611906494255422</v>
      </c>
      <c r="M59">
        <v>79.169807401565095</v>
      </c>
      <c r="N59">
        <v>68.693183594837592</v>
      </c>
      <c r="O59">
        <v>59.432490193776523</v>
      </c>
      <c r="P59">
        <v>53.750220747391822</v>
      </c>
      <c r="Q59">
        <v>29.633320884386109</v>
      </c>
      <c r="R59">
        <v>89.003281586954245</v>
      </c>
      <c r="S59">
        <v>88.311664473129611</v>
      </c>
      <c r="T59">
        <v>87.295359377388209</v>
      </c>
      <c r="U59">
        <v>87.528422376651463</v>
      </c>
      <c r="V59">
        <v>85.423060174569088</v>
      </c>
      <c r="W59" t="s">
        <v>249</v>
      </c>
      <c r="X59" t="s">
        <v>159</v>
      </c>
      <c r="Y59" t="s">
        <v>250</v>
      </c>
      <c r="Z59" t="s">
        <v>161</v>
      </c>
      <c r="AA59" t="s">
        <v>251</v>
      </c>
      <c r="AB59" t="s">
        <v>163</v>
      </c>
      <c r="AC59" t="s">
        <v>252</v>
      </c>
      <c r="AD59" t="s">
        <v>165</v>
      </c>
      <c r="AE59" t="s">
        <v>166</v>
      </c>
      <c r="AF59">
        <v>92.624885293272527</v>
      </c>
      <c r="AG59">
        <v>97.939962136721675</v>
      </c>
      <c r="AH59">
        <v>94.892999532886208</v>
      </c>
      <c r="AI59">
        <v>80.185133836831994</v>
      </c>
      <c r="AJ59">
        <v>92.040998377443287</v>
      </c>
      <c r="AK59">
        <v>75.312854583993655</v>
      </c>
      <c r="AL59">
        <v>93.856091323539331</v>
      </c>
      <c r="AM59">
        <v>47.32912147081025</v>
      </c>
      <c r="AN59">
        <v>93.218805517351541</v>
      </c>
      <c r="AO59"/>
      <c r="AP59"/>
      <c r="AQ59"/>
      <c r="AR59"/>
      <c r="AS59"/>
      <c r="AT59"/>
      <c r="AU59"/>
      <c r="AV59"/>
      <c r="AW59"/>
      <c r="AX59"/>
      <c r="AY59"/>
      <c r="AZ59"/>
      <c r="BA59"/>
      <c r="BB59"/>
      <c r="BC59"/>
      <c r="BD59"/>
      <c r="BE59"/>
      <c r="BF59"/>
      <c r="BG59"/>
      <c r="BH59"/>
      <c r="BI59"/>
      <c r="BJ59"/>
      <c r="BK59"/>
      <c r="BL59"/>
    </row>
    <row r="60">
      <c r="A60" t="s">
        <v>631</v>
      </c>
      <c r="B60">
        <v>2006</v>
      </c>
      <c r="C60" t="s">
        <v>635</v>
      </c>
      <c r="D60">
        <v>37</v>
      </c>
      <c r="E60" t="s">
        <v>167</v>
      </c>
      <c r="F60" t="s">
        <v>50</v>
      </c>
      <c r="G60" t="s">
        <v>650</v>
      </c>
      <c r="H60">
        <v>7.873050639903588</v>
      </c>
      <c r="I60">
        <v>8.3647478061524598</v>
      </c>
      <c r="J60">
        <v>6.912945345392167</v>
      </c>
      <c r="K60">
        <v>27.627241647164151</v>
      </c>
      <c r="L60">
        <v>56.55382244184738</v>
      </c>
      <c r="M60">
        <v>21.627446105157659</v>
      </c>
      <c r="N60">
        <v>34.894100169264412</v>
      </c>
      <c r="O60">
        <v>43.553245215508127</v>
      </c>
      <c r="P60">
        <v>48.118736049466158</v>
      </c>
      <c r="Q60">
        <v>75.33788137198276</v>
      </c>
      <c r="R60">
        <v>6.9187359691350814</v>
      </c>
      <c r="S60">
        <v>7.041071866187659</v>
      </c>
      <c r="T60">
        <v>9.2444349963446104</v>
      </c>
      <c r="U60">
        <v>6.8617591699088516</v>
      </c>
      <c r="V60">
        <v>11.110738895551981</v>
      </c>
      <c r="W60" t="s">
        <v>249</v>
      </c>
      <c r="X60" t="s">
        <v>159</v>
      </c>
      <c r="Y60" t="s">
        <v>250</v>
      </c>
      <c r="Z60" t="s">
        <v>161</v>
      </c>
      <c r="AA60" t="s">
        <v>251</v>
      </c>
      <c r="AB60" t="s">
        <v>163</v>
      </c>
      <c r="AC60" t="s">
        <v>252</v>
      </c>
      <c r="AD60" t="s">
        <v>165</v>
      </c>
      <c r="AE60" t="s">
        <v>166</v>
      </c>
      <c r="AF60">
        <v>5.5879447084982683</v>
      </c>
      <c r="AG60">
        <v>0.66846215728330605</v>
      </c>
      <c r="AH60">
        <v>5.7909911236077614</v>
      </c>
      <c r="AI60">
        <v>16.541360652681028</v>
      </c>
      <c r="AJ60">
        <v>5.6534300905815096</v>
      </c>
      <c r="AK60">
        <v>25.7137864790277</v>
      </c>
      <c r="AL60">
        <v>6.8745293171299267</v>
      </c>
      <c r="AM60">
        <v>55.560676519855022</v>
      </c>
      <c r="AN60">
        <v>9.0626512450843197</v>
      </c>
      <c r="AO60"/>
      <c r="AP60"/>
      <c r="AQ60"/>
      <c r="AR60"/>
      <c r="AS60"/>
      <c r="AT60"/>
      <c r="AU60"/>
      <c r="AV60"/>
      <c r="AW60"/>
      <c r="AX60"/>
      <c r="AY60"/>
      <c r="AZ60"/>
      <c r="BA60"/>
      <c r="BB60"/>
      <c r="BC60"/>
      <c r="BD60"/>
      <c r="BE60"/>
      <c r="BF60"/>
      <c r="BG60"/>
      <c r="BH60"/>
      <c r="BI60"/>
      <c r="BJ60"/>
      <c r="BK60"/>
      <c r="BL60"/>
    </row>
    <row r="61">
      <c r="A61" t="s">
        <v>631</v>
      </c>
      <c r="B61">
        <v>2006</v>
      </c>
      <c r="C61" t="s">
        <v>635</v>
      </c>
      <c r="D61">
        <v>38</v>
      </c>
      <c r="E61" t="s">
        <v>167</v>
      </c>
      <c r="F61" t="s">
        <v>49</v>
      </c>
      <c r="G61" t="s">
        <v>197</v>
      </c>
      <c r="H61">
        <v>92.126949360096404</v>
      </c>
      <c r="I61">
        <v>91.635252193847478</v>
      </c>
      <c r="J61">
        <v>93.08705465460784</v>
      </c>
      <c r="K61">
        <v>72.37275835283566</v>
      </c>
      <c r="L61">
        <v>43.446177558152478</v>
      </c>
      <c r="M61">
        <v>78.372553894842312</v>
      </c>
      <c r="N61">
        <v>65.105899830735538</v>
      </c>
      <c r="O61">
        <v>56.446754784491858</v>
      </c>
      <c r="P61">
        <v>51.881263950533871</v>
      </c>
      <c r="Q61">
        <v>24.662118628017321</v>
      </c>
      <c r="R61">
        <v>93.081264030864929</v>
      </c>
      <c r="S61">
        <v>92.958928133812364</v>
      </c>
      <c r="T61">
        <v>90.755565003655406</v>
      </c>
      <c r="U61">
        <v>93.138240830091164</v>
      </c>
      <c r="V61">
        <v>88.889261104448039</v>
      </c>
      <c r="W61" t="s">
        <v>249</v>
      </c>
      <c r="X61" t="s">
        <v>159</v>
      </c>
      <c r="Y61" t="s">
        <v>250</v>
      </c>
      <c r="Z61" t="s">
        <v>161</v>
      </c>
      <c r="AA61" t="s">
        <v>251</v>
      </c>
      <c r="AB61" t="s">
        <v>163</v>
      </c>
      <c r="AC61" t="s">
        <v>252</v>
      </c>
      <c r="AD61" t="s">
        <v>165</v>
      </c>
      <c r="AE61" t="s">
        <v>166</v>
      </c>
      <c r="AF61">
        <v>94.412055291501758</v>
      </c>
      <c r="AG61">
        <v>99.331537842716685</v>
      </c>
      <c r="AH61">
        <v>94.20900887639219</v>
      </c>
      <c r="AI61">
        <v>83.458639347319078</v>
      </c>
      <c r="AJ61">
        <v>94.346569909418491</v>
      </c>
      <c r="AK61">
        <v>74.286213520972296</v>
      </c>
      <c r="AL61">
        <v>93.125470682870088</v>
      </c>
      <c r="AM61">
        <v>44.439323480145113</v>
      </c>
      <c r="AN61">
        <v>90.937348754915675</v>
      </c>
      <c r="AO61"/>
      <c r="AP61"/>
      <c r="AQ61"/>
      <c r="AR61"/>
      <c r="AS61"/>
      <c r="AT61"/>
      <c r="AU61"/>
      <c r="AV61"/>
      <c r="AW61"/>
      <c r="AX61"/>
      <c r="AY61"/>
      <c r="AZ61"/>
      <c r="BA61"/>
      <c r="BB61"/>
      <c r="BC61"/>
      <c r="BD61"/>
      <c r="BE61"/>
      <c r="BF61"/>
      <c r="BG61"/>
      <c r="BH61"/>
      <c r="BI61"/>
      <c r="BJ61"/>
      <c r="BK61"/>
      <c r="BL61"/>
    </row>
    <row r="62">
      <c r="A62" t="s">
        <v>631</v>
      </c>
      <c r="B62">
        <v>2006</v>
      </c>
      <c r="C62" t="s">
        <v>635</v>
      </c>
      <c r="D62">
        <v>41</v>
      </c>
      <c r="E62" t="s">
        <v>57</v>
      </c>
      <c r="F62" t="s">
        <v>50</v>
      </c>
      <c r="G62" t="s">
        <v>197</v>
      </c>
      <c r="H62">
        <v>12.925929268474819</v>
      </c>
      <c r="I62">
        <v>11.88563743854203</v>
      </c>
      <c r="J62">
        <v>15.418279272695949</v>
      </c>
      <c r="K62">
        <v>10.909692594762051</v>
      </c>
      <c r="L62">
        <v>2.5492976966504521</v>
      </c>
      <c r="M62">
        <v>10.85948032257647</v>
      </c>
      <c r="N62">
        <v>6.8666778983440588</v>
      </c>
      <c r="O62">
        <v>4.6401346076410919</v>
      </c>
      <c r="P62">
        <v>2.6807719312096681</v>
      </c>
      <c r="Q62">
        <v>1.702809922795244</v>
      </c>
      <c r="R62">
        <v>13.641965225958261</v>
      </c>
      <c r="S62">
        <v>13.8612705736268</v>
      </c>
      <c r="T62">
        <v>9.9420908492789639</v>
      </c>
      <c r="U62">
        <v>14.66738658180113</v>
      </c>
      <c r="V62">
        <v>16.378902774038021</v>
      </c>
      <c r="W62" t="s">
        <v>249</v>
      </c>
      <c r="X62" t="s">
        <v>159</v>
      </c>
      <c r="Y62" t="s">
        <v>250</v>
      </c>
      <c r="Z62" t="s">
        <v>161</v>
      </c>
      <c r="AA62" t="s">
        <v>251</v>
      </c>
      <c r="AB62" t="s">
        <v>163</v>
      </c>
      <c r="AC62" t="s">
        <v>252</v>
      </c>
      <c r="AD62" t="s">
        <v>165</v>
      </c>
      <c r="AE62" t="s">
        <v>166</v>
      </c>
      <c r="AF62">
        <v>19.33383496376193</v>
      </c>
      <c r="AG62">
        <v>12.70459719878211</v>
      </c>
      <c r="AH62">
        <v>18.24342936573942</v>
      </c>
      <c r="AI62">
        <v>9.6682999477144822</v>
      </c>
      <c r="AJ62">
        <v>18.771149723537981</v>
      </c>
      <c r="AK62">
        <v>6.5232686649578691</v>
      </c>
      <c r="AL62">
        <v>12.00075733983069</v>
      </c>
      <c r="AM62">
        <v>2.9954224945648358</v>
      </c>
      <c r="AN62">
        <v>17.617806142956049</v>
      </c>
      <c r="AO62"/>
      <c r="AP62"/>
      <c r="AQ62"/>
      <c r="AR62"/>
      <c r="AS62"/>
      <c r="AT62"/>
      <c r="AU62"/>
      <c r="AV62"/>
      <c r="AW62"/>
      <c r="AX62"/>
      <c r="AY62"/>
      <c r="AZ62"/>
      <c r="BA62"/>
      <c r="BB62"/>
      <c r="BC62"/>
      <c r="BD62"/>
      <c r="BE62"/>
      <c r="BF62"/>
      <c r="BG62"/>
      <c r="BH62"/>
      <c r="BI62"/>
      <c r="BJ62"/>
      <c r="BK62"/>
      <c r="BL62"/>
    </row>
    <row r="63">
      <c r="A63" t="s">
        <v>631</v>
      </c>
      <c r="B63">
        <v>2006</v>
      </c>
      <c r="C63" t="s">
        <v>635</v>
      </c>
      <c r="D63">
        <v>42</v>
      </c>
      <c r="E63" t="s">
        <v>57</v>
      </c>
      <c r="F63" t="s">
        <v>49</v>
      </c>
      <c r="G63" t="s">
        <v>651</v>
      </c>
      <c r="H63">
        <v>87.074070731525254</v>
      </c>
      <c r="I63">
        <v>88.114362561457966</v>
      </c>
      <c r="J63">
        <v>84.581720727304088</v>
      </c>
      <c r="K63">
        <v>89.090307405237922</v>
      </c>
      <c r="L63">
        <v>97.45070230334953</v>
      </c>
      <c r="M63">
        <v>89.140519677423569</v>
      </c>
      <c r="N63">
        <v>93.133322101655907</v>
      </c>
      <c r="O63">
        <v>95.359865392358884</v>
      </c>
      <c r="P63">
        <v>97.319228068790295</v>
      </c>
      <c r="Q63">
        <v>98.297190077204732</v>
      </c>
      <c r="R63">
        <v>86.358034774041741</v>
      </c>
      <c r="S63">
        <v>86.138729426373033</v>
      </c>
      <c r="T63">
        <v>90.057909150720917</v>
      </c>
      <c r="U63">
        <v>85.332613418198861</v>
      </c>
      <c r="V63">
        <v>83.621097225961933</v>
      </c>
      <c r="W63" t="s">
        <v>249</v>
      </c>
      <c r="X63" t="s">
        <v>159</v>
      </c>
      <c r="Y63" t="s">
        <v>250</v>
      </c>
      <c r="Z63" t="s">
        <v>161</v>
      </c>
      <c r="AA63" t="s">
        <v>251</v>
      </c>
      <c r="AB63" t="s">
        <v>163</v>
      </c>
      <c r="AC63" t="s">
        <v>252</v>
      </c>
      <c r="AD63" t="s">
        <v>165</v>
      </c>
      <c r="AE63" t="s">
        <v>166</v>
      </c>
      <c r="AF63">
        <v>80.666165036238084</v>
      </c>
      <c r="AG63">
        <v>87.29540280121789</v>
      </c>
      <c r="AH63">
        <v>81.756570634260584</v>
      </c>
      <c r="AI63">
        <v>90.331700052285527</v>
      </c>
      <c r="AJ63">
        <v>81.22885027646204</v>
      </c>
      <c r="AK63">
        <v>93.476731335042118</v>
      </c>
      <c r="AL63">
        <v>87.999242660169386</v>
      </c>
      <c r="AM63">
        <v>97.004577505435151</v>
      </c>
      <c r="AN63">
        <v>82.382193857043916</v>
      </c>
      <c r="AO63"/>
      <c r="AP63"/>
      <c r="AQ63"/>
      <c r="AR63"/>
      <c r="AS63"/>
      <c r="AT63"/>
      <c r="AU63"/>
      <c r="AV63"/>
      <c r="AW63"/>
      <c r="AX63"/>
      <c r="AY63"/>
      <c r="AZ63"/>
      <c r="BA63"/>
      <c r="BB63"/>
      <c r="BC63"/>
      <c r="BD63"/>
      <c r="BE63"/>
      <c r="BF63"/>
      <c r="BG63"/>
      <c r="BH63"/>
      <c r="BI63"/>
      <c r="BJ63"/>
      <c r="BK63"/>
      <c r="BL63"/>
    </row>
    <row r="64">
      <c r="A64" t="s">
        <v>631</v>
      </c>
      <c r="B64">
        <v>2006</v>
      </c>
      <c r="C64" t="s">
        <v>635</v>
      </c>
      <c r="D64">
        <v>58</v>
      </c>
      <c r="E64" t="s">
        <v>253</v>
      </c>
      <c r="F64" t="s">
        <v>254</v>
      </c>
      <c r="G64" t="s">
        <v>197</v>
      </c>
      <c r="H64">
        <v>0.070130019199082599</v>
      </c>
      <c r="I64">
        <v>0</v>
      </c>
      <c r="J64">
        <v>0</v>
      </c>
      <c r="K64">
        <v>1.0879825950444291</v>
      </c>
      <c r="L64">
        <v>13.35061260137549</v>
      </c>
      <c r="M64">
        <v>0.70284835318536498</v>
      </c>
      <c r="N64">
        <v>1.1007322653962031</v>
      </c>
      <c r="O64">
        <v>3.5276409775240221</v>
      </c>
      <c r="P64">
        <v>6.1026277478949549</v>
      </c>
      <c r="Q64">
        <v>29.420982470544491</v>
      </c>
      <c r="R64">
        <v>0</v>
      </c>
      <c r="S64">
        <v>0</v>
      </c>
      <c r="T64">
        <v>0</v>
      </c>
      <c r="U64">
        <v>0</v>
      </c>
      <c r="V64">
        <v>0</v>
      </c>
      <c r="W64" t="s">
        <v>249</v>
      </c>
      <c r="X64" t="s">
        <v>159</v>
      </c>
      <c r="Y64" t="s">
        <v>250</v>
      </c>
      <c r="Z64" t="s">
        <v>161</v>
      </c>
      <c r="AA64" t="s">
        <v>251</v>
      </c>
      <c r="AB64" t="s">
        <v>163</v>
      </c>
      <c r="AC64" t="s">
        <v>252</v>
      </c>
      <c r="AD64" t="s">
        <v>165</v>
      </c>
      <c r="AE64" t="s">
        <v>166</v>
      </c>
      <c r="AF64">
        <v>0</v>
      </c>
      <c r="AG64">
        <v>0</v>
      </c>
      <c r="AH64">
        <v>0.6766944731574952</v>
      </c>
      <c r="AI64">
        <v>0.081630464221592106</v>
      </c>
      <c r="AJ64">
        <v>0.064916928300255902</v>
      </c>
      <c r="AK64">
        <v>0</v>
      </c>
      <c r="AL64">
        <v>0</v>
      </c>
      <c r="AM64">
        <v>11.752466911416249</v>
      </c>
      <c r="AN64">
        <v>0</v>
      </c>
      <c r="AO64"/>
      <c r="AP64"/>
      <c r="AQ64"/>
      <c r="AR64"/>
      <c r="AS64"/>
      <c r="AT64"/>
      <c r="AU64"/>
      <c r="AV64"/>
      <c r="AW64"/>
      <c r="AX64"/>
      <c r="AY64"/>
      <c r="AZ64"/>
      <c r="BA64"/>
      <c r="BB64"/>
      <c r="BC64"/>
      <c r="BD64"/>
      <c r="BE64"/>
      <c r="BF64"/>
      <c r="BG64"/>
      <c r="BH64"/>
      <c r="BI64"/>
      <c r="BJ64"/>
      <c r="BK64"/>
      <c r="BL64"/>
    </row>
    <row r="65">
      <c r="A65" t="s">
        <v>631</v>
      </c>
      <c r="B65">
        <v>2006</v>
      </c>
      <c r="C65" t="s">
        <v>635</v>
      </c>
      <c r="D65">
        <v>59</v>
      </c>
      <c r="E65" t="s">
        <v>253</v>
      </c>
      <c r="F65" t="s">
        <v>255</v>
      </c>
      <c r="G65" t="s">
        <v>197</v>
      </c>
      <c r="H65">
        <v>1.1608351188516739</v>
      </c>
      <c r="I65">
        <v>0.37739000046009302</v>
      </c>
      <c r="J65">
        <v>0.57802154956638274</v>
      </c>
      <c r="K65">
        <v>9.9344122365764722</v>
      </c>
      <c r="L65">
        <v>28.05801720089999</v>
      </c>
      <c r="M65">
        <v>4.5749814646512839</v>
      </c>
      <c r="N65">
        <v>19.002548499799989</v>
      </c>
      <c r="O65">
        <v>24.65073695035105</v>
      </c>
      <c r="P65">
        <v>27.462198626815692</v>
      </c>
      <c r="Q65">
        <v>31.4830533650312</v>
      </c>
      <c r="R65">
        <v>1.3769827333591751</v>
      </c>
      <c r="S65">
        <v>0.34751992962405082</v>
      </c>
      <c r="T65">
        <v>0.2370165417963937</v>
      </c>
      <c r="U65">
        <v>0.63611526307727029</v>
      </c>
      <c r="V65">
        <v>0.61847915369468354</v>
      </c>
      <c r="W65" t="s">
        <v>249</v>
      </c>
      <c r="X65" t="s">
        <v>159</v>
      </c>
      <c r="Y65" t="s">
        <v>250</v>
      </c>
      <c r="Z65" t="s">
        <v>161</v>
      </c>
      <c r="AA65" t="s">
        <v>251</v>
      </c>
      <c r="AB65" t="s">
        <v>163</v>
      </c>
      <c r="AC65" t="s">
        <v>252</v>
      </c>
      <c r="AD65" t="s">
        <v>165</v>
      </c>
      <c r="AE65" t="s">
        <v>166</v>
      </c>
      <c r="AF65">
        <v>0</v>
      </c>
      <c r="AG65">
        <v>0</v>
      </c>
      <c r="AH65">
        <v>0.1290518369082308</v>
      </c>
      <c r="AI65">
        <v>1.2450679810230449</v>
      </c>
      <c r="AJ65">
        <v>0.085794467831549995</v>
      </c>
      <c r="AK65">
        <v>2.9035386417487792</v>
      </c>
      <c r="AL65">
        <v>0</v>
      </c>
      <c r="AM65">
        <v>30.048801067887862</v>
      </c>
      <c r="AN65">
        <v>0</v>
      </c>
      <c r="AO65"/>
      <c r="AP65"/>
      <c r="AQ65"/>
      <c r="AR65"/>
      <c r="AS65"/>
      <c r="AT65"/>
      <c r="AU65"/>
      <c r="AV65"/>
      <c r="AW65"/>
      <c r="AX65"/>
      <c r="AY65"/>
      <c r="AZ65"/>
      <c r="BA65"/>
      <c r="BB65"/>
      <c r="BC65"/>
      <c r="BD65"/>
      <c r="BE65"/>
      <c r="BF65"/>
      <c r="BG65"/>
      <c r="BH65"/>
      <c r="BI65"/>
      <c r="BJ65"/>
      <c r="BK65"/>
      <c r="BL65"/>
    </row>
    <row r="66">
      <c r="A66" t="s">
        <v>631</v>
      </c>
      <c r="B66">
        <v>2006</v>
      </c>
      <c r="C66" t="s">
        <v>635</v>
      </c>
      <c r="D66">
        <v>60</v>
      </c>
      <c r="E66" t="s">
        <v>253</v>
      </c>
      <c r="F66" t="s">
        <v>256</v>
      </c>
      <c r="G66" t="s">
        <v>197</v>
      </c>
      <c r="H66">
        <v>8.243394610902909</v>
      </c>
      <c r="I66">
        <v>3.345357017090564</v>
      </c>
      <c r="J66">
        <v>4.4142964094482879</v>
      </c>
      <c r="K66">
        <v>12.833458231849409</v>
      </c>
      <c r="L66">
        <v>16.341057297883449</v>
      </c>
      <c r="M66">
        <v>12.21288957636922</v>
      </c>
      <c r="N66">
        <v>17.868421093494561</v>
      </c>
      <c r="O66">
        <v>21.808350036074049</v>
      </c>
      <c r="P66">
        <v>18.954409541066649</v>
      </c>
      <c r="Q66">
        <v>9.7261334592152977</v>
      </c>
      <c r="R66">
        <v>8.7954518523494762</v>
      </c>
      <c r="S66">
        <v>4.1724744558209403</v>
      </c>
      <c r="T66">
        <v>2.937903893538456</v>
      </c>
      <c r="U66">
        <v>3.9954128122110149</v>
      </c>
      <c r="V66">
        <v>5.8183120783610054</v>
      </c>
      <c r="W66" t="s">
        <v>249</v>
      </c>
      <c r="X66" t="s">
        <v>159</v>
      </c>
      <c r="Y66" t="s">
        <v>250</v>
      </c>
      <c r="Z66" t="s">
        <v>161</v>
      </c>
      <c r="AA66" t="s">
        <v>251</v>
      </c>
      <c r="AB66" t="s">
        <v>163</v>
      </c>
      <c r="AC66" t="s">
        <v>252</v>
      </c>
      <c r="AD66" t="s">
        <v>165</v>
      </c>
      <c r="AE66" t="s">
        <v>166</v>
      </c>
      <c r="AF66">
        <v>9.5805814246024799</v>
      </c>
      <c r="AG66">
        <v>7.9419862361865166</v>
      </c>
      <c r="AH66">
        <v>6.8417599149489012</v>
      </c>
      <c r="AI66">
        <v>4.8381254367995714</v>
      </c>
      <c r="AJ66">
        <v>8.3852930062308211</v>
      </c>
      <c r="AK66">
        <v>4.8663236294578303</v>
      </c>
      <c r="AL66">
        <v>0.47221668805071149</v>
      </c>
      <c r="AM66">
        <v>17.793637044889021</v>
      </c>
      <c r="AN66">
        <v>1.9814129386758841</v>
      </c>
      <c r="AO66"/>
      <c r="AP66"/>
      <c r="AQ66"/>
      <c r="AR66"/>
      <c r="AS66"/>
      <c r="AT66"/>
      <c r="AU66"/>
      <c r="AV66"/>
      <c r="AW66"/>
      <c r="AX66"/>
      <c r="AY66"/>
      <c r="AZ66"/>
      <c r="BA66"/>
      <c r="BB66"/>
      <c r="BC66"/>
      <c r="BD66"/>
      <c r="BE66"/>
      <c r="BF66"/>
      <c r="BG66"/>
      <c r="BH66"/>
      <c r="BI66"/>
      <c r="BJ66"/>
      <c r="BK66"/>
      <c r="BL66"/>
    </row>
    <row r="67">
      <c r="A67" t="s">
        <v>631</v>
      </c>
      <c r="B67">
        <v>2006</v>
      </c>
      <c r="C67" t="s">
        <v>635</v>
      </c>
      <c r="D67">
        <v>61</v>
      </c>
      <c r="E67" t="s">
        <v>253</v>
      </c>
      <c r="F67" t="s">
        <v>257</v>
      </c>
      <c r="G67" t="s">
        <v>197</v>
      </c>
      <c r="H67">
        <v>19.474723112586929</v>
      </c>
      <c r="I67">
        <v>23.220345662719382</v>
      </c>
      <c r="J67">
        <v>24.373028918134789</v>
      </c>
      <c r="K67">
        <v>14.49144774911257</v>
      </c>
      <c r="L67">
        <v>4.7156059772117196</v>
      </c>
      <c r="M67">
        <v>11.732569648309109</v>
      </c>
      <c r="N67">
        <v>8.2258633200527616</v>
      </c>
      <c r="O67">
        <v>5.1321856602709319</v>
      </c>
      <c r="P67">
        <v>5.0996952328429543</v>
      </c>
      <c r="Q67">
        <v>3.7249325416091228</v>
      </c>
      <c r="R67">
        <v>20.834123471761242</v>
      </c>
      <c r="S67">
        <v>21.07876291033233</v>
      </c>
      <c r="T67">
        <v>25.320983941951692</v>
      </c>
      <c r="U67">
        <v>23.43549721243814</v>
      </c>
      <c r="V67">
        <v>24.40529049320271</v>
      </c>
      <c r="W67" t="s">
        <v>249</v>
      </c>
      <c r="X67" t="s">
        <v>159</v>
      </c>
      <c r="Y67" t="s">
        <v>250</v>
      </c>
      <c r="Z67" t="s">
        <v>161</v>
      </c>
      <c r="AA67" t="s">
        <v>251</v>
      </c>
      <c r="AB67" t="s">
        <v>163</v>
      </c>
      <c r="AC67" t="s">
        <v>252</v>
      </c>
      <c r="AD67" t="s">
        <v>165</v>
      </c>
      <c r="AE67" t="s">
        <v>166</v>
      </c>
      <c r="AF67">
        <v>46.150611818617023</v>
      </c>
      <c r="AG67">
        <v>7.6881630634515279</v>
      </c>
      <c r="AH67">
        <v>7.0996416589278937</v>
      </c>
      <c r="AI67">
        <v>15.180285198093941</v>
      </c>
      <c r="AJ67">
        <v>35.351084555262332</v>
      </c>
      <c r="AK67">
        <v>8.5134357937123362</v>
      </c>
      <c r="AL67">
        <v>51.52482064978328</v>
      </c>
      <c r="AM67">
        <v>2.369115008666884</v>
      </c>
      <c r="AN67">
        <v>14.72592595383129</v>
      </c>
      <c r="AO67"/>
      <c r="AP67"/>
      <c r="AQ67"/>
      <c r="AR67"/>
      <c r="AS67"/>
      <c r="AT67"/>
      <c r="AU67"/>
      <c r="AV67"/>
      <c r="AW67"/>
      <c r="AX67"/>
      <c r="AY67"/>
      <c r="AZ67"/>
      <c r="BA67"/>
      <c r="BB67"/>
      <c r="BC67"/>
      <c r="BD67"/>
      <c r="BE67"/>
      <c r="BF67"/>
      <c r="BG67"/>
      <c r="BH67"/>
      <c r="BI67"/>
      <c r="BJ67"/>
      <c r="BK67"/>
      <c r="BL67"/>
    </row>
    <row r="68">
      <c r="A68" t="s">
        <v>631</v>
      </c>
      <c r="B68">
        <v>2006</v>
      </c>
      <c r="C68" t="s">
        <v>635</v>
      </c>
      <c r="D68">
        <v>62</v>
      </c>
      <c r="E68" t="s">
        <v>253</v>
      </c>
      <c r="F68" t="s">
        <v>258</v>
      </c>
      <c r="G68" t="s">
        <v>197</v>
      </c>
      <c r="H68">
        <v>18.149540419378809</v>
      </c>
      <c r="I68">
        <v>14.79490738142214</v>
      </c>
      <c r="J68">
        <v>19.889776026338371</v>
      </c>
      <c r="K68">
        <v>29.170376194482799</v>
      </c>
      <c r="L68">
        <v>26.170443631718541</v>
      </c>
      <c r="M68">
        <v>31.095221327562399</v>
      </c>
      <c r="N68">
        <v>33.569068459375181</v>
      </c>
      <c r="O68">
        <v>32.449377387942711</v>
      </c>
      <c r="P68">
        <v>29.684307493774039</v>
      </c>
      <c r="Q68">
        <v>15.75030130941988</v>
      </c>
      <c r="R68">
        <v>17.484753263695861</v>
      </c>
      <c r="S68">
        <v>15.51462466817671</v>
      </c>
      <c r="T68">
        <v>12.950746817035551</v>
      </c>
      <c r="U68">
        <v>23.47227739746857</v>
      </c>
      <c r="V68">
        <v>19.87253018095117</v>
      </c>
      <c r="W68" t="s">
        <v>249</v>
      </c>
      <c r="X68" t="s">
        <v>159</v>
      </c>
      <c r="Y68" t="s">
        <v>250</v>
      </c>
      <c r="Z68" t="s">
        <v>161</v>
      </c>
      <c r="AA68" t="s">
        <v>251</v>
      </c>
      <c r="AB68" t="s">
        <v>163</v>
      </c>
      <c r="AC68" t="s">
        <v>252</v>
      </c>
      <c r="AD68" t="s">
        <v>165</v>
      </c>
      <c r="AE68" t="s">
        <v>166</v>
      </c>
      <c r="AF68">
        <v>11.027241865518089</v>
      </c>
      <c r="AG68">
        <v>39.849862767180717</v>
      </c>
      <c r="AH68">
        <v>32.227382830343579</v>
      </c>
      <c r="AI68">
        <v>25.715050468119632</v>
      </c>
      <c r="AJ68">
        <v>14.49498793303041</v>
      </c>
      <c r="AK68">
        <v>7.2308830751850097</v>
      </c>
      <c r="AL68">
        <v>18.90957208998141</v>
      </c>
      <c r="AM68">
        <v>29.592932160778709</v>
      </c>
      <c r="AN68">
        <v>31.68482156426721</v>
      </c>
      <c r="AO68"/>
      <c r="AP68"/>
      <c r="AQ68"/>
      <c r="AR68"/>
      <c r="AS68"/>
      <c r="AT68"/>
      <c r="AU68"/>
      <c r="AV68"/>
      <c r="AW68"/>
      <c r="AX68"/>
      <c r="AY68"/>
      <c r="AZ68"/>
      <c r="BA68"/>
      <c r="BB68"/>
      <c r="BC68"/>
      <c r="BD68"/>
      <c r="BE68"/>
      <c r="BF68"/>
      <c r="BG68"/>
      <c r="BH68"/>
      <c r="BI68"/>
      <c r="BJ68"/>
      <c r="BK68"/>
      <c r="BL68"/>
    </row>
    <row r="69">
      <c r="A69" t="s">
        <v>631</v>
      </c>
      <c r="B69">
        <v>2006</v>
      </c>
      <c r="C69" t="s">
        <v>635</v>
      </c>
      <c r="D69">
        <v>63</v>
      </c>
      <c r="E69" t="s">
        <v>253</v>
      </c>
      <c r="F69" t="s">
        <v>259</v>
      </c>
      <c r="G69" t="s">
        <v>197</v>
      </c>
      <c r="H69">
        <v>47.828564148725683</v>
      </c>
      <c r="I69">
        <v>53.832450506573387</v>
      </c>
      <c r="J69">
        <v>47.196987764081619</v>
      </c>
      <c r="K69">
        <v>29.503320854237359</v>
      </c>
      <c r="L69">
        <v>9.5693319507566343</v>
      </c>
      <c r="M69">
        <v>36.113909349607198</v>
      </c>
      <c r="N69">
        <v>17.148014859828219</v>
      </c>
      <c r="O69">
        <v>10.553942474319619</v>
      </c>
      <c r="P69">
        <v>10.55526962303286</v>
      </c>
      <c r="Q69">
        <v>8.5083221628683265</v>
      </c>
      <c r="R69">
        <v>45.663860538666718</v>
      </c>
      <c r="S69">
        <v>54.836531743997867</v>
      </c>
      <c r="T69">
        <v>54.179106016850163</v>
      </c>
      <c r="U69">
        <v>44.183182038556772</v>
      </c>
      <c r="V69">
        <v>46.836625754224727</v>
      </c>
      <c r="W69" t="s">
        <v>249</v>
      </c>
      <c r="X69" t="s">
        <v>159</v>
      </c>
      <c r="Y69" t="s">
        <v>250</v>
      </c>
      <c r="Z69" t="s">
        <v>161</v>
      </c>
      <c r="AA69" t="s">
        <v>251</v>
      </c>
      <c r="AB69" t="s">
        <v>163</v>
      </c>
      <c r="AC69" t="s">
        <v>252</v>
      </c>
      <c r="AD69" t="s">
        <v>165</v>
      </c>
      <c r="AE69" t="s">
        <v>166</v>
      </c>
      <c r="AF69">
        <v>28.756305065309839</v>
      </c>
      <c r="AG69">
        <v>35.941334780909941</v>
      </c>
      <c r="AH69">
        <v>35.482835460302113</v>
      </c>
      <c r="AI69">
        <v>49.618367818417987</v>
      </c>
      <c r="AJ69">
        <v>38.857931550770871</v>
      </c>
      <c r="AK69">
        <v>73.782173437762765</v>
      </c>
      <c r="AL69">
        <v>28.647001056017618</v>
      </c>
      <c r="AM69">
        <v>6.9125212209203077</v>
      </c>
      <c r="AN69">
        <v>49.50156409362836</v>
      </c>
      <c r="AO69"/>
      <c r="AP69"/>
      <c r="AQ69"/>
      <c r="AR69"/>
      <c r="AS69"/>
      <c r="AT69"/>
      <c r="AU69"/>
      <c r="AV69"/>
      <c r="AW69"/>
      <c r="AX69"/>
      <c r="AY69"/>
      <c r="AZ69"/>
      <c r="BA69"/>
      <c r="BB69"/>
      <c r="BC69"/>
      <c r="BD69"/>
      <c r="BE69"/>
      <c r="BF69"/>
      <c r="BG69"/>
      <c r="BH69"/>
      <c r="BI69"/>
      <c r="BJ69"/>
      <c r="BK69"/>
      <c r="BL69"/>
    </row>
    <row r="70">
      <c r="A70" t="s">
        <v>631</v>
      </c>
      <c r="B70">
        <v>2006</v>
      </c>
      <c r="C70" t="s">
        <v>635</v>
      </c>
      <c r="D70">
        <v>64</v>
      </c>
      <c r="E70" t="s">
        <v>253</v>
      </c>
      <c r="F70" t="s">
        <v>260</v>
      </c>
      <c r="G70" t="s">
        <v>197</v>
      </c>
      <c r="H70">
        <v>0.93295921044472785</v>
      </c>
      <c r="I70">
        <v>1.0427476633064601</v>
      </c>
      <c r="J70">
        <v>0.64240928094076977</v>
      </c>
      <c r="K70">
        <v>1.3661640828773101</v>
      </c>
      <c r="L70">
        <v>1.1272717644961761</v>
      </c>
      <c r="M70">
        <v>0.7470087901310003</v>
      </c>
      <c r="N70">
        <v>2.169817277536914</v>
      </c>
      <c r="O70">
        <v>0.83650282257189612</v>
      </c>
      <c r="P70">
        <v>1.977390856343046</v>
      </c>
      <c r="Q70">
        <v>0.36172253960816297</v>
      </c>
      <c r="R70">
        <v>1.377174872986362</v>
      </c>
      <c r="S70">
        <v>0.93513780057969531</v>
      </c>
      <c r="T70">
        <v>0.80240852175888655</v>
      </c>
      <c r="U70">
        <v>0.82453603043421597</v>
      </c>
      <c r="V70">
        <v>0.63636642082538253</v>
      </c>
      <c r="W70" t="s">
        <v>249</v>
      </c>
      <c r="X70" t="s">
        <v>159</v>
      </c>
      <c r="Y70" t="s">
        <v>250</v>
      </c>
      <c r="Z70" t="s">
        <v>161</v>
      </c>
      <c r="AA70" t="s">
        <v>251</v>
      </c>
      <c r="AB70" t="s">
        <v>163</v>
      </c>
      <c r="AC70" t="s">
        <v>252</v>
      </c>
      <c r="AD70" t="s">
        <v>165</v>
      </c>
      <c r="AE70" t="s">
        <v>166</v>
      </c>
      <c r="AF70">
        <v>0.56276000219476974</v>
      </c>
      <c r="AG70">
        <v>4.3186044191880786</v>
      </c>
      <c r="AH70">
        <v>0.46961575553842538</v>
      </c>
      <c r="AI70">
        <v>2.318850039633479</v>
      </c>
      <c r="AJ70">
        <v>0.2463055463845322</v>
      </c>
      <c r="AK70">
        <v>0.3510584734590621</v>
      </c>
      <c r="AL70">
        <v>0</v>
      </c>
      <c r="AM70">
        <v>0.49597050681010901</v>
      </c>
      <c r="AN70">
        <v>1.026391904261327</v>
      </c>
      <c r="AO70"/>
      <c r="AP70"/>
      <c r="AQ70"/>
      <c r="AR70"/>
      <c r="AS70"/>
      <c r="AT70"/>
      <c r="AU70"/>
      <c r="AV70"/>
      <c r="AW70"/>
      <c r="AX70"/>
      <c r="AY70"/>
      <c r="AZ70"/>
      <c r="BA70"/>
      <c r="BB70"/>
      <c r="BC70"/>
      <c r="BD70"/>
      <c r="BE70"/>
      <c r="BF70"/>
      <c r="BG70"/>
      <c r="BH70"/>
      <c r="BI70"/>
      <c r="BJ70"/>
      <c r="BK70"/>
      <c r="BL70"/>
    </row>
    <row r="71">
      <c r="A71" t="s">
        <v>631</v>
      </c>
      <c r="B71">
        <v>2006</v>
      </c>
      <c r="C71" t="s">
        <v>635</v>
      </c>
      <c r="D71">
        <v>65</v>
      </c>
      <c r="E71" t="s">
        <v>253</v>
      </c>
      <c r="F71" t="s">
        <v>261</v>
      </c>
      <c r="G71" t="s">
        <v>197</v>
      </c>
      <c r="H71">
        <v>3.5892582563236508</v>
      </c>
      <c r="I71">
        <v>1.542025056079134</v>
      </c>
      <c r="J71">
        <v>1.3089195494970101</v>
      </c>
      <c r="K71">
        <v>0.78948567993395702</v>
      </c>
      <c r="L71">
        <v>0.5338302248422242</v>
      </c>
      <c r="M71">
        <v>1.7910741467121061</v>
      </c>
      <c r="N71">
        <v>0.8787807568844721</v>
      </c>
      <c r="O71">
        <v>0.68933640879262881</v>
      </c>
      <c r="P71">
        <v>0</v>
      </c>
      <c r="Q71">
        <v>0.81155755515277284</v>
      </c>
      <c r="R71">
        <v>3.933884310463228</v>
      </c>
      <c r="S71">
        <v>2.3523447388481311</v>
      </c>
      <c r="T71">
        <v>1.185536333660647</v>
      </c>
      <c r="U71">
        <v>1.6341889292267839</v>
      </c>
      <c r="V71">
        <v>0.63059426593852519</v>
      </c>
      <c r="W71" t="s">
        <v>249</v>
      </c>
      <c r="X71" t="s">
        <v>159</v>
      </c>
      <c r="Y71" t="s">
        <v>250</v>
      </c>
      <c r="Z71" t="s">
        <v>161</v>
      </c>
      <c r="AA71" t="s">
        <v>251</v>
      </c>
      <c r="AB71" t="s">
        <v>163</v>
      </c>
      <c r="AC71" t="s">
        <v>252</v>
      </c>
      <c r="AD71" t="s">
        <v>165</v>
      </c>
      <c r="AE71" t="s">
        <v>166</v>
      </c>
      <c r="AF71">
        <v>1.68537292060317</v>
      </c>
      <c r="AG71">
        <v>1.8983980250028949</v>
      </c>
      <c r="AH71">
        <v>11.783243341350641</v>
      </c>
      <c r="AI71">
        <v>0.56491809655755876</v>
      </c>
      <c r="AJ71">
        <v>0.89064294581725978</v>
      </c>
      <c r="AK71">
        <v>2.0981866215008331</v>
      </c>
      <c r="AL71">
        <v>0.2271971626855239</v>
      </c>
      <c r="AM71">
        <v>0.84136728673634509</v>
      </c>
      <c r="AN71">
        <v>0.93381259121903404</v>
      </c>
      <c r="AO71"/>
      <c r="AP71"/>
      <c r="AQ71"/>
      <c r="AR71"/>
      <c r="AS71"/>
      <c r="AT71"/>
      <c r="AU71"/>
      <c r="AV71"/>
      <c r="AW71"/>
      <c r="AX71"/>
      <c r="AY71"/>
      <c r="AZ71"/>
      <c r="BA71"/>
      <c r="BB71"/>
      <c r="BC71"/>
      <c r="BD71"/>
      <c r="BE71"/>
      <c r="BF71"/>
      <c r="BG71"/>
      <c r="BH71"/>
      <c r="BI71"/>
      <c r="BJ71"/>
      <c r="BK71"/>
      <c r="BL71"/>
    </row>
    <row r="72">
      <c r="A72" t="s">
        <v>631</v>
      </c>
      <c r="B72">
        <v>2006</v>
      </c>
      <c r="C72" t="s">
        <v>635</v>
      </c>
      <c r="D72">
        <v>66</v>
      </c>
      <c r="E72" t="s">
        <v>253</v>
      </c>
      <c r="F72" t="s">
        <v>262</v>
      </c>
      <c r="G72" t="s">
        <v>197</v>
      </c>
      <c r="H72">
        <v>0.50238502452246925</v>
      </c>
      <c r="I72">
        <v>1.8098062810023561</v>
      </c>
      <c r="J72">
        <v>1.596560501992748</v>
      </c>
      <c r="K72">
        <v>0.66366571506581951</v>
      </c>
      <c r="L72">
        <v>0</v>
      </c>
      <c r="M72">
        <v>0.76440436610091367</v>
      </c>
      <c r="N72">
        <v>0</v>
      </c>
      <c r="O72">
        <v>0.068082878532613994</v>
      </c>
      <c r="P72">
        <v>0</v>
      </c>
      <c r="Q72">
        <v>0</v>
      </c>
      <c r="R72">
        <v>0.53376895671794611</v>
      </c>
      <c r="S72">
        <v>0.76260375262009161</v>
      </c>
      <c r="T72">
        <v>2.3321021872688368</v>
      </c>
      <c r="U72">
        <v>1.8187903165871411</v>
      </c>
      <c r="V72">
        <v>1.1818016528017621</v>
      </c>
      <c r="W72" t="s">
        <v>249</v>
      </c>
      <c r="X72" t="s">
        <v>159</v>
      </c>
      <c r="Y72" t="s">
        <v>250</v>
      </c>
      <c r="Z72" t="s">
        <v>161</v>
      </c>
      <c r="AA72" t="s">
        <v>251</v>
      </c>
      <c r="AB72" t="s">
        <v>163</v>
      </c>
      <c r="AC72" t="s">
        <v>252</v>
      </c>
      <c r="AD72" t="s">
        <v>165</v>
      </c>
      <c r="AE72" t="s">
        <v>166</v>
      </c>
      <c r="AF72">
        <v>2.1591709997670301</v>
      </c>
      <c r="AG72">
        <v>2.3616507080804299</v>
      </c>
      <c r="AH72">
        <v>5.2897747285227501</v>
      </c>
      <c r="AI72">
        <v>0.43770449713330323</v>
      </c>
      <c r="AJ72">
        <v>1.5733985446730061</v>
      </c>
      <c r="AK72">
        <v>0.25440032717320049</v>
      </c>
      <c r="AL72">
        <v>0</v>
      </c>
      <c r="AM72">
        <v>0</v>
      </c>
      <c r="AN72">
        <v>0</v>
      </c>
      <c r="AO72"/>
      <c r="AP72"/>
      <c r="AQ72"/>
      <c r="AR72"/>
      <c r="AS72"/>
      <c r="AT72"/>
      <c r="AU72"/>
      <c r="AV72"/>
      <c r="AW72"/>
      <c r="AX72"/>
      <c r="AY72"/>
      <c r="AZ72"/>
      <c r="BA72"/>
      <c r="BB72"/>
      <c r="BC72"/>
      <c r="BD72"/>
      <c r="BE72"/>
      <c r="BF72"/>
      <c r="BG72"/>
      <c r="BH72"/>
      <c r="BI72"/>
      <c r="BJ72"/>
      <c r="BK72"/>
      <c r="BL72"/>
    </row>
    <row r="73">
      <c r="A73" t="s">
        <v>631</v>
      </c>
      <c r="B73">
        <v>2006</v>
      </c>
      <c r="C73" t="s">
        <v>635</v>
      </c>
      <c r="D73">
        <v>67</v>
      </c>
      <c r="E73" t="s">
        <v>253</v>
      </c>
      <c r="F73" t="s">
        <v>263</v>
      </c>
      <c r="G73" t="s">
        <v>197</v>
      </c>
      <c r="H73">
        <v>0</v>
      </c>
      <c r="I73">
        <v>0</v>
      </c>
      <c r="J73">
        <v>0</v>
      </c>
      <c r="K73">
        <v>0</v>
      </c>
      <c r="L73">
        <v>0.075668146891921695</v>
      </c>
      <c r="M73">
        <v>0</v>
      </c>
      <c r="N73">
        <v>0</v>
      </c>
      <c r="O73">
        <v>0</v>
      </c>
      <c r="P73">
        <v>0</v>
      </c>
      <c r="Q73">
        <v>0.21299459655081929</v>
      </c>
      <c r="R73">
        <v>0</v>
      </c>
      <c r="S73">
        <v>0</v>
      </c>
      <c r="T73">
        <v>0</v>
      </c>
      <c r="U73">
        <v>0</v>
      </c>
      <c r="V73">
        <v>0</v>
      </c>
      <c r="W73" t="s">
        <v>249</v>
      </c>
      <c r="X73" t="s">
        <v>159</v>
      </c>
      <c r="Y73" t="s">
        <v>250</v>
      </c>
      <c r="Z73" t="s">
        <v>161</v>
      </c>
      <c r="AA73" t="s">
        <v>251</v>
      </c>
      <c r="AB73" t="s">
        <v>163</v>
      </c>
      <c r="AC73" t="s">
        <v>252</v>
      </c>
      <c r="AD73" t="s">
        <v>165</v>
      </c>
      <c r="AE73" t="s">
        <v>166</v>
      </c>
      <c r="AF73">
        <v>0</v>
      </c>
      <c r="AG73">
        <v>0</v>
      </c>
      <c r="AH73">
        <v>0</v>
      </c>
      <c r="AI73">
        <v>0</v>
      </c>
      <c r="AJ73">
        <v>0</v>
      </c>
      <c r="AK73">
        <v>0</v>
      </c>
      <c r="AL73">
        <v>0</v>
      </c>
      <c r="AM73">
        <v>0.062225183704365701</v>
      </c>
      <c r="AN73">
        <v>0</v>
      </c>
      <c r="AO73"/>
      <c r="AP73"/>
      <c r="AQ73"/>
      <c r="AR73"/>
      <c r="AS73"/>
      <c r="AT73"/>
      <c r="AU73"/>
      <c r="AV73"/>
      <c r="AW73"/>
      <c r="AX73"/>
      <c r="AY73"/>
      <c r="AZ73"/>
      <c r="BA73"/>
      <c r="BB73"/>
      <c r="BC73"/>
      <c r="BD73"/>
      <c r="BE73"/>
      <c r="BF73"/>
      <c r="BG73"/>
      <c r="BH73"/>
      <c r="BI73"/>
      <c r="BJ73"/>
      <c r="BK73"/>
      <c r="BL73"/>
    </row>
    <row r="74">
      <c r="A74" t="s">
        <v>631</v>
      </c>
      <c r="B74">
        <v>2006</v>
      </c>
      <c r="C74" t="s">
        <v>635</v>
      </c>
      <c r="D74">
        <v>68</v>
      </c>
      <c r="E74" t="s">
        <v>253</v>
      </c>
      <c r="F74" t="s">
        <v>264</v>
      </c>
      <c r="G74" t="s">
        <v>197</v>
      </c>
      <c r="H74">
        <v>0.031481289311407402</v>
      </c>
      <c r="I74">
        <v>0</v>
      </c>
      <c r="J74">
        <v>0</v>
      </c>
      <c r="K74">
        <v>0</v>
      </c>
      <c r="L74">
        <v>0</v>
      </c>
      <c r="M74">
        <v>0.088744948725128101</v>
      </c>
      <c r="N74">
        <v>0</v>
      </c>
      <c r="O74">
        <v>0</v>
      </c>
      <c r="P74">
        <v>0</v>
      </c>
      <c r="Q74">
        <v>0</v>
      </c>
      <c r="R74">
        <v>0</v>
      </c>
      <c r="S74">
        <v>0</v>
      </c>
      <c r="T74">
        <v>0</v>
      </c>
      <c r="U74">
        <v>0</v>
      </c>
      <c r="V74">
        <v>0</v>
      </c>
      <c r="W74" t="s">
        <v>249</v>
      </c>
      <c r="X74" t="s">
        <v>159</v>
      </c>
      <c r="Y74" t="s">
        <v>250</v>
      </c>
      <c r="Z74" t="s">
        <v>161</v>
      </c>
      <c r="AA74" t="s">
        <v>251</v>
      </c>
      <c r="AB74" t="s">
        <v>163</v>
      </c>
      <c r="AC74" t="s">
        <v>252</v>
      </c>
      <c r="AD74" t="s">
        <v>165</v>
      </c>
      <c r="AE74" t="s">
        <v>166</v>
      </c>
      <c r="AF74">
        <v>0</v>
      </c>
      <c r="AG74">
        <v>0</v>
      </c>
      <c r="AH74">
        <v>0</v>
      </c>
      <c r="AI74">
        <v>0</v>
      </c>
      <c r="AJ74">
        <v>0.049644521699005198</v>
      </c>
      <c r="AK74">
        <v>0</v>
      </c>
      <c r="AL74">
        <v>0</v>
      </c>
      <c r="AM74">
        <v>0</v>
      </c>
      <c r="AN74">
        <v>0</v>
      </c>
      <c r="AO74"/>
      <c r="AP74"/>
      <c r="AQ74"/>
      <c r="AR74"/>
      <c r="AS74"/>
      <c r="AT74"/>
      <c r="AU74"/>
      <c r="AV74"/>
      <c r="AW74"/>
      <c r="AX74"/>
      <c r="AY74"/>
      <c r="AZ74"/>
      <c r="BA74"/>
      <c r="BB74"/>
      <c r="BC74"/>
      <c r="BD74"/>
      <c r="BE74"/>
      <c r="BF74"/>
      <c r="BG74"/>
      <c r="BH74"/>
      <c r="BI74"/>
      <c r="BJ74"/>
      <c r="BK74"/>
      <c r="BL74"/>
    </row>
    <row r="75">
      <c r="A75" t="s">
        <v>631</v>
      </c>
      <c r="B75">
        <v>2006</v>
      </c>
      <c r="C75" t="s">
        <v>635</v>
      </c>
      <c r="D75">
        <v>69</v>
      </c>
      <c r="E75" t="s">
        <v>253</v>
      </c>
      <c r="F75" t="s">
        <v>265</v>
      </c>
      <c r="G75" t="s">
        <v>197</v>
      </c>
      <c r="H75">
        <v>0.0167287897528022</v>
      </c>
      <c r="I75">
        <v>0.0349704313463459</v>
      </c>
      <c r="J75">
        <v>0</v>
      </c>
      <c r="K75">
        <v>0.159686660819708</v>
      </c>
      <c r="L75">
        <v>0.058161203923676498</v>
      </c>
      <c r="M75">
        <v>0.17634802864639179</v>
      </c>
      <c r="N75">
        <v>0.036753467631627901</v>
      </c>
      <c r="O75">
        <v>0.28384440362049418</v>
      </c>
      <c r="P75">
        <v>0.16410087822981051</v>
      </c>
      <c r="Q75">
        <v>0</v>
      </c>
      <c r="R75">
        <v>0</v>
      </c>
      <c r="S75">
        <v>0</v>
      </c>
      <c r="T75">
        <v>0.054195746139173002</v>
      </c>
      <c r="U75">
        <v>0</v>
      </c>
      <c r="V75">
        <v>0</v>
      </c>
      <c r="W75" t="s">
        <v>249</v>
      </c>
      <c r="X75" t="s">
        <v>159</v>
      </c>
      <c r="Y75" t="s">
        <v>250</v>
      </c>
      <c r="Z75" t="s">
        <v>161</v>
      </c>
      <c r="AA75" t="s">
        <v>251</v>
      </c>
      <c r="AB75" t="s">
        <v>163</v>
      </c>
      <c r="AC75" t="s">
        <v>252</v>
      </c>
      <c r="AD75" t="s">
        <v>165</v>
      </c>
      <c r="AE75" t="s">
        <v>166</v>
      </c>
      <c r="AF75">
        <v>0.077955903387674705</v>
      </c>
      <c r="AG75">
        <v>0</v>
      </c>
      <c r="AH75">
        <v>0</v>
      </c>
      <c r="AI75">
        <v>0</v>
      </c>
      <c r="AJ75">
        <v>0</v>
      </c>
      <c r="AK75">
        <v>0</v>
      </c>
      <c r="AL75">
        <v>0.2191923534815946</v>
      </c>
      <c r="AM75">
        <v>0.13096360819009439</v>
      </c>
      <c r="AN75">
        <v>0.14607095411688709</v>
      </c>
      <c r="AO75"/>
      <c r="AP75"/>
      <c r="AQ75"/>
      <c r="AR75"/>
      <c r="AS75"/>
      <c r="AT75"/>
      <c r="AU75"/>
      <c r="AV75"/>
      <c r="AW75"/>
      <c r="AX75"/>
      <c r="AY75"/>
      <c r="AZ75"/>
      <c r="BA75"/>
      <c r="BB75"/>
      <c r="BC75"/>
      <c r="BD75"/>
      <c r="BE75"/>
      <c r="BF75"/>
      <c r="BG75"/>
      <c r="BH75"/>
      <c r="BI75"/>
      <c r="BJ75"/>
      <c r="BK75"/>
      <c r="BL75"/>
    </row>
    <row r="76">
      <c r="A76" t="s">
        <v>631</v>
      </c>
      <c r="B76">
        <v>2006</v>
      </c>
      <c r="C76" t="s">
        <v>635</v>
      </c>
      <c r="D76">
        <v>122</v>
      </c>
      <c r="E76" t="s">
        <v>18</v>
      </c>
      <c r="F76" t="s">
        <v>14</v>
      </c>
      <c r="G76" t="s">
        <v>652</v>
      </c>
      <c r="H76">
        <v>12.721825529331801</v>
      </c>
      <c r="I76">
        <v>11.91292085170473</v>
      </c>
      <c r="J76">
        <v>15.79806700144557</v>
      </c>
      <c r="K76">
        <v>28.418255684076112</v>
      </c>
      <c r="L76">
        <v>59.301482451083963</v>
      </c>
      <c r="M76">
        <v>36.847725874083309</v>
      </c>
      <c r="N76">
        <v>44.786960443742402</v>
      </c>
      <c r="O76">
        <v>48.464824797108591</v>
      </c>
      <c r="P76">
        <v>62.700003959699593</v>
      </c>
      <c r="Q76">
        <v>87.194030098925765</v>
      </c>
      <c r="R76">
        <v>6.5895973630094797</v>
      </c>
      <c r="S76">
        <v>6.8891448130187634</v>
      </c>
      <c r="T76">
        <v>6.1044437034008547</v>
      </c>
      <c r="U76">
        <v>8.7108664941540841</v>
      </c>
      <c r="V76">
        <v>14.29734037275797</v>
      </c>
      <c r="W76" t="s">
        <v>249</v>
      </c>
      <c r="X76" t="s">
        <v>159</v>
      </c>
      <c r="Y76" t="s">
        <v>250</v>
      </c>
      <c r="Z76" t="s">
        <v>161</v>
      </c>
      <c r="AA76" t="s">
        <v>251</v>
      </c>
      <c r="AB76" t="s">
        <v>163</v>
      </c>
      <c r="AC76" t="s">
        <v>252</v>
      </c>
      <c r="AD76" t="s">
        <v>165</v>
      </c>
      <c r="AE76" t="s">
        <v>166</v>
      </c>
      <c r="AF76">
        <v>39.495195315114927</v>
      </c>
      <c r="AG76">
        <v>18.921232558328359</v>
      </c>
      <c r="AH76">
        <v>33.223925339348114</v>
      </c>
      <c r="AI76">
        <v>29.174787533016321</v>
      </c>
      <c r="AJ76">
        <v>40.419793591591102</v>
      </c>
      <c r="AK76">
        <v>22.63537906141541</v>
      </c>
      <c r="AL76">
        <v>33.822517824479363</v>
      </c>
      <c r="AM76">
        <v>67.973749766022777</v>
      </c>
      <c r="AN76">
        <v>31.645209464044601</v>
      </c>
      <c r="AO76">
        <v>100.40262114214271</v>
      </c>
      <c r="AP76">
        <v>64.936153290899298</v>
      </c>
      <c r="AQ76">
        <v>156.800453610684</v>
      </c>
      <c r="AR76">
        <v>624.70242338552453</v>
      </c>
      <c r="AS76">
        <v>3807.255335781068</v>
      </c>
      <c r="AT76">
        <v>86.76432121235338</v>
      </c>
      <c r="AU76">
        <v>253.04514651879589</v>
      </c>
      <c r="AV76">
        <v>435.12775448999099</v>
      </c>
      <c r="AW76">
        <v>1139.5454024610019</v>
      </c>
      <c r="AX76">
        <v>2306.858806565509</v>
      </c>
      <c r="AY76">
        <v>57.325285427513982</v>
      </c>
      <c r="AZ76">
        <v>66.724723925482834</v>
      </c>
      <c r="BA76">
        <v>22.733163814478669</v>
      </c>
      <c r="BB76">
        <v>90.415370316648776</v>
      </c>
      <c r="BC76">
        <v>295.55701247854381</v>
      </c>
      <c r="BD76">
        <v>113.38406646362191</v>
      </c>
      <c r="BE76">
        <v>93.331188491142271</v>
      </c>
      <c r="BF76">
        <v>107.2953686104824</v>
      </c>
      <c r="BG76">
        <v>172.16070240539881</v>
      </c>
      <c r="BH76">
        <v>235.37345003546969</v>
      </c>
      <c r="BI76">
        <v>185.6960390906473</v>
      </c>
      <c r="BJ76">
        <v>40.625957694092122</v>
      </c>
      <c r="BK76">
        <v>3721.8909680920751</v>
      </c>
      <c r="BL76">
        <v>84.33924632738939</v>
      </c>
    </row>
    <row r="77">
      <c r="A77" t="s">
        <v>631</v>
      </c>
      <c r="B77">
        <v>2006</v>
      </c>
      <c r="C77" t="s">
        <v>635</v>
      </c>
      <c r="D77">
        <v>123</v>
      </c>
      <c r="E77" t="s">
        <v>18</v>
      </c>
      <c r="F77" t="s">
        <v>52</v>
      </c>
      <c r="G77" t="s">
        <v>197</v>
      </c>
      <c r="H77">
        <v>87.278174470668205</v>
      </c>
      <c r="I77">
        <v>88.08707914829526</v>
      </c>
      <c r="J77">
        <v>84.201932998554426</v>
      </c>
      <c r="K77">
        <v>71.581744315923885</v>
      </c>
      <c r="L77">
        <v>40.698517548916037</v>
      </c>
      <c r="M77">
        <v>63.152274125916691</v>
      </c>
      <c r="N77">
        <v>55.213039556257598</v>
      </c>
      <c r="O77">
        <v>51.535175202891409</v>
      </c>
      <c r="P77">
        <v>37.299996040300407</v>
      </c>
      <c r="Q77">
        <v>12.80596990107423</v>
      </c>
      <c r="R77">
        <v>93.410402636990526</v>
      </c>
      <c r="S77">
        <v>93.11085518698124</v>
      </c>
      <c r="T77">
        <v>93.895556296599139</v>
      </c>
      <c r="U77">
        <v>91.289133505845911</v>
      </c>
      <c r="V77">
        <v>85.702659627242028</v>
      </c>
      <c r="W77" t="s">
        <v>249</v>
      </c>
      <c r="X77" t="s">
        <v>159</v>
      </c>
      <c r="Y77" t="s">
        <v>250</v>
      </c>
      <c r="Z77" t="s">
        <v>161</v>
      </c>
      <c r="AA77" t="s">
        <v>251</v>
      </c>
      <c r="AB77" t="s">
        <v>163</v>
      </c>
      <c r="AC77" t="s">
        <v>252</v>
      </c>
      <c r="AD77" t="s">
        <v>165</v>
      </c>
      <c r="AE77" t="s">
        <v>166</v>
      </c>
      <c r="AF77">
        <v>60.504804684885073</v>
      </c>
      <c r="AG77">
        <v>81.07876744167163</v>
      </c>
      <c r="AH77">
        <v>66.776074660651886</v>
      </c>
      <c r="AI77">
        <v>70.825212466983686</v>
      </c>
      <c r="AJ77">
        <v>59.580206408408898</v>
      </c>
      <c r="AK77">
        <v>77.364620938584579</v>
      </c>
      <c r="AL77">
        <v>66.177482175520637</v>
      </c>
      <c r="AM77">
        <v>32.026250233977223</v>
      </c>
      <c r="AN77">
        <v>68.354790535955402</v>
      </c>
      <c r="AO77">
        <v>8159.2672499469536</v>
      </c>
      <c r="AP77">
        <v>8198.0553532810954</v>
      </c>
      <c r="AQ77">
        <v>8107.5286695663799</v>
      </c>
      <c r="AR77">
        <v>7645.0270922052623</v>
      </c>
      <c r="AS77">
        <v>4448.1934377041571</v>
      </c>
      <c r="AT77">
        <v>2843.2622387651959</v>
      </c>
      <c r="AU77">
        <v>2670.4120584954239</v>
      </c>
      <c r="AV77">
        <v>2505.1739206249122</v>
      </c>
      <c r="AW77">
        <v>1786.379460194104</v>
      </c>
      <c r="AX77">
        <v>625.95977459400217</v>
      </c>
      <c r="AY77">
        <v>5272.0150233985096</v>
      </c>
      <c r="AZ77">
        <v>5270.085077578794</v>
      </c>
      <c r="BA77">
        <v>5309.0575721959494</v>
      </c>
      <c r="BB77">
        <v>5244.1763973023681</v>
      </c>
      <c r="BC77">
        <v>5031.5502795545972</v>
      </c>
      <c r="BD77">
        <v>4742.3114047334084</v>
      </c>
      <c r="BE77">
        <v>2893.3927773423211</v>
      </c>
      <c r="BF77">
        <v>1277.240947069879</v>
      </c>
      <c r="BG77">
        <v>6353.6590470779047</v>
      </c>
      <c r="BH77">
        <v>5002.365739094068</v>
      </c>
      <c r="BI77">
        <v>6998.2298180500347</v>
      </c>
      <c r="BJ77">
        <v>1079.9490375398029</v>
      </c>
      <c r="BK77">
        <v>6317.0430014510193</v>
      </c>
      <c r="BL77">
        <v>1893.88003034542</v>
      </c>
    </row>
    <row r="78">
      <c r="A78" t="s">
        <v>631</v>
      </c>
      <c r="B78">
        <v>2006</v>
      </c>
      <c r="C78" t="s">
        <v>635</v>
      </c>
      <c r="D78">
        <v>124</v>
      </c>
      <c r="E78" t="s">
        <v>51</v>
      </c>
      <c r="F78" t="s">
        <v>15</v>
      </c>
      <c r="G78" t="s">
        <v>653</v>
      </c>
      <c r="H78">
        <v>8.8949219578160026</v>
      </c>
      <c r="I78">
        <v>8.4079106089233893</v>
      </c>
      <c r="J78">
        <v>11.10236603533698</v>
      </c>
      <c r="K78">
        <v>11.81036899790406</v>
      </c>
      <c r="L78">
        <v>28.91787475835444</v>
      </c>
      <c r="M78">
        <v>17.166510638775179</v>
      </c>
      <c r="N78">
        <v>10.93039027584574</v>
      </c>
      <c r="O78">
        <v>10.53213310880632</v>
      </c>
      <c r="P78">
        <v>26.004780298554561</v>
      </c>
      <c r="Q78">
        <v>66.301165559230725</v>
      </c>
      <c r="R78">
        <v>4.8483988917710068</v>
      </c>
      <c r="S78">
        <v>5.1020807645173782</v>
      </c>
      <c r="T78">
        <v>4.2960800809356661</v>
      </c>
      <c r="U78">
        <v>6.024206432817067</v>
      </c>
      <c r="V78">
        <v>9.8492509537905022</v>
      </c>
      <c r="W78" t="s">
        <v>249</v>
      </c>
      <c r="X78" t="s">
        <v>159</v>
      </c>
      <c r="Y78" t="s">
        <v>250</v>
      </c>
      <c r="Z78" t="s">
        <v>161</v>
      </c>
      <c r="AA78" t="s">
        <v>251</v>
      </c>
      <c r="AB78" t="s">
        <v>163</v>
      </c>
      <c r="AC78" t="s">
        <v>252</v>
      </c>
      <c r="AD78" t="s">
        <v>165</v>
      </c>
      <c r="AE78" t="s">
        <v>166</v>
      </c>
      <c r="AF78">
        <v>30.025653043797082</v>
      </c>
      <c r="AG78">
        <v>9.376352948865037</v>
      </c>
      <c r="AH78">
        <v>15.016044096502259</v>
      </c>
      <c r="AI78">
        <v>18.96953180127954</v>
      </c>
      <c r="AJ78">
        <v>32.834126603195408</v>
      </c>
      <c r="AK78">
        <v>13.372505800886159</v>
      </c>
      <c r="AL78">
        <v>23.665278728989911</v>
      </c>
      <c r="AM78">
        <v>23.836571369131718</v>
      </c>
      <c r="AN78">
        <v>18.617167800599962</v>
      </c>
      <c r="AO78">
        <v>43.989859423824001</v>
      </c>
      <c r="AP78">
        <v>47.498651961973081</v>
      </c>
      <c r="AQ78">
        <v>124.1675265510451</v>
      </c>
      <c r="AR78">
        <v>385.58141957853189</v>
      </c>
      <c r="AS78">
        <v>2901.9029809282629</v>
      </c>
      <c r="AT78">
        <v>37.129522584726502</v>
      </c>
      <c r="AU78">
        <v>142.7257353543138</v>
      </c>
      <c r="AV78">
        <v>137.2710692384604</v>
      </c>
      <c r="AW78">
        <v>711.45520595345351</v>
      </c>
      <c r="AX78">
        <v>2071.2570212329488</v>
      </c>
      <c r="AY78">
        <v>38.274930534536132</v>
      </c>
      <c r="AZ78">
        <v>30.479209976606342</v>
      </c>
      <c r="BA78">
        <v>17.01944198536675</v>
      </c>
      <c r="BB78">
        <v>70.514621783934757</v>
      </c>
      <c r="BC78">
        <v>247.0136797992941</v>
      </c>
      <c r="BD78">
        <v>109.23666043666699</v>
      </c>
      <c r="BE78">
        <v>76.568761136479083</v>
      </c>
      <c r="BF78">
        <v>59.007228274841793</v>
      </c>
      <c r="BG78">
        <v>160.7886624173193</v>
      </c>
      <c r="BH78">
        <v>178.4622321690704</v>
      </c>
      <c r="BI78">
        <v>147.02168219338131</v>
      </c>
      <c r="BJ78">
        <v>36.280497167791481</v>
      </c>
      <c r="BK78">
        <v>2699.377106850508</v>
      </c>
      <c r="BL78">
        <v>36.397607797580278</v>
      </c>
    </row>
    <row r="79">
      <c r="A79" t="s">
        <v>631</v>
      </c>
      <c r="B79">
        <v>2006</v>
      </c>
      <c r="C79" t="s">
        <v>635</v>
      </c>
      <c r="D79">
        <v>125</v>
      </c>
      <c r="E79" t="s">
        <v>51</v>
      </c>
      <c r="F79" t="s">
        <v>16</v>
      </c>
      <c r="G79" t="s">
        <v>654</v>
      </c>
      <c r="H79">
        <v>3.8269035715157962</v>
      </c>
      <c r="I79">
        <v>3.505010242781343</v>
      </c>
      <c r="J79">
        <v>4.6957009661085882</v>
      </c>
      <c r="K79">
        <v>16.607886686172051</v>
      </c>
      <c r="L79">
        <v>30.38360769272952</v>
      </c>
      <c r="M79">
        <v>19.68121523530813</v>
      </c>
      <c r="N79">
        <v>33.856570167896663</v>
      </c>
      <c r="O79">
        <v>37.932691688302263</v>
      </c>
      <c r="P79">
        <v>36.695223661145022</v>
      </c>
      <c r="Q79">
        <v>20.89286453969504</v>
      </c>
      <c r="R79">
        <v>1.741198471238472</v>
      </c>
      <c r="S79">
        <v>1.787064048501384</v>
      </c>
      <c r="T79">
        <v>1.8083636224651889</v>
      </c>
      <c r="U79">
        <v>2.6866600613370171</v>
      </c>
      <c r="V79">
        <v>4.4480894189674656</v>
      </c>
      <c r="W79" t="s">
        <v>249</v>
      </c>
      <c r="X79" t="s">
        <v>159</v>
      </c>
      <c r="Y79" t="s">
        <v>250</v>
      </c>
      <c r="Z79" t="s">
        <v>161</v>
      </c>
      <c r="AA79" t="s">
        <v>251</v>
      </c>
      <c r="AB79" t="s">
        <v>163</v>
      </c>
      <c r="AC79" t="s">
        <v>252</v>
      </c>
      <c r="AD79" t="s">
        <v>165</v>
      </c>
      <c r="AE79" t="s">
        <v>166</v>
      </c>
      <c r="AF79">
        <v>9.4695422713178417</v>
      </c>
      <c r="AG79">
        <v>9.5448796094633277</v>
      </c>
      <c r="AH79">
        <v>18.207881242845851</v>
      </c>
      <c r="AI79">
        <v>10.205255731736781</v>
      </c>
      <c r="AJ79">
        <v>7.5856669883956958</v>
      </c>
      <c r="AK79">
        <v>9.2628732605292505</v>
      </c>
      <c r="AL79">
        <v>10.157239095489439</v>
      </c>
      <c r="AM79">
        <v>44.137178396891059</v>
      </c>
      <c r="AN79">
        <v>13.02804166344465</v>
      </c>
      <c r="AO79">
        <v>51.14693651994272</v>
      </c>
      <c r="AP79">
        <v>17.437501328926199</v>
      </c>
      <c r="AQ79">
        <v>32.632927059638817</v>
      </c>
      <c r="AR79">
        <v>239.12100380699249</v>
      </c>
      <c r="AS79">
        <v>905.35235485280407</v>
      </c>
      <c r="AT79">
        <v>49.634798627626871</v>
      </c>
      <c r="AU79">
        <v>110.31941116448201</v>
      </c>
      <c r="AV79">
        <v>297.85668525153068</v>
      </c>
      <c r="AW79">
        <v>428.09019650754891</v>
      </c>
      <c r="AX79">
        <v>235.60178533256109</v>
      </c>
      <c r="AY79">
        <v>19.05035489297784</v>
      </c>
      <c r="AZ79">
        <v>30.979688750500479</v>
      </c>
      <c r="BA79">
        <v>5.7137218291119174</v>
      </c>
      <c r="BB79">
        <v>19.900748532714019</v>
      </c>
      <c r="BC79">
        <v>48.543332679249673</v>
      </c>
      <c r="BD79">
        <v>4.1474060269548776</v>
      </c>
      <c r="BE79">
        <v>16.762427354663188</v>
      </c>
      <c r="BF79">
        <v>43.022315137264577</v>
      </c>
      <c r="BG79">
        <v>11.37203998807948</v>
      </c>
      <c r="BH79">
        <v>56.911217866399348</v>
      </c>
      <c r="BI79">
        <v>38.674356897266058</v>
      </c>
      <c r="BJ79">
        <v>4.3454605263006387</v>
      </c>
      <c r="BK79">
        <v>1022.513861241567</v>
      </c>
      <c r="BL79">
        <v>47.941638529809133</v>
      </c>
    </row>
    <row r="80">
      <c r="A80" t="s">
        <v>631</v>
      </c>
      <c r="B80">
        <v>2006</v>
      </c>
      <c r="C80" t="s">
        <v>635</v>
      </c>
      <c r="D80">
        <v>126</v>
      </c>
      <c r="E80" t="s">
        <v>51</v>
      </c>
      <c r="F80" t="s">
        <v>22</v>
      </c>
      <c r="G80" t="s">
        <v>655</v>
      </c>
      <c r="H80">
        <v>34.956243807345317</v>
      </c>
      <c r="I80">
        <v>34.787210086847942</v>
      </c>
      <c r="J80">
        <v>42.912746798152433</v>
      </c>
      <c r="K80">
        <v>63.402046774979553</v>
      </c>
      <c r="L80">
        <v>40.235294985623867</v>
      </c>
      <c r="M80">
        <v>52.134738458246069</v>
      </c>
      <c r="N80">
        <v>54.233671777345258</v>
      </c>
      <c r="O80">
        <v>51.326375725971403</v>
      </c>
      <c r="P80">
        <v>37.103441518255778</v>
      </c>
      <c r="Q80">
        <v>12.80596990107423</v>
      </c>
      <c r="R80">
        <v>36.956118332509398</v>
      </c>
      <c r="S80">
        <v>38.776103473197303</v>
      </c>
      <c r="T80">
        <v>39.664425725996793</v>
      </c>
      <c r="U80">
        <v>47.992272022503478</v>
      </c>
      <c r="V80">
        <v>59.800917012449922</v>
      </c>
      <c r="W80" t="s">
        <v>249</v>
      </c>
      <c r="X80" t="s">
        <v>159</v>
      </c>
      <c r="Y80" t="s">
        <v>250</v>
      </c>
      <c r="Z80" t="s">
        <v>161</v>
      </c>
      <c r="AA80" t="s">
        <v>251</v>
      </c>
      <c r="AB80" t="s">
        <v>163</v>
      </c>
      <c r="AC80" t="s">
        <v>252</v>
      </c>
      <c r="AD80" t="s">
        <v>165</v>
      </c>
      <c r="AE80" t="s">
        <v>166</v>
      </c>
      <c r="AF80">
        <v>40.003992346338023</v>
      </c>
      <c r="AG80">
        <v>16.286639725344191</v>
      </c>
      <c r="AH80">
        <v>25.896867122911729</v>
      </c>
      <c r="AI80">
        <v>27.49138123955294</v>
      </c>
      <c r="AJ80">
        <v>36.233417199712818</v>
      </c>
      <c r="AK80">
        <v>21.042817727934882</v>
      </c>
      <c r="AL80">
        <v>31.57401115959588</v>
      </c>
      <c r="AM80">
        <v>31.340932838705189</v>
      </c>
      <c r="AN80">
        <v>27.7766059193263</v>
      </c>
      <c r="AO80">
        <v>3837.6485069763539</v>
      </c>
      <c r="AP80">
        <v>3793.8916997196961</v>
      </c>
      <c r="AQ80">
        <v>4695.2544296837495</v>
      </c>
      <c r="AR80">
        <v>6968.5882303757362</v>
      </c>
      <c r="AS80">
        <v>4409.9523362843474</v>
      </c>
      <c r="AT80">
        <v>2520.4455174474479</v>
      </c>
      <c r="AU80">
        <v>2641.7806605992232</v>
      </c>
      <c r="AV80">
        <v>2499.034586107402</v>
      </c>
      <c r="AW80">
        <v>1780.6284225649281</v>
      </c>
      <c r="AX80">
        <v>625.95977459400217</v>
      </c>
      <c r="AY80">
        <v>2263.3740939005602</v>
      </c>
      <c r="AZ80">
        <v>2370.3427224945499</v>
      </c>
      <c r="BA80">
        <v>2417.5671763988421</v>
      </c>
      <c r="BB80">
        <v>2934.4655889745682</v>
      </c>
      <c r="BC80">
        <v>3651.7366599583488</v>
      </c>
      <c r="BD80">
        <v>3746.8543884519781</v>
      </c>
      <c r="BE80">
        <v>958.23077086534522</v>
      </c>
      <c r="BF80">
        <v>711.25347314752287</v>
      </c>
      <c r="BG80">
        <v>3525.771330630464</v>
      </c>
      <c r="BH80">
        <v>3779.5218113067272</v>
      </c>
      <c r="BI80">
        <v>2952.1132339922569</v>
      </c>
      <c r="BJ80">
        <v>692.19119385234364</v>
      </c>
      <c r="BK80">
        <v>6248.2444406578679</v>
      </c>
      <c r="BL80">
        <v>1091.1545601353821</v>
      </c>
    </row>
    <row r="81">
      <c r="A81" t="s">
        <v>631</v>
      </c>
      <c r="B81">
        <v>2006</v>
      </c>
      <c r="C81" t="s">
        <v>635</v>
      </c>
      <c r="D81">
        <v>127</v>
      </c>
      <c r="E81" t="s">
        <v>51</v>
      </c>
      <c r="F81" t="s">
        <v>19</v>
      </c>
      <c r="G81" t="s">
        <v>656</v>
      </c>
      <c r="H81">
        <v>52.321930663322881</v>
      </c>
      <c r="I81">
        <v>53.299869061447339</v>
      </c>
      <c r="J81">
        <v>41.289186200402</v>
      </c>
      <c r="K81">
        <v>8.179697540944332</v>
      </c>
      <c r="L81">
        <v>0.46322256329217909</v>
      </c>
      <c r="M81">
        <v>11.01753566767062</v>
      </c>
      <c r="N81">
        <v>0.97936777891234306</v>
      </c>
      <c r="O81">
        <v>0.20879947692002129</v>
      </c>
      <c r="P81">
        <v>0.19655452204463689</v>
      </c>
      <c r="Q81">
        <v>0</v>
      </c>
      <c r="R81">
        <v>56.454284304481106</v>
      </c>
      <c r="S81">
        <v>54.334751713783938</v>
      </c>
      <c r="T81">
        <v>54.231130570602353</v>
      </c>
      <c r="U81">
        <v>43.296861483342433</v>
      </c>
      <c r="V81">
        <v>25.901742614792109</v>
      </c>
      <c r="W81" t="s">
        <v>249</v>
      </c>
      <c r="X81" t="s">
        <v>159</v>
      </c>
      <c r="Y81" t="s">
        <v>250</v>
      </c>
      <c r="Z81" t="s">
        <v>161</v>
      </c>
      <c r="AA81" t="s">
        <v>251</v>
      </c>
      <c r="AB81" t="s">
        <v>163</v>
      </c>
      <c r="AC81" t="s">
        <v>252</v>
      </c>
      <c r="AD81" t="s">
        <v>165</v>
      </c>
      <c r="AE81" t="s">
        <v>166</v>
      </c>
      <c r="AF81">
        <v>20.50081233854706</v>
      </c>
      <c r="AG81">
        <v>64.792127716327457</v>
      </c>
      <c r="AH81">
        <v>40.879207537740157</v>
      </c>
      <c r="AI81">
        <v>43.333831227430743</v>
      </c>
      <c r="AJ81">
        <v>23.34678920869608</v>
      </c>
      <c r="AK81">
        <v>56.321803210649712</v>
      </c>
      <c r="AL81">
        <v>34.603471015924747</v>
      </c>
      <c r="AM81">
        <v>0.68531739527203028</v>
      </c>
      <c r="AN81">
        <v>40.578184616629102</v>
      </c>
      <c r="AO81">
        <v>4321.6187429706042</v>
      </c>
      <c r="AP81">
        <v>4404.1636535613889</v>
      </c>
      <c r="AQ81">
        <v>3412.2742398826281</v>
      </c>
      <c r="AR81">
        <v>676.43886182952747</v>
      </c>
      <c r="AS81">
        <v>38.241101419811109</v>
      </c>
      <c r="AT81">
        <v>322.81672131774911</v>
      </c>
      <c r="AU81">
        <v>28.63139789620066</v>
      </c>
      <c r="AV81">
        <v>6.13933451751054</v>
      </c>
      <c r="AW81">
        <v>5.7510376291769436</v>
      </c>
      <c r="AX81">
        <v>0</v>
      </c>
      <c r="AY81">
        <v>3008.6409294979539</v>
      </c>
      <c r="AZ81">
        <v>2899.7423550842341</v>
      </c>
      <c r="BA81">
        <v>2891.4903957970951</v>
      </c>
      <c r="BB81">
        <v>2309.710808327794</v>
      </c>
      <c r="BC81">
        <v>1379.8136195962461</v>
      </c>
      <c r="BD81">
        <v>995.45701628143195</v>
      </c>
      <c r="BE81">
        <v>1935.1620064769779</v>
      </c>
      <c r="BF81">
        <v>565.98747392235612</v>
      </c>
      <c r="BG81">
        <v>2827.887716447437</v>
      </c>
      <c r="BH81">
        <v>1222.8439277873399</v>
      </c>
      <c r="BI81">
        <v>4046.116584057756</v>
      </c>
      <c r="BJ81">
        <v>387.7578436874611</v>
      </c>
      <c r="BK81">
        <v>68.798560793151708</v>
      </c>
      <c r="BL81">
        <v>802.72547021003788</v>
      </c>
    </row>
    <row r="82">
      <c r="A82" t="s">
        <v>631</v>
      </c>
      <c r="B82">
        <v>2006</v>
      </c>
      <c r="C82" t="s">
        <v>635</v>
      </c>
      <c r="D82">
        <v>128</v>
      </c>
      <c r="E82" t="s">
        <v>506</v>
      </c>
      <c r="F82" t="s">
        <v>50</v>
      </c>
      <c r="G82" t="s">
        <v>657</v>
      </c>
      <c r="H82">
        <v>30.081402725515922</v>
      </c>
      <c r="I82">
        <v>29.421921679936101</v>
      </c>
      <c r="J82">
        <v>29.72326276169683</v>
      </c>
      <c r="K82">
        <v>58.440908093729739</v>
      </c>
      <c r="L82">
        <v>51.23583161313389</v>
      </c>
      <c r="M82">
        <v>53.412292803531813</v>
      </c>
      <c r="N82">
        <v>75.594703977342746</v>
      </c>
      <c r="O82">
        <v>78.26850060245205</v>
      </c>
      <c r="P82">
        <v>58.525073913441652</v>
      </c>
      <c r="Q82">
        <v>23.9613474867386</v>
      </c>
      <c r="R82">
        <v>26.423442515815019</v>
      </c>
      <c r="S82">
        <v>25.940288628049739</v>
      </c>
      <c r="T82">
        <v>29.62372511450517</v>
      </c>
      <c r="U82">
        <v>30.842627000885059</v>
      </c>
      <c r="V82">
        <v>31.11130673955849</v>
      </c>
      <c r="W82" t="s">
        <v>249</v>
      </c>
      <c r="X82" t="s">
        <v>159</v>
      </c>
      <c r="Y82" t="s">
        <v>250</v>
      </c>
      <c r="Z82" t="s">
        <v>161</v>
      </c>
      <c r="AA82" t="s">
        <v>251</v>
      </c>
      <c r="AB82" t="s">
        <v>163</v>
      </c>
      <c r="AC82" t="s">
        <v>252</v>
      </c>
      <c r="AD82" t="s">
        <v>165</v>
      </c>
      <c r="AE82" t="s">
        <v>166</v>
      </c>
      <c r="AF82">
        <v>23.97644117408332</v>
      </c>
      <c r="AG82">
        <v>50.445337427355163</v>
      </c>
      <c r="AH82">
        <v>54.803522030798987</v>
      </c>
      <c r="AI82">
        <v>34.979708833141522</v>
      </c>
      <c r="AJ82">
        <v>18.76720862318755</v>
      </c>
      <c r="AK82">
        <v>40.922103559197183</v>
      </c>
      <c r="AL82">
        <v>30.030996356332899</v>
      </c>
      <c r="AM82">
        <v>64.932681437788474</v>
      </c>
      <c r="AN82">
        <v>41.169080199159851</v>
      </c>
      <c r="AO82"/>
      <c r="AP82"/>
      <c r="AQ82"/>
      <c r="AR82"/>
      <c r="AS82"/>
      <c r="AT82"/>
      <c r="AU82"/>
      <c r="AV82"/>
      <c r="AW82"/>
      <c r="AX82"/>
      <c r="AY82"/>
      <c r="AZ82"/>
      <c r="BA82"/>
      <c r="BB82"/>
      <c r="BC82"/>
      <c r="BD82"/>
      <c r="BE82"/>
      <c r="BF82"/>
      <c r="BG82"/>
      <c r="BH82"/>
      <c r="BI82"/>
      <c r="BJ82"/>
      <c r="BK82"/>
      <c r="BL82"/>
    </row>
    <row r="83">
      <c r="A83" t="s">
        <v>631</v>
      </c>
      <c r="B83">
        <v>2006</v>
      </c>
      <c r="C83" t="s">
        <v>635</v>
      </c>
      <c r="D83">
        <v>129</v>
      </c>
      <c r="E83" t="s">
        <v>506</v>
      </c>
      <c r="F83" t="s">
        <v>49</v>
      </c>
      <c r="G83" t="s">
        <v>197</v>
      </c>
      <c r="H83">
        <v>69.918597274484071</v>
      </c>
      <c r="I83">
        <v>70.578078320063895</v>
      </c>
      <c r="J83">
        <v>70.276737238303156</v>
      </c>
      <c r="K83">
        <v>41.559091906270247</v>
      </c>
      <c r="L83">
        <v>48.764168386866103</v>
      </c>
      <c r="M83">
        <v>46.58770719646818</v>
      </c>
      <c r="N83">
        <v>24.40529602265725</v>
      </c>
      <c r="O83">
        <v>21.73149939754795</v>
      </c>
      <c r="P83">
        <v>41.474926086558348</v>
      </c>
      <c r="Q83">
        <v>76.038652513261411</v>
      </c>
      <c r="R83">
        <v>73.576557484184974</v>
      </c>
      <c r="S83">
        <v>74.059711371950257</v>
      </c>
      <c r="T83">
        <v>70.376274885494837</v>
      </c>
      <c r="U83">
        <v>69.157372999114941</v>
      </c>
      <c r="V83">
        <v>68.888693260441514</v>
      </c>
      <c r="W83" t="s">
        <v>249</v>
      </c>
      <c r="X83" t="s">
        <v>159</v>
      </c>
      <c r="Y83" t="s">
        <v>250</v>
      </c>
      <c r="Z83" t="s">
        <v>161</v>
      </c>
      <c r="AA83" t="s">
        <v>251</v>
      </c>
      <c r="AB83" t="s">
        <v>163</v>
      </c>
      <c r="AC83" t="s">
        <v>252</v>
      </c>
      <c r="AD83" t="s">
        <v>165</v>
      </c>
      <c r="AE83" t="s">
        <v>166</v>
      </c>
      <c r="AF83">
        <v>76.02355882591668</v>
      </c>
      <c r="AG83">
        <v>49.554662572644837</v>
      </c>
      <c r="AH83">
        <v>45.196477969201013</v>
      </c>
      <c r="AI83">
        <v>65.02029116685847</v>
      </c>
      <c r="AJ83">
        <v>81.232791376812457</v>
      </c>
      <c r="AK83">
        <v>59.077896440802803</v>
      </c>
      <c r="AL83">
        <v>69.969003643667094</v>
      </c>
      <c r="AM83">
        <v>35.067318562211533</v>
      </c>
      <c r="AN83">
        <v>58.830919800840157</v>
      </c>
      <c r="AO83"/>
      <c r="AP83"/>
      <c r="AQ83"/>
      <c r="AR83"/>
      <c r="AS83"/>
      <c r="AT83"/>
      <c r="AU83"/>
      <c r="AV83"/>
      <c r="AW83"/>
      <c r="AX83"/>
      <c r="AY83"/>
      <c r="AZ83"/>
      <c r="BA83"/>
      <c r="BB83"/>
      <c r="BC83"/>
      <c r="BD83"/>
      <c r="BE83"/>
      <c r="BF83"/>
      <c r="BG83"/>
      <c r="BH83"/>
      <c r="BI83"/>
      <c r="BJ83"/>
      <c r="BK83"/>
      <c r="BL83"/>
    </row>
    <row r="84">
      <c r="A84" t="s">
        <v>631</v>
      </c>
      <c r="B84">
        <v>2006</v>
      </c>
      <c r="C84" t="s">
        <v>635</v>
      </c>
      <c r="D84">
        <v>135</v>
      </c>
      <c r="E84" t="s">
        <v>46</v>
      </c>
      <c r="F84" t="s">
        <v>45</v>
      </c>
      <c r="G84" t="s">
        <v>658</v>
      </c>
      <c r="H84">
        <v>0.40693929640384813</v>
      </c>
      <c r="I84">
        <v>0.16191050281298941</v>
      </c>
      <c r="J84">
        <v>0.39819178717158271</v>
      </c>
      <c r="K84">
        <v>1.6878551550511369</v>
      </c>
      <c r="L84">
        <v>21.73765659387573</v>
      </c>
      <c r="M84">
        <v>0.25824617044813758</v>
      </c>
      <c r="N84">
        <v>2.0891984122833791</v>
      </c>
      <c r="O84">
        <v>3.4629562478402001</v>
      </c>
      <c r="P84">
        <v>13.71846018001534</v>
      </c>
      <c r="Q84">
        <v>45.206793902690457</v>
      </c>
      <c r="R84">
        <v>0.38511458890699252</v>
      </c>
      <c r="S84">
        <v>0.35413938010313478</v>
      </c>
      <c r="T84">
        <v>0</v>
      </c>
      <c r="U84">
        <v>0.53228038435029323</v>
      </c>
      <c r="V84">
        <v>0.91065903934618575</v>
      </c>
      <c r="W84" t="s">
        <v>249</v>
      </c>
      <c r="X84" t="s">
        <v>159</v>
      </c>
      <c r="Y84" t="s">
        <v>250</v>
      </c>
      <c r="Z84" t="s">
        <v>161</v>
      </c>
      <c r="AA84" t="s">
        <v>251</v>
      </c>
      <c r="AB84" t="s">
        <v>163</v>
      </c>
      <c r="AC84" t="s">
        <v>252</v>
      </c>
      <c r="AD84" t="s">
        <v>165</v>
      </c>
      <c r="AE84" t="s">
        <v>166</v>
      </c>
      <c r="AF84">
        <v>0.20111619730319319</v>
      </c>
      <c r="AG84">
        <v>0.29974863628262338</v>
      </c>
      <c r="AH84">
        <v>0.25832277710493062</v>
      </c>
      <c r="AI84">
        <v>0.59613923808586822</v>
      </c>
      <c r="AJ84">
        <v>2.2468032804254059</v>
      </c>
      <c r="AK84">
        <v>0.34691509859975839</v>
      </c>
      <c r="AL84">
        <v>0.29273480576788652</v>
      </c>
      <c r="AM84">
        <v>17.918488881308601</v>
      </c>
      <c r="AN84">
        <v>0.41013325907204462</v>
      </c>
      <c r="AO84"/>
      <c r="AP84"/>
      <c r="AQ84"/>
      <c r="AR84"/>
      <c r="AS84"/>
      <c r="AT84"/>
      <c r="AU84"/>
      <c r="AV84"/>
      <c r="AW84"/>
      <c r="AX84"/>
      <c r="AY84"/>
      <c r="AZ84"/>
      <c r="BA84"/>
      <c r="BB84"/>
      <c r="BC84"/>
      <c r="BD84"/>
      <c r="BE84"/>
      <c r="BF84"/>
      <c r="BG84"/>
      <c r="BH84"/>
      <c r="BI84"/>
      <c r="BJ84"/>
      <c r="BK84"/>
      <c r="BL84"/>
    </row>
    <row r="85">
      <c r="A85" t="s">
        <v>631</v>
      </c>
      <c r="B85">
        <v>2006</v>
      </c>
      <c r="C85" t="s">
        <v>635</v>
      </c>
      <c r="D85">
        <v>136</v>
      </c>
      <c r="E85" t="s">
        <v>46</v>
      </c>
      <c r="F85" t="s">
        <v>44</v>
      </c>
      <c r="G85" t="s">
        <v>659</v>
      </c>
      <c r="H85">
        <v>0.2977258254957838</v>
      </c>
      <c r="I85">
        <v>0.1033958818276023</v>
      </c>
      <c r="J85">
        <v>0</v>
      </c>
      <c r="K85">
        <v>1.4252685675021259</v>
      </c>
      <c r="L85">
        <v>11.27956329659218</v>
      </c>
      <c r="M85">
        <v>0.78526709074905465</v>
      </c>
      <c r="N85">
        <v>1.089848839235066</v>
      </c>
      <c r="O85">
        <v>2.7174056218998701</v>
      </c>
      <c r="P85">
        <v>10.087198093852191</v>
      </c>
      <c r="Q85">
        <v>19.158319935102721</v>
      </c>
      <c r="R85">
        <v>0.33307806377739851</v>
      </c>
      <c r="S85">
        <v>0.16008801608691081</v>
      </c>
      <c r="T85">
        <v>0</v>
      </c>
      <c r="U85">
        <v>0</v>
      </c>
      <c r="V85">
        <v>1.2031371413853991</v>
      </c>
      <c r="W85" t="s">
        <v>249</v>
      </c>
      <c r="X85" t="s">
        <v>159</v>
      </c>
      <c r="Y85" t="s">
        <v>250</v>
      </c>
      <c r="Z85" t="s">
        <v>161</v>
      </c>
      <c r="AA85" t="s">
        <v>251</v>
      </c>
      <c r="AB85" t="s">
        <v>163</v>
      </c>
      <c r="AC85" t="s">
        <v>252</v>
      </c>
      <c r="AD85" t="s">
        <v>165</v>
      </c>
      <c r="AE85" t="s">
        <v>166</v>
      </c>
      <c r="AF85">
        <v>1.356630701285674</v>
      </c>
      <c r="AG85">
        <v>0.35445204665448943</v>
      </c>
      <c r="AH85">
        <v>1.2634298789190741</v>
      </c>
      <c r="AI85">
        <v>0.95800806059558452</v>
      </c>
      <c r="AJ85">
        <v>0.23370094188092111</v>
      </c>
      <c r="AK85">
        <v>0.43459931255234319</v>
      </c>
      <c r="AL85">
        <v>0.38984084970760041</v>
      </c>
      <c r="AM85">
        <v>8.6791090909910427</v>
      </c>
      <c r="AN85">
        <v>0.33302050989249382</v>
      </c>
      <c r="AO85"/>
      <c r="AP85"/>
      <c r="AQ85"/>
      <c r="AR85"/>
      <c r="AS85"/>
      <c r="AT85"/>
      <c r="AU85"/>
      <c r="AV85"/>
      <c r="AW85"/>
      <c r="AX85"/>
      <c r="AY85"/>
      <c r="AZ85"/>
      <c r="BA85"/>
      <c r="BB85"/>
      <c r="BC85"/>
      <c r="BD85"/>
      <c r="BE85"/>
      <c r="BF85"/>
      <c r="BG85"/>
      <c r="BH85"/>
      <c r="BI85"/>
      <c r="BJ85"/>
      <c r="BK85"/>
      <c r="BL85"/>
    </row>
    <row r="86">
      <c r="A86" t="s">
        <v>631</v>
      </c>
      <c r="B86">
        <v>2006</v>
      </c>
      <c r="C86" t="s">
        <v>635</v>
      </c>
      <c r="D86">
        <v>137</v>
      </c>
      <c r="E86" t="s">
        <v>46</v>
      </c>
      <c r="F86" t="s">
        <v>43</v>
      </c>
      <c r="G86" t="s">
        <v>660</v>
      </c>
      <c r="H86">
        <v>0.51091156226757684</v>
      </c>
      <c r="I86">
        <v>0.52056097634183374</v>
      </c>
      <c r="J86">
        <v>1.4991243926855551</v>
      </c>
      <c r="K86">
        <v>4.4409615979857326</v>
      </c>
      <c r="L86">
        <v>13.100870600374551</v>
      </c>
      <c r="M86">
        <v>1.917699527707293</v>
      </c>
      <c r="N86">
        <v>5.4766343190816187</v>
      </c>
      <c r="O86">
        <v>8.6183833805406493</v>
      </c>
      <c r="P86">
        <v>15.140844317690179</v>
      </c>
      <c r="Q86">
        <v>14.291602993749709</v>
      </c>
      <c r="R86">
        <v>0.35746178305461529</v>
      </c>
      <c r="S86">
        <v>0.73604620184365754</v>
      </c>
      <c r="T86">
        <v>0.42637014354184888</v>
      </c>
      <c r="U86">
        <v>1.1626078893030021</v>
      </c>
      <c r="V86">
        <v>3.4343746421192849</v>
      </c>
      <c r="W86" t="s">
        <v>249</v>
      </c>
      <c r="X86" t="s">
        <v>159</v>
      </c>
      <c r="Y86" t="s">
        <v>250</v>
      </c>
      <c r="Z86" t="s">
        <v>161</v>
      </c>
      <c r="AA86" t="s">
        <v>251</v>
      </c>
      <c r="AB86" t="s">
        <v>163</v>
      </c>
      <c r="AC86" t="s">
        <v>252</v>
      </c>
      <c r="AD86" t="s">
        <v>165</v>
      </c>
      <c r="AE86" t="s">
        <v>166</v>
      </c>
      <c r="AF86">
        <v>0.77732677182956134</v>
      </c>
      <c r="AG86">
        <v>2.4706675525878818</v>
      </c>
      <c r="AH86">
        <v>6.2277998400228363</v>
      </c>
      <c r="AI86">
        <v>1.083999463172183</v>
      </c>
      <c r="AJ86">
        <v>2.0132943716360061</v>
      </c>
      <c r="AK86">
        <v>1.8033680442544919</v>
      </c>
      <c r="AL86">
        <v>2.9428807277996341</v>
      </c>
      <c r="AM86">
        <v>10.476965715277579</v>
      </c>
      <c r="AN86">
        <v>3.5202384303694272</v>
      </c>
      <c r="AO86"/>
      <c r="AP86"/>
      <c r="AQ86"/>
      <c r="AR86"/>
      <c r="AS86"/>
      <c r="AT86"/>
      <c r="AU86"/>
      <c r="AV86"/>
      <c r="AW86"/>
      <c r="AX86"/>
      <c r="AY86"/>
      <c r="AZ86"/>
      <c r="BA86"/>
      <c r="BB86"/>
      <c r="BC86"/>
      <c r="BD86"/>
      <c r="BE86"/>
      <c r="BF86"/>
      <c r="BG86"/>
      <c r="BH86"/>
      <c r="BI86"/>
      <c r="BJ86"/>
      <c r="BK86"/>
      <c r="BL86"/>
    </row>
    <row r="87">
      <c r="A87" t="s">
        <v>631</v>
      </c>
      <c r="B87">
        <v>2006</v>
      </c>
      <c r="C87" t="s">
        <v>635</v>
      </c>
      <c r="D87">
        <v>138</v>
      </c>
      <c r="E87" t="s">
        <v>46</v>
      </c>
      <c r="F87" t="s">
        <v>42</v>
      </c>
      <c r="G87" t="s">
        <v>197</v>
      </c>
      <c r="H87">
        <v>46.462492652510043</v>
      </c>
      <c r="I87">
        <v>45.914263577570082</v>
      </c>
      <c r="J87">
        <v>56.813497619740851</v>
      </c>
      <c r="K87">
        <v>84.266217138516637</v>
      </c>
      <c r="L87">
        <v>53.418686945865147</v>
      </c>
      <c r="M87">
        <v>86.02125154342491</v>
      </c>
      <c r="N87">
        <v>90.364950650487472</v>
      </c>
      <c r="O87">
        <v>84.99245527279929</v>
      </c>
      <c r="P87">
        <v>60.85694288639769</v>
      </c>
      <c r="Q87">
        <v>21.34328316845718</v>
      </c>
      <c r="R87">
        <v>42.470061259779982</v>
      </c>
      <c r="S87">
        <v>44.414974688182177</v>
      </c>
      <c r="T87">
        <v>45.342499285855581</v>
      </c>
      <c r="U87">
        <v>55.008250243004163</v>
      </c>
      <c r="V87">
        <v>68.550086562356995</v>
      </c>
      <c r="W87" t="s">
        <v>249</v>
      </c>
      <c r="X87" t="s">
        <v>159</v>
      </c>
      <c r="Y87" t="s">
        <v>250</v>
      </c>
      <c r="Z87" t="s">
        <v>161</v>
      </c>
      <c r="AA87" t="s">
        <v>251</v>
      </c>
      <c r="AB87" t="s">
        <v>163</v>
      </c>
      <c r="AC87" t="s">
        <v>252</v>
      </c>
      <c r="AD87" t="s">
        <v>165</v>
      </c>
      <c r="AE87" t="s">
        <v>166</v>
      </c>
      <c r="AF87">
        <v>77.164113991034526</v>
      </c>
      <c r="AG87">
        <v>32.083004048147629</v>
      </c>
      <c r="AH87">
        <v>51.371239966213011</v>
      </c>
      <c r="AI87">
        <v>54.028022010715603</v>
      </c>
      <c r="AJ87">
        <v>72.15941219736159</v>
      </c>
      <c r="AK87">
        <v>41.093314333943383</v>
      </c>
      <c r="AL87">
        <v>61.771072600800281</v>
      </c>
      <c r="AM87">
        <v>62.240118917150831</v>
      </c>
      <c r="AN87">
        <v>55.158423184036877</v>
      </c>
      <c r="AO87"/>
      <c r="AP87"/>
      <c r="AQ87"/>
      <c r="AR87"/>
      <c r="AS87"/>
      <c r="AT87"/>
      <c r="AU87"/>
      <c r="AV87"/>
      <c r="AW87"/>
      <c r="AX87"/>
      <c r="AY87"/>
      <c r="AZ87"/>
      <c r="BA87"/>
      <c r="BB87"/>
      <c r="BC87"/>
      <c r="BD87"/>
      <c r="BE87"/>
      <c r="BF87"/>
      <c r="BG87"/>
      <c r="BH87"/>
      <c r="BI87"/>
      <c r="BJ87"/>
      <c r="BK87"/>
      <c r="BL87"/>
    </row>
    <row r="88">
      <c r="A88" t="s">
        <v>631</v>
      </c>
      <c r="B88">
        <v>2006</v>
      </c>
      <c r="C88" t="s">
        <v>635</v>
      </c>
      <c r="D88">
        <v>139</v>
      </c>
      <c r="E88" t="s">
        <v>46</v>
      </c>
      <c r="F88" t="s">
        <v>19</v>
      </c>
      <c r="G88" t="s">
        <v>197</v>
      </c>
      <c r="H88">
        <v>52.321930663322881</v>
      </c>
      <c r="I88">
        <v>53.299869061447339</v>
      </c>
      <c r="J88">
        <v>41.289186200402</v>
      </c>
      <c r="K88">
        <v>8.179697540944332</v>
      </c>
      <c r="L88">
        <v>0.46322256329217909</v>
      </c>
      <c r="M88">
        <v>11.01753566767062</v>
      </c>
      <c r="N88">
        <v>0.97936777891234306</v>
      </c>
      <c r="O88">
        <v>0.20879947692002129</v>
      </c>
      <c r="P88">
        <v>0.19655452204463689</v>
      </c>
      <c r="Q88">
        <v>0</v>
      </c>
      <c r="R88">
        <v>56.454284304481106</v>
      </c>
      <c r="S88">
        <v>54.334751713783938</v>
      </c>
      <c r="T88">
        <v>54.231130570602353</v>
      </c>
      <c r="U88">
        <v>43.296861483342433</v>
      </c>
      <c r="V88">
        <v>25.901742614792109</v>
      </c>
      <c r="W88" t="s">
        <v>249</v>
      </c>
      <c r="X88" t="s">
        <v>159</v>
      </c>
      <c r="Y88" t="s">
        <v>250</v>
      </c>
      <c r="Z88" t="s">
        <v>161</v>
      </c>
      <c r="AA88" t="s">
        <v>251</v>
      </c>
      <c r="AB88" t="s">
        <v>163</v>
      </c>
      <c r="AC88" t="s">
        <v>252</v>
      </c>
      <c r="AD88" t="s">
        <v>165</v>
      </c>
      <c r="AE88" t="s">
        <v>166</v>
      </c>
      <c r="AF88">
        <v>20.50081233854706</v>
      </c>
      <c r="AG88">
        <v>64.792127716327457</v>
      </c>
      <c r="AH88">
        <v>40.879207537740157</v>
      </c>
      <c r="AI88">
        <v>43.333831227430743</v>
      </c>
      <c r="AJ88">
        <v>23.34678920869608</v>
      </c>
      <c r="AK88">
        <v>56.321803210649712</v>
      </c>
      <c r="AL88">
        <v>34.603471015924747</v>
      </c>
      <c r="AM88">
        <v>0.68531739527203028</v>
      </c>
      <c r="AN88">
        <v>40.578184616629102</v>
      </c>
      <c r="AO88"/>
      <c r="AP88"/>
      <c r="AQ88"/>
      <c r="AR88"/>
      <c r="AS88"/>
      <c r="AT88"/>
      <c r="AU88"/>
      <c r="AV88"/>
      <c r="AW88"/>
      <c r="AX88"/>
      <c r="AY88"/>
      <c r="AZ88"/>
      <c r="BA88"/>
      <c r="BB88"/>
      <c r="BC88"/>
      <c r="BD88"/>
      <c r="BE88"/>
      <c r="BF88"/>
      <c r="BG88"/>
      <c r="BH88"/>
      <c r="BI88"/>
      <c r="BJ88"/>
      <c r="BK88"/>
      <c r="BL88"/>
    </row>
    <row r="89">
      <c r="A89" t="s">
        <v>631</v>
      </c>
      <c r="B89">
        <v>2006</v>
      </c>
      <c r="C89" t="s">
        <v>635</v>
      </c>
      <c r="D89">
        <v>148</v>
      </c>
      <c r="E89" t="s">
        <v>109</v>
      </c>
      <c r="F89" t="s">
        <v>50</v>
      </c>
      <c r="G89" t="s">
        <v>197</v>
      </c>
      <c r="H89">
        <v>0.61923705569601251</v>
      </c>
      <c r="I89">
        <v>0.21103133550430539</v>
      </c>
      <c r="J89">
        <v>0.3948648047924514</v>
      </c>
      <c r="K89">
        <v>2.891521462173356</v>
      </c>
      <c r="L89">
        <v>10.96672488309302</v>
      </c>
      <c r="M89">
        <v>1.694005075094172</v>
      </c>
      <c r="N89">
        <v>3.7735941875689378</v>
      </c>
      <c r="O89">
        <v>10.130140310854021</v>
      </c>
      <c r="P89">
        <v>14.63093608354256</v>
      </c>
      <c r="Q89">
        <v>8.0332887566272326</v>
      </c>
      <c r="R89">
        <v>0.35746178305461529</v>
      </c>
      <c r="S89">
        <v>0.58049077825048756</v>
      </c>
      <c r="T89">
        <v>0.1071632798812219</v>
      </c>
      <c r="U89">
        <v>0.37305101120411138</v>
      </c>
      <c r="V89">
        <v>0.91125126673997692</v>
      </c>
      <c r="W89" t="s">
        <v>249</v>
      </c>
      <c r="X89" t="s">
        <v>159</v>
      </c>
      <c r="Y89" t="s">
        <v>250</v>
      </c>
      <c r="Z89" t="s">
        <v>161</v>
      </c>
      <c r="AA89" t="s">
        <v>251</v>
      </c>
      <c r="AB89" t="s">
        <v>163</v>
      </c>
      <c r="AC89" t="s">
        <v>252</v>
      </c>
      <c r="AD89" t="s">
        <v>165</v>
      </c>
      <c r="AE89" t="s">
        <v>166</v>
      </c>
      <c r="AF89">
        <v>0.085413223534227395</v>
      </c>
      <c r="AG89">
        <v>0.56123122010659388</v>
      </c>
      <c r="AH89">
        <v>3.1073446503368469</v>
      </c>
      <c r="AI89">
        <v>0.174262244815755</v>
      </c>
      <c r="AJ89">
        <v>1.0865607433167641</v>
      </c>
      <c r="AK89">
        <v>0.53834571328188885</v>
      </c>
      <c r="AL89">
        <v>0.38778846081547808</v>
      </c>
      <c r="AM89">
        <v>10.1854824859268</v>
      </c>
      <c r="AN89">
        <v>2.4234744396204002</v>
      </c>
      <c r="AO89"/>
      <c r="AP89"/>
      <c r="AQ89"/>
      <c r="AR89"/>
      <c r="AS89"/>
      <c r="AT89"/>
      <c r="AU89"/>
      <c r="AV89"/>
      <c r="AW89"/>
      <c r="AX89"/>
      <c r="AY89"/>
      <c r="AZ89"/>
      <c r="BA89"/>
      <c r="BB89"/>
      <c r="BC89"/>
      <c r="BD89"/>
      <c r="BE89"/>
      <c r="BF89"/>
      <c r="BG89"/>
      <c r="BH89"/>
      <c r="BI89"/>
      <c r="BJ89"/>
      <c r="BK89"/>
      <c r="BL89"/>
    </row>
    <row r="90">
      <c r="A90" t="s">
        <v>631</v>
      </c>
      <c r="B90">
        <v>2006</v>
      </c>
      <c r="C90" t="s">
        <v>635</v>
      </c>
      <c r="D90">
        <v>149</v>
      </c>
      <c r="E90" t="s">
        <v>109</v>
      </c>
      <c r="F90" t="s">
        <v>49</v>
      </c>
      <c r="G90" t="s">
        <v>197</v>
      </c>
      <c r="H90">
        <v>0.53258617003325404</v>
      </c>
      <c r="I90">
        <v>0.57483602547811985</v>
      </c>
      <c r="J90">
        <v>1.5024513750646871</v>
      </c>
      <c r="K90">
        <v>4.6625638583656368</v>
      </c>
      <c r="L90">
        <v>35.151365607749419</v>
      </c>
      <c r="M90">
        <v>1.2672077138103139</v>
      </c>
      <c r="N90">
        <v>4.8820873830311271</v>
      </c>
      <c r="O90">
        <v>4.6686049394267028</v>
      </c>
      <c r="P90">
        <v>24.315566508015159</v>
      </c>
      <c r="Q90">
        <v>70.623428074915708</v>
      </c>
      <c r="R90">
        <v>0.71819265268439092</v>
      </c>
      <c r="S90">
        <v>0.57111291408614984</v>
      </c>
      <c r="T90">
        <v>0.31920686366062712</v>
      </c>
      <c r="U90">
        <v>1.3218372624491841</v>
      </c>
      <c r="V90">
        <v>4.6369195561108931</v>
      </c>
      <c r="W90" t="s">
        <v>249</v>
      </c>
      <c r="X90" t="s">
        <v>159</v>
      </c>
      <c r="Y90" t="s">
        <v>250</v>
      </c>
      <c r="Z90" t="s">
        <v>161</v>
      </c>
      <c r="AA90" t="s">
        <v>251</v>
      </c>
      <c r="AB90" t="s">
        <v>163</v>
      </c>
      <c r="AC90" t="s">
        <v>252</v>
      </c>
      <c r="AD90" t="s">
        <v>165</v>
      </c>
      <c r="AE90" t="s">
        <v>166</v>
      </c>
      <c r="AF90">
        <v>2.2496604468841999</v>
      </c>
      <c r="AG90">
        <v>2.5636370154184012</v>
      </c>
      <c r="AH90">
        <v>4.2618765290996086</v>
      </c>
      <c r="AI90">
        <v>2.4638845170378798</v>
      </c>
      <c r="AJ90">
        <v>3.4072378506255698</v>
      </c>
      <c r="AK90">
        <v>2.0465367421247049</v>
      </c>
      <c r="AL90">
        <v>3.2376679224596421</v>
      </c>
      <c r="AM90">
        <v>26.889081201650409</v>
      </c>
      <c r="AN90">
        <v>1.8399177597135661</v>
      </c>
      <c r="AO90"/>
      <c r="AP90"/>
      <c r="AQ90"/>
      <c r="AR90"/>
      <c r="AS90"/>
      <c r="AT90"/>
      <c r="AU90"/>
      <c r="AV90"/>
      <c r="AW90"/>
      <c r="AX90"/>
      <c r="AY90"/>
      <c r="AZ90"/>
      <c r="BA90"/>
      <c r="BB90"/>
      <c r="BC90"/>
      <c r="BD90"/>
      <c r="BE90"/>
      <c r="BF90"/>
      <c r="BG90"/>
      <c r="BH90"/>
      <c r="BI90"/>
      <c r="BJ90"/>
      <c r="BK90"/>
      <c r="BL90"/>
    </row>
    <row r="91">
      <c r="A91" t="s">
        <v>631</v>
      </c>
      <c r="B91">
        <v>2006</v>
      </c>
      <c r="C91" t="s">
        <v>635</v>
      </c>
      <c r="D91">
        <v>150</v>
      </c>
      <c r="E91" t="s">
        <v>109</v>
      </c>
      <c r="F91" t="s">
        <v>111</v>
      </c>
      <c r="G91" t="s">
        <v>197</v>
      </c>
      <c r="H91">
        <v>98.848176774270797</v>
      </c>
      <c r="I91">
        <v>99.214132639017564</v>
      </c>
      <c r="J91">
        <v>98.102683820142872</v>
      </c>
      <c r="K91">
        <v>92.445914679460955</v>
      </c>
      <c r="L91">
        <v>53.881909509157317</v>
      </c>
      <c r="M91">
        <v>97.038787211095496</v>
      </c>
      <c r="N91">
        <v>91.344318429399834</v>
      </c>
      <c r="O91">
        <v>85.201254749719297</v>
      </c>
      <c r="P91">
        <v>61.053497408442333</v>
      </c>
      <c r="Q91">
        <v>21.34328316845718</v>
      </c>
      <c r="R91">
        <v>98.924345564261017</v>
      </c>
      <c r="S91">
        <v>98.848396307663364</v>
      </c>
      <c r="T91">
        <v>99.57362985645814</v>
      </c>
      <c r="U91">
        <v>98.305111726346695</v>
      </c>
      <c r="V91">
        <v>94.45182917714915</v>
      </c>
      <c r="W91" t="s">
        <v>249</v>
      </c>
      <c r="X91" t="s">
        <v>159</v>
      </c>
      <c r="Y91" t="s">
        <v>250</v>
      </c>
      <c r="Z91" t="s">
        <v>161</v>
      </c>
      <c r="AA91" t="s">
        <v>251</v>
      </c>
      <c r="AB91" t="s">
        <v>163</v>
      </c>
      <c r="AC91" t="s">
        <v>252</v>
      </c>
      <c r="AD91" t="s">
        <v>165</v>
      </c>
      <c r="AE91" t="s">
        <v>166</v>
      </c>
      <c r="AF91">
        <v>97.664926329581562</v>
      </c>
      <c r="AG91">
        <v>96.875131764475015</v>
      </c>
      <c r="AH91">
        <v>92.630778820563521</v>
      </c>
      <c r="AI91">
        <v>97.361853238146395</v>
      </c>
      <c r="AJ91">
        <v>95.50620140605767</v>
      </c>
      <c r="AK91">
        <v>97.415117544593386</v>
      </c>
      <c r="AL91">
        <v>96.374543616724893</v>
      </c>
      <c r="AM91">
        <v>62.925436312422868</v>
      </c>
      <c r="AN91">
        <v>95.736607800665993</v>
      </c>
      <c r="AO91"/>
      <c r="AP91"/>
      <c r="AQ91"/>
      <c r="AR91"/>
      <c r="AS91"/>
      <c r="AT91"/>
      <c r="AU91"/>
      <c r="AV91"/>
      <c r="AW91"/>
      <c r="AX91"/>
      <c r="AY91"/>
      <c r="AZ91"/>
      <c r="BA91"/>
      <c r="BB91"/>
      <c r="BC91"/>
      <c r="BD91"/>
      <c r="BE91"/>
      <c r="BF91"/>
      <c r="BG91"/>
      <c r="BH91"/>
      <c r="BI91"/>
      <c r="BJ91"/>
      <c r="BK91"/>
      <c r="BL91"/>
    </row>
    <row r="92">
      <c r="A92" t="s">
        <v>631</v>
      </c>
      <c r="B92">
        <v>2006</v>
      </c>
      <c r="C92" t="s">
        <v>635</v>
      </c>
      <c r="D92">
        <v>151</v>
      </c>
      <c r="E92" t="s">
        <v>110</v>
      </c>
      <c r="F92" t="s">
        <v>50</v>
      </c>
      <c r="G92" t="s">
        <v>197</v>
      </c>
      <c r="H92">
        <v>29.750675778520581</v>
      </c>
      <c r="I92">
        <v>29.03338110331681</v>
      </c>
      <c r="J92">
        <v>29.435522243588959</v>
      </c>
      <c r="K92">
        <v>57.864002128743373</v>
      </c>
      <c r="L92">
        <v>51.060694204160519</v>
      </c>
      <c r="M92">
        <v>52.943887418042273</v>
      </c>
      <c r="N92">
        <v>74.973743401575589</v>
      </c>
      <c r="O92">
        <v>77.477754704047115</v>
      </c>
      <c r="P92">
        <v>58.057071234657698</v>
      </c>
      <c r="Q92">
        <v>23.961347486738621</v>
      </c>
      <c r="R92">
        <v>26.17414581840552</v>
      </c>
      <c r="S92">
        <v>25.611059852978052</v>
      </c>
      <c r="T92">
        <v>29.14730029840657</v>
      </c>
      <c r="U92">
        <v>30.657625966641781</v>
      </c>
      <c r="V92">
        <v>30.840031103717319</v>
      </c>
      <c r="W92" t="s">
        <v>249</v>
      </c>
      <c r="X92" t="s">
        <v>159</v>
      </c>
      <c r="Y92" t="s">
        <v>250</v>
      </c>
      <c r="Z92" t="s">
        <v>161</v>
      </c>
      <c r="AA92" t="s">
        <v>251</v>
      </c>
      <c r="AB92" t="s">
        <v>163</v>
      </c>
      <c r="AC92" t="s">
        <v>252</v>
      </c>
      <c r="AD92" t="s">
        <v>165</v>
      </c>
      <c r="AE92" t="s">
        <v>166</v>
      </c>
      <c r="AF92">
        <v>23.664050601903021</v>
      </c>
      <c r="AG92">
        <v>50.098849157540577</v>
      </c>
      <c r="AH92">
        <v>53.968951647080431</v>
      </c>
      <c r="AI92">
        <v>34.391837982955039</v>
      </c>
      <c r="AJ92">
        <v>18.69767723402467</v>
      </c>
      <c r="AK92">
        <v>40.659448207642392</v>
      </c>
      <c r="AL92">
        <v>29.930340176700732</v>
      </c>
      <c r="AM92">
        <v>64.465187583781685</v>
      </c>
      <c r="AN92">
        <v>41.06787819471068</v>
      </c>
      <c r="AO92"/>
      <c r="AP92"/>
      <c r="AQ92"/>
      <c r="AR92"/>
      <c r="AS92"/>
      <c r="AT92"/>
      <c r="AU92"/>
      <c r="AV92"/>
      <c r="AW92"/>
      <c r="AX92"/>
      <c r="AY92"/>
      <c r="AZ92"/>
      <c r="BA92"/>
      <c r="BB92"/>
      <c r="BC92"/>
      <c r="BD92"/>
      <c r="BE92"/>
      <c r="BF92"/>
      <c r="BG92"/>
      <c r="BH92"/>
      <c r="BI92"/>
      <c r="BJ92"/>
      <c r="BK92"/>
      <c r="BL92"/>
    </row>
    <row r="93">
      <c r="A93" t="s">
        <v>631</v>
      </c>
      <c r="B93">
        <v>2006</v>
      </c>
      <c r="C93" t="s">
        <v>635</v>
      </c>
      <c r="D93">
        <v>152</v>
      </c>
      <c r="E93" t="s">
        <v>110</v>
      </c>
      <c r="F93" t="s">
        <v>49</v>
      </c>
      <c r="G93" t="s">
        <v>197</v>
      </c>
      <c r="H93">
        <v>69.149884311668274</v>
      </c>
      <c r="I93">
        <v>69.646036982129814</v>
      </c>
      <c r="J93">
        <v>69.596412707782946</v>
      </c>
      <c r="K93">
        <v>41.148836679200713</v>
      </c>
      <c r="L93">
        <v>48.597479766165982</v>
      </c>
      <c r="M93">
        <v>46.179150817345793</v>
      </c>
      <c r="N93">
        <v>24.204822631365989</v>
      </c>
      <c r="O93">
        <v>21.51194627103434</v>
      </c>
      <c r="P93">
        <v>41.143266932405311</v>
      </c>
      <c r="Q93">
        <v>76.038652513261482</v>
      </c>
      <c r="R93">
        <v>72.882386284630314</v>
      </c>
      <c r="S93">
        <v>73.11976084145445</v>
      </c>
      <c r="T93">
        <v>69.24444545855998</v>
      </c>
      <c r="U93">
        <v>68.742551475318763</v>
      </c>
      <c r="V93">
        <v>68.288016978248208</v>
      </c>
      <c r="W93" t="s">
        <v>249</v>
      </c>
      <c r="X93" t="s">
        <v>159</v>
      </c>
      <c r="Y93" t="s">
        <v>250</v>
      </c>
      <c r="Z93" t="s">
        <v>161</v>
      </c>
      <c r="AA93" t="s">
        <v>251</v>
      </c>
      <c r="AB93" t="s">
        <v>163</v>
      </c>
      <c r="AC93" t="s">
        <v>252</v>
      </c>
      <c r="AD93" t="s">
        <v>165</v>
      </c>
      <c r="AE93" t="s">
        <v>166</v>
      </c>
      <c r="AF93">
        <v>75.033043058026905</v>
      </c>
      <c r="AG93">
        <v>49.214291981987841</v>
      </c>
      <c r="AH93">
        <v>44.508207570442963</v>
      </c>
      <c r="AI93">
        <v>63.927556689565783</v>
      </c>
      <c r="AJ93">
        <v>80.931828727362841</v>
      </c>
      <c r="AK93">
        <v>58.698709539124351</v>
      </c>
      <c r="AL93">
        <v>69.734485530585729</v>
      </c>
      <c r="AM93">
        <v>34.814845454042739</v>
      </c>
      <c r="AN93">
        <v>58.686301388705822</v>
      </c>
      <c r="AO93"/>
      <c r="AP93"/>
      <c r="AQ93"/>
      <c r="AR93"/>
      <c r="AS93"/>
      <c r="AT93"/>
      <c r="AU93"/>
      <c r="AV93"/>
      <c r="AW93"/>
      <c r="AX93"/>
      <c r="AY93"/>
      <c r="AZ93"/>
      <c r="BA93"/>
      <c r="BB93"/>
      <c r="BC93"/>
      <c r="BD93"/>
      <c r="BE93"/>
      <c r="BF93"/>
      <c r="BG93"/>
      <c r="BH93"/>
      <c r="BI93"/>
      <c r="BJ93"/>
      <c r="BK93"/>
      <c r="BL93"/>
    </row>
    <row r="94">
      <c r="A94" t="s">
        <v>631</v>
      </c>
      <c r="B94">
        <v>2006</v>
      </c>
      <c r="C94" t="s">
        <v>635</v>
      </c>
      <c r="D94">
        <v>153</v>
      </c>
      <c r="E94" t="s">
        <v>267</v>
      </c>
      <c r="F94" t="s">
        <v>268</v>
      </c>
      <c r="G94" t="s">
        <v>197</v>
      </c>
      <c r="H94">
        <v>0.40693929640384813</v>
      </c>
      <c r="I94">
        <v>0.16191050281298941</v>
      </c>
      <c r="J94">
        <v>0.39819178717158271</v>
      </c>
      <c r="K94">
        <v>1.6878551550511369</v>
      </c>
      <c r="L94">
        <v>21.73765659387573</v>
      </c>
      <c r="M94">
        <v>0.25824617044813758</v>
      </c>
      <c r="N94">
        <v>2.0891984122833791</v>
      </c>
      <c r="O94">
        <v>3.4629562478402001</v>
      </c>
      <c r="P94">
        <v>13.71846018001534</v>
      </c>
      <c r="Q94">
        <v>45.206793902690457</v>
      </c>
      <c r="R94">
        <v>0.38511458890699252</v>
      </c>
      <c r="S94">
        <v>0.35413938010313478</v>
      </c>
      <c r="T94">
        <v>0</v>
      </c>
      <c r="U94">
        <v>0.53228038435029323</v>
      </c>
      <c r="V94">
        <v>0.91065903934618575</v>
      </c>
      <c r="W94" t="s">
        <v>249</v>
      </c>
      <c r="X94" t="s">
        <v>159</v>
      </c>
      <c r="Y94" t="s">
        <v>250</v>
      </c>
      <c r="Z94" t="s">
        <v>161</v>
      </c>
      <c r="AA94" t="s">
        <v>251</v>
      </c>
      <c r="AB94" t="s">
        <v>163</v>
      </c>
      <c r="AC94" t="s">
        <v>252</v>
      </c>
      <c r="AD94" t="s">
        <v>165</v>
      </c>
      <c r="AE94" t="s">
        <v>166</v>
      </c>
      <c r="AF94">
        <v>0.20111619730319319</v>
      </c>
      <c r="AG94">
        <v>0.29974863628262338</v>
      </c>
      <c r="AH94">
        <v>0.25832277710493062</v>
      </c>
      <c r="AI94">
        <v>0.59613923808586822</v>
      </c>
      <c r="AJ94">
        <v>2.2468032804254059</v>
      </c>
      <c r="AK94">
        <v>0.34691509859975839</v>
      </c>
      <c r="AL94">
        <v>0.29273480576788652</v>
      </c>
      <c r="AM94">
        <v>17.918488881308601</v>
      </c>
      <c r="AN94">
        <v>0.41013325907204462</v>
      </c>
      <c r="AO94">
        <v>33.611842458690568</v>
      </c>
      <c r="AP94">
        <v>13.378651095685321</v>
      </c>
      <c r="AQ94">
        <v>32.907879833320337</v>
      </c>
      <c r="AR94">
        <v>139.5810559376846</v>
      </c>
      <c r="AS94">
        <v>1794.5411046635479</v>
      </c>
      <c r="AT94">
        <v>7.5666813842553262</v>
      </c>
      <c r="AU94">
        <v>61.07682151094118</v>
      </c>
      <c r="AV94">
        <v>101.82136056374149</v>
      </c>
      <c r="AW94">
        <v>401.39183718050913</v>
      </c>
      <c r="AX94">
        <v>1325.83325152459</v>
      </c>
      <c r="AY94">
        <v>20.524067021789978</v>
      </c>
      <c r="AZ94">
        <v>18.899745148330581</v>
      </c>
      <c r="BA94">
        <v>0</v>
      </c>
      <c r="BB94">
        <v>28.394985564201608</v>
      </c>
      <c r="BC94">
        <v>48.511784090569613</v>
      </c>
      <c r="BD94">
        <v>9.7655900842948373</v>
      </c>
      <c r="BE94">
        <v>8.9526643571120914</v>
      </c>
      <c r="BF94">
        <v>3.5765726606917969</v>
      </c>
      <c r="BG94">
        <v>38.902972133426871</v>
      </c>
      <c r="BH94">
        <v>117.68169592148951</v>
      </c>
      <c r="BI94">
        <v>24.922123470633149</v>
      </c>
      <c r="BJ94">
        <v>3.2803130357814472</v>
      </c>
      <c r="BK94">
        <v>1798.8252671344901</v>
      </c>
      <c r="BL94">
        <v>8.1133351910096252</v>
      </c>
    </row>
    <row r="95">
      <c r="A95" t="s">
        <v>631</v>
      </c>
      <c r="B95">
        <v>2006</v>
      </c>
      <c r="C95" t="s">
        <v>635</v>
      </c>
      <c r="D95">
        <v>154</v>
      </c>
      <c r="E95" t="s">
        <v>267</v>
      </c>
      <c r="F95" t="s">
        <v>269</v>
      </c>
      <c r="G95" t="s">
        <v>197</v>
      </c>
      <c r="H95">
        <v>0.2977258254957838</v>
      </c>
      <c r="I95">
        <v>0.1033958818276023</v>
      </c>
      <c r="J95">
        <v>0</v>
      </c>
      <c r="K95">
        <v>1.4252685675021259</v>
      </c>
      <c r="L95">
        <v>11.27956329659218</v>
      </c>
      <c r="M95">
        <v>0.78526709074905465</v>
      </c>
      <c r="N95">
        <v>1.089848839235066</v>
      </c>
      <c r="O95">
        <v>2.7174056218998701</v>
      </c>
      <c r="P95">
        <v>10.087198093852191</v>
      </c>
      <c r="Q95">
        <v>19.158319935102721</v>
      </c>
      <c r="R95">
        <v>0.33307806377739851</v>
      </c>
      <c r="S95">
        <v>0.16008801608691081</v>
      </c>
      <c r="T95">
        <v>0</v>
      </c>
      <c r="U95">
        <v>0</v>
      </c>
      <c r="V95">
        <v>1.2031371413853991</v>
      </c>
      <c r="W95" t="s">
        <v>249</v>
      </c>
      <c r="X95" t="s">
        <v>159</v>
      </c>
      <c r="Y95" t="s">
        <v>250</v>
      </c>
      <c r="Z95" t="s">
        <v>161</v>
      </c>
      <c r="AA95" t="s">
        <v>251</v>
      </c>
      <c r="AB95" t="s">
        <v>163</v>
      </c>
      <c r="AC95" t="s">
        <v>252</v>
      </c>
      <c r="AD95" t="s">
        <v>165</v>
      </c>
      <c r="AE95" t="s">
        <v>166</v>
      </c>
      <c r="AF95">
        <v>1.356630701285674</v>
      </c>
      <c r="AG95">
        <v>0.35445204665448943</v>
      </c>
      <c r="AH95">
        <v>1.2634298789190741</v>
      </c>
      <c r="AI95">
        <v>0.95800806059558452</v>
      </c>
      <c r="AJ95">
        <v>0.23370094188092111</v>
      </c>
      <c r="AK95">
        <v>0.43459931255234319</v>
      </c>
      <c r="AL95">
        <v>0.38984084970760041</v>
      </c>
      <c r="AM95">
        <v>8.6791090909910427</v>
      </c>
      <c r="AN95">
        <v>0.33302050989249382</v>
      </c>
      <c r="AO95">
        <v>24.591170306926539</v>
      </c>
      <c r="AP95">
        <v>8.5435929335599958</v>
      </c>
      <c r="AQ95">
        <v>0</v>
      </c>
      <c r="AR95">
        <v>117.8658554031614</v>
      </c>
      <c r="AS95">
        <v>931.17856982301089</v>
      </c>
      <c r="AT95">
        <v>23.008534325710311</v>
      </c>
      <c r="AU95">
        <v>31.861264414381399</v>
      </c>
      <c r="AV95">
        <v>79.899923020388414</v>
      </c>
      <c r="AW95">
        <v>295.14383697329299</v>
      </c>
      <c r="AX95">
        <v>561.87876689467873</v>
      </c>
      <c r="AY95">
        <v>17.75086351274615</v>
      </c>
      <c r="AZ95">
        <v>8.5435929335599958</v>
      </c>
      <c r="BA95">
        <v>0</v>
      </c>
      <c r="BB95">
        <v>0</v>
      </c>
      <c r="BC95">
        <v>64.092406391900667</v>
      </c>
      <c r="BD95">
        <v>65.873855523196966</v>
      </c>
      <c r="BE95">
        <v>10.58650422481684</v>
      </c>
      <c r="BF95">
        <v>17.492645496790988</v>
      </c>
      <c r="BG95">
        <v>62.517879219988608</v>
      </c>
      <c r="BH95">
        <v>12.24064581826185</v>
      </c>
      <c r="BI95">
        <v>31.221292389403441</v>
      </c>
      <c r="BJ95">
        <v>4.3684590830307188</v>
      </c>
      <c r="BK95">
        <v>871.29003078920198</v>
      </c>
      <c r="BL95">
        <v>6.587875921967397</v>
      </c>
    </row>
    <row r="96">
      <c r="A96" t="s">
        <v>631</v>
      </c>
      <c r="B96">
        <v>2006</v>
      </c>
      <c r="C96" t="s">
        <v>635</v>
      </c>
      <c r="D96">
        <v>155</v>
      </c>
      <c r="E96" t="s">
        <v>267</v>
      </c>
      <c r="F96" t="s">
        <v>270</v>
      </c>
      <c r="G96" t="s">
        <v>197</v>
      </c>
      <c r="H96">
        <v>0.37166883915664478</v>
      </c>
      <c r="I96">
        <v>0.41226207332819859</v>
      </c>
      <c r="J96">
        <v>1.393988278983967</v>
      </c>
      <c r="K96">
        <v>4.2760214567616286</v>
      </c>
      <c r="L96">
        <v>13.100870600374551</v>
      </c>
      <c r="M96">
        <v>1.4720678459996099</v>
      </c>
      <c r="N96">
        <v>5.4026696705985184</v>
      </c>
      <c r="O96">
        <v>8.6183833805406493</v>
      </c>
      <c r="P96">
        <v>15.140844317690179</v>
      </c>
      <c r="Q96">
        <v>14.291602993749709</v>
      </c>
      <c r="R96">
        <v>0.24889186588105119</v>
      </c>
      <c r="S96">
        <v>0.68183722143780823</v>
      </c>
      <c r="T96">
        <v>0.3127929369715915</v>
      </c>
      <c r="U96">
        <v>1.1063267194379851</v>
      </c>
      <c r="V96">
        <v>3.2499968133458861</v>
      </c>
      <c r="W96" t="s">
        <v>249</v>
      </c>
      <c r="X96" t="s">
        <v>159</v>
      </c>
      <c r="Y96" t="s">
        <v>250</v>
      </c>
      <c r="Z96" t="s">
        <v>161</v>
      </c>
      <c r="AA96" t="s">
        <v>251</v>
      </c>
      <c r="AB96" t="s">
        <v>163</v>
      </c>
      <c r="AC96" t="s">
        <v>252</v>
      </c>
      <c r="AD96" t="s">
        <v>165</v>
      </c>
      <c r="AE96" t="s">
        <v>166</v>
      </c>
      <c r="AF96">
        <v>0.77732677182956134</v>
      </c>
      <c r="AG96">
        <v>2.279323158038415</v>
      </c>
      <c r="AH96">
        <v>5.2698294125185914</v>
      </c>
      <c r="AI96">
        <v>1.083999463172183</v>
      </c>
      <c r="AJ96">
        <v>2.0132943716360061</v>
      </c>
      <c r="AK96">
        <v>1.8033680442544919</v>
      </c>
      <c r="AL96">
        <v>1.7110512299384351</v>
      </c>
      <c r="AM96">
        <v>10.476965715277579</v>
      </c>
      <c r="AN96">
        <v>3.0149018460453849</v>
      </c>
      <c r="AO96">
        <v>30.698619128047969</v>
      </c>
      <c r="AP96">
        <v>34.065180103926657</v>
      </c>
      <c r="AQ96">
        <v>115.20377931374679</v>
      </c>
      <c r="AR96">
        <v>353.61540850281182</v>
      </c>
      <c r="AS96">
        <v>1081.53566129451</v>
      </c>
      <c r="AT96">
        <v>43.131978868677997</v>
      </c>
      <c r="AU96">
        <v>157.94473574823061</v>
      </c>
      <c r="AV96">
        <v>253.40647090586111</v>
      </c>
      <c r="AW96">
        <v>443.00972830719979</v>
      </c>
      <c r="AX96">
        <v>419.14678814623989</v>
      </c>
      <c r="AY96">
        <v>13.26429453378806</v>
      </c>
      <c r="AZ96">
        <v>36.388355663997373</v>
      </c>
      <c r="BA96">
        <v>16.67746483634625</v>
      </c>
      <c r="BB96">
        <v>59.018014098108267</v>
      </c>
      <c r="BC96">
        <v>173.13081723459339</v>
      </c>
      <c r="BD96">
        <v>37.744620856130091</v>
      </c>
      <c r="BE96">
        <v>68.077091019925462</v>
      </c>
      <c r="BF96">
        <v>72.962701990724938</v>
      </c>
      <c r="BG96">
        <v>70.739851051983266</v>
      </c>
      <c r="BH96">
        <v>105.4511082957184</v>
      </c>
      <c r="BI96">
        <v>129.55262323061069</v>
      </c>
      <c r="BJ96">
        <v>19.173612238332119</v>
      </c>
      <c r="BK96">
        <v>1051.7756701683841</v>
      </c>
      <c r="BL96">
        <v>59.641369491234222</v>
      </c>
    </row>
    <row r="97">
      <c r="A97" t="s">
        <v>631</v>
      </c>
      <c r="B97">
        <v>2006</v>
      </c>
      <c r="C97" t="s">
        <v>635</v>
      </c>
      <c r="D97">
        <v>156</v>
      </c>
      <c r="E97" t="s">
        <v>267</v>
      </c>
      <c r="F97" t="s">
        <v>271</v>
      </c>
      <c r="G97" t="s">
        <v>197</v>
      </c>
      <c r="H97">
        <v>46.02499538065836</v>
      </c>
      <c r="I97">
        <v>44.508213962889229</v>
      </c>
      <c r="J97">
        <v>55.603003286353747</v>
      </c>
      <c r="K97">
        <v>83.456681454148466</v>
      </c>
      <c r="L97">
        <v>52.733567840966018</v>
      </c>
      <c r="M97">
        <v>84.716282712947063</v>
      </c>
      <c r="N97">
        <v>90.328197182855845</v>
      </c>
      <c r="O97">
        <v>84.165198867069677</v>
      </c>
      <c r="P97">
        <v>59.383753420354701</v>
      </c>
      <c r="Q97">
        <v>21.34328316845718</v>
      </c>
      <c r="R97">
        <v>42.414945594388257</v>
      </c>
      <c r="S97">
        <v>43.375932422961988</v>
      </c>
      <c r="T97">
        <v>43.677488921992349</v>
      </c>
      <c r="U97">
        <v>53.969063234621451</v>
      </c>
      <c r="V97">
        <v>67.301304230054598</v>
      </c>
      <c r="W97" t="s">
        <v>249</v>
      </c>
      <c r="X97" t="s">
        <v>159</v>
      </c>
      <c r="Y97" t="s">
        <v>250</v>
      </c>
      <c r="Z97" t="s">
        <v>161</v>
      </c>
      <c r="AA97" t="s">
        <v>251</v>
      </c>
      <c r="AB97" t="s">
        <v>163</v>
      </c>
      <c r="AC97" t="s">
        <v>252</v>
      </c>
      <c r="AD97" t="s">
        <v>165</v>
      </c>
      <c r="AE97" t="s">
        <v>166</v>
      </c>
      <c r="AF97">
        <v>74.320243289392991</v>
      </c>
      <c r="AG97">
        <v>31.592728645606741</v>
      </c>
      <c r="AH97">
        <v>50.94874568660255</v>
      </c>
      <c r="AI97">
        <v>53.073281542325368</v>
      </c>
      <c r="AJ97">
        <v>71.851989995297529</v>
      </c>
      <c r="AK97">
        <v>40.100993212017642</v>
      </c>
      <c r="AL97">
        <v>60.394122882408482</v>
      </c>
      <c r="AM97">
        <v>61.798372156891133</v>
      </c>
      <c r="AN97">
        <v>54.763634529421282</v>
      </c>
      <c r="AO97">
        <v>3801.5126766263838</v>
      </c>
      <c r="AP97">
        <v>3677.7099394804291</v>
      </c>
      <c r="AQ97">
        <v>4595.2151939552323</v>
      </c>
      <c r="AR97">
        <v>6901.6418189463011</v>
      </c>
      <c r="AS97">
        <v>4353.3926795420393</v>
      </c>
      <c r="AT97">
        <v>2482.209584115019</v>
      </c>
      <c r="AU97">
        <v>2640.706188701653</v>
      </c>
      <c r="AV97">
        <v>2474.7107521522389</v>
      </c>
      <c r="AW97">
        <v>1737.52400570396</v>
      </c>
      <c r="AX97">
        <v>625.95977459400217</v>
      </c>
      <c r="AY97">
        <v>2260.43679252836</v>
      </c>
      <c r="AZ97">
        <v>2314.891013042507</v>
      </c>
      <c r="BA97">
        <v>2328.7923080647688</v>
      </c>
      <c r="BB97">
        <v>2879.029204375217</v>
      </c>
      <c r="BC97">
        <v>3585.2126852726469</v>
      </c>
      <c r="BD97">
        <v>3608.7646875856708</v>
      </c>
      <c r="BE97">
        <v>943.58759791907005</v>
      </c>
      <c r="BF97">
        <v>705.40388641464381</v>
      </c>
      <c r="BG97">
        <v>3463.4666885879451</v>
      </c>
      <c r="BH97">
        <v>3763.4198381531328</v>
      </c>
      <c r="BI97">
        <v>2880.8256203283659</v>
      </c>
      <c r="BJ97">
        <v>676.76143961110165</v>
      </c>
      <c r="BK97">
        <v>6203.8977750827989</v>
      </c>
      <c r="BL97">
        <v>1083.344774867659</v>
      </c>
    </row>
    <row r="98">
      <c r="A98" t="s">
        <v>631</v>
      </c>
      <c r="B98">
        <v>2006</v>
      </c>
      <c r="C98" t="s">
        <v>635</v>
      </c>
      <c r="D98">
        <v>157</v>
      </c>
      <c r="E98" t="s">
        <v>267</v>
      </c>
      <c r="F98" t="s">
        <v>272</v>
      </c>
      <c r="G98" t="s">
        <v>197</v>
      </c>
      <c r="H98">
        <v>0.070051956670113893</v>
      </c>
      <c r="I98">
        <v>0.108298903013635</v>
      </c>
      <c r="J98">
        <v>0.1051361137015879</v>
      </c>
      <c r="K98">
        <v>0.16494014122410189</v>
      </c>
      <c r="L98">
        <v>0</v>
      </c>
      <c r="M98">
        <v>0.2505846822247953</v>
      </c>
      <c r="N98">
        <v>0.073964648483101497</v>
      </c>
      <c r="O98">
        <v>0</v>
      </c>
      <c r="P98">
        <v>0</v>
      </c>
      <c r="Q98">
        <v>0</v>
      </c>
      <c r="R98">
        <v>0.10856991717356421</v>
      </c>
      <c r="S98">
        <v>0.054208980405849198</v>
      </c>
      <c r="T98">
        <v>0.11357720657025749</v>
      </c>
      <c r="U98">
        <v>0.056281169865017397</v>
      </c>
      <c r="V98">
        <v>0.18437782877339981</v>
      </c>
      <c r="W98" t="s">
        <v>249</v>
      </c>
      <c r="X98" t="s">
        <v>159</v>
      </c>
      <c r="Y98" t="s">
        <v>250</v>
      </c>
      <c r="Z98" t="s">
        <v>161</v>
      </c>
      <c r="AA98" t="s">
        <v>251</v>
      </c>
      <c r="AB98" t="s">
        <v>163</v>
      </c>
      <c r="AC98" t="s">
        <v>252</v>
      </c>
      <c r="AD98" t="s">
        <v>165</v>
      </c>
      <c r="AE98" t="s">
        <v>166</v>
      </c>
      <c r="AF98">
        <v>0</v>
      </c>
      <c r="AG98">
        <v>0</v>
      </c>
      <c r="AH98">
        <v>0.95797042750424399</v>
      </c>
      <c r="AI98">
        <v>0</v>
      </c>
      <c r="AJ98">
        <v>0</v>
      </c>
      <c r="AK98">
        <v>0</v>
      </c>
      <c r="AL98">
        <v>1.231829497861199</v>
      </c>
      <c r="AM98">
        <v>0</v>
      </c>
      <c r="AN98">
        <v>0.50533658432404216</v>
      </c>
      <c r="AO98">
        <v>5.7860603591897828</v>
      </c>
      <c r="AP98">
        <v>8.9487291577273069</v>
      </c>
      <c r="AQ98">
        <v>8.6887944636168779</v>
      </c>
      <c r="AR98">
        <v>13.64010354186669</v>
      </c>
      <c r="AS98">
        <v>0</v>
      </c>
      <c r="AT98">
        <v>7.3421977444218447</v>
      </c>
      <c r="AU98">
        <v>2.1623248452426749</v>
      </c>
      <c r="AV98">
        <v>0</v>
      </c>
      <c r="AW98">
        <v>0</v>
      </c>
      <c r="AX98">
        <v>0</v>
      </c>
      <c r="AY98">
        <v>5.7860603591897828</v>
      </c>
      <c r="AZ98">
        <v>2.8930301795948909</v>
      </c>
      <c r="BA98">
        <v>6.0556989781324164</v>
      </c>
      <c r="BB98">
        <v>3.0023706543388919</v>
      </c>
      <c r="BC98">
        <v>9.8220047614801587</v>
      </c>
      <c r="BD98">
        <v>0</v>
      </c>
      <c r="BE98">
        <v>0</v>
      </c>
      <c r="BF98">
        <v>13.26344846227467</v>
      </c>
      <c r="BG98">
        <v>0</v>
      </c>
      <c r="BH98">
        <v>0</v>
      </c>
      <c r="BI98">
        <v>0</v>
      </c>
      <c r="BJ98">
        <v>13.80357333694784</v>
      </c>
      <c r="BK98">
        <v>0</v>
      </c>
      <c r="BL98">
        <v>9.9966657231781539</v>
      </c>
    </row>
    <row r="99">
      <c r="A99" t="s">
        <v>631</v>
      </c>
      <c r="B99">
        <v>2006</v>
      </c>
      <c r="C99" t="s">
        <v>635</v>
      </c>
      <c r="D99">
        <v>158</v>
      </c>
      <c r="E99" t="s">
        <v>267</v>
      </c>
      <c r="F99" t="s">
        <v>273</v>
      </c>
      <c r="G99" t="s">
        <v>197</v>
      </c>
      <c r="H99">
        <v>0.069190766440817994</v>
      </c>
      <c r="I99">
        <v>0</v>
      </c>
      <c r="J99">
        <v>0</v>
      </c>
      <c r="K99">
        <v>0</v>
      </c>
      <c r="L99">
        <v>0</v>
      </c>
      <c r="M99">
        <v>0.19504699948288709</v>
      </c>
      <c r="N99">
        <v>0</v>
      </c>
      <c r="O99">
        <v>0</v>
      </c>
      <c r="P99">
        <v>0</v>
      </c>
      <c r="Q99">
        <v>0</v>
      </c>
      <c r="R99">
        <v>0</v>
      </c>
      <c r="S99">
        <v>0</v>
      </c>
      <c r="T99">
        <v>0</v>
      </c>
      <c r="U99">
        <v>0</v>
      </c>
      <c r="V99">
        <v>0</v>
      </c>
      <c r="W99" t="s">
        <v>249</v>
      </c>
      <c r="X99" t="s">
        <v>159</v>
      </c>
      <c r="Y99" t="s">
        <v>250</v>
      </c>
      <c r="Z99" t="s">
        <v>161</v>
      </c>
      <c r="AA99" t="s">
        <v>251</v>
      </c>
      <c r="AB99" t="s">
        <v>163</v>
      </c>
      <c r="AC99" t="s">
        <v>252</v>
      </c>
      <c r="AD99" t="s">
        <v>165</v>
      </c>
      <c r="AE99" t="s">
        <v>166</v>
      </c>
      <c r="AF99">
        <v>0</v>
      </c>
      <c r="AG99">
        <v>0.191344394549467</v>
      </c>
      <c r="AH99">
        <v>0</v>
      </c>
      <c r="AI99">
        <v>0</v>
      </c>
      <c r="AJ99">
        <v>0</v>
      </c>
      <c r="AK99">
        <v>0</v>
      </c>
      <c r="AL99">
        <v>0</v>
      </c>
      <c r="AM99">
        <v>0</v>
      </c>
      <c r="AN99">
        <v>0</v>
      </c>
      <c r="AO99">
        <v>5.7149288892878687</v>
      </c>
      <c r="AP99">
        <v>0</v>
      </c>
      <c r="AQ99">
        <v>0</v>
      </c>
      <c r="AR99">
        <v>0</v>
      </c>
      <c r="AS99">
        <v>0</v>
      </c>
      <c r="AT99">
        <v>5.7149288892878687</v>
      </c>
      <c r="AU99">
        <v>0</v>
      </c>
      <c r="AV99">
        <v>0</v>
      </c>
      <c r="AW99">
        <v>0</v>
      </c>
      <c r="AX99">
        <v>0</v>
      </c>
      <c r="AY99">
        <v>0</v>
      </c>
      <c r="AZ99">
        <v>0</v>
      </c>
      <c r="BA99">
        <v>0</v>
      </c>
      <c r="BB99">
        <v>0</v>
      </c>
      <c r="BC99">
        <v>0</v>
      </c>
      <c r="BD99">
        <v>0</v>
      </c>
      <c r="BE99">
        <v>5.7149288892878687</v>
      </c>
      <c r="BF99">
        <v>0</v>
      </c>
      <c r="BG99">
        <v>0</v>
      </c>
      <c r="BH99">
        <v>0</v>
      </c>
      <c r="BI99">
        <v>0</v>
      </c>
      <c r="BJ99">
        <v>0</v>
      </c>
      <c r="BK99">
        <v>0</v>
      </c>
      <c r="BL99">
        <v>0</v>
      </c>
    </row>
    <row r="100">
      <c r="A100" t="s">
        <v>631</v>
      </c>
      <c r="B100">
        <v>2006</v>
      </c>
      <c r="C100" t="s">
        <v>635</v>
      </c>
      <c r="D100">
        <v>159</v>
      </c>
      <c r="E100" t="s">
        <v>267</v>
      </c>
      <c r="F100" t="s">
        <v>274</v>
      </c>
      <c r="G100" t="s">
        <v>197</v>
      </c>
      <c r="H100">
        <v>0</v>
      </c>
      <c r="I100">
        <v>0</v>
      </c>
      <c r="J100">
        <v>0.035719162662040102</v>
      </c>
      <c r="K100">
        <v>0</v>
      </c>
      <c r="L100">
        <v>0</v>
      </c>
      <c r="M100">
        <v>0</v>
      </c>
      <c r="N100">
        <v>0</v>
      </c>
      <c r="O100">
        <v>0</v>
      </c>
      <c r="P100">
        <v>0</v>
      </c>
      <c r="Q100">
        <v>0</v>
      </c>
      <c r="R100">
        <v>0</v>
      </c>
      <c r="S100">
        <v>0</v>
      </c>
      <c r="T100">
        <v>0</v>
      </c>
      <c r="U100">
        <v>0.055335989913085797</v>
      </c>
      <c r="V100">
        <v>0</v>
      </c>
      <c r="W100" t="s">
        <v>249</v>
      </c>
      <c r="X100" t="s">
        <v>159</v>
      </c>
      <c r="Y100" t="s">
        <v>250</v>
      </c>
      <c r="Z100" t="s">
        <v>161</v>
      </c>
      <c r="AA100" t="s">
        <v>251</v>
      </c>
      <c r="AB100" t="s">
        <v>163</v>
      </c>
      <c r="AC100" t="s">
        <v>252</v>
      </c>
      <c r="AD100" t="s">
        <v>165</v>
      </c>
      <c r="AE100" t="s">
        <v>166</v>
      </c>
      <c r="AF100">
        <v>0</v>
      </c>
      <c r="AG100">
        <v>0</v>
      </c>
      <c r="AH100">
        <v>0</v>
      </c>
      <c r="AI100">
        <v>0</v>
      </c>
      <c r="AJ100">
        <v>0</v>
      </c>
      <c r="AK100">
        <v>0</v>
      </c>
      <c r="AL100">
        <v>0.26343164669829261</v>
      </c>
      <c r="AM100">
        <v>0</v>
      </c>
      <c r="AN100">
        <v>0</v>
      </c>
      <c r="AO100">
        <v>0</v>
      </c>
      <c r="AP100">
        <v>0</v>
      </c>
      <c r="AQ100">
        <v>2.951949162433964</v>
      </c>
      <c r="AR100">
        <v>0</v>
      </c>
      <c r="AS100">
        <v>0</v>
      </c>
      <c r="AT100">
        <v>0</v>
      </c>
      <c r="AU100">
        <v>0</v>
      </c>
      <c r="AV100">
        <v>0</v>
      </c>
      <c r="AW100">
        <v>0</v>
      </c>
      <c r="AX100">
        <v>0</v>
      </c>
      <c r="AY100">
        <v>0</v>
      </c>
      <c r="AZ100">
        <v>0</v>
      </c>
      <c r="BA100">
        <v>0</v>
      </c>
      <c r="BB100">
        <v>2.951949162433964</v>
      </c>
      <c r="BC100">
        <v>0</v>
      </c>
      <c r="BD100">
        <v>0</v>
      </c>
      <c r="BE100">
        <v>0</v>
      </c>
      <c r="BF100">
        <v>0</v>
      </c>
      <c r="BG100">
        <v>0</v>
      </c>
      <c r="BH100">
        <v>0</v>
      </c>
      <c r="BI100">
        <v>0</v>
      </c>
      <c r="BJ100">
        <v>2.951949162433964</v>
      </c>
      <c r="BK100">
        <v>0</v>
      </c>
      <c r="BL100">
        <v>0</v>
      </c>
    </row>
    <row r="101">
      <c r="A101" t="s">
        <v>631</v>
      </c>
      <c r="B101">
        <v>2006</v>
      </c>
      <c r="C101" t="s">
        <v>635</v>
      </c>
      <c r="D101">
        <v>160</v>
      </c>
      <c r="E101" t="s">
        <v>267</v>
      </c>
      <c r="F101" t="s">
        <v>275</v>
      </c>
      <c r="G101" t="s">
        <v>197</v>
      </c>
      <c r="H101">
        <v>52.321930663322881</v>
      </c>
      <c r="I101">
        <v>53.299869061447339</v>
      </c>
      <c r="J101">
        <v>41.289186200402</v>
      </c>
      <c r="K101">
        <v>8.179697540944332</v>
      </c>
      <c r="L101">
        <v>0.46322256329217909</v>
      </c>
      <c r="M101">
        <v>11.01753566767062</v>
      </c>
      <c r="N101">
        <v>0.97936777891234306</v>
      </c>
      <c r="O101">
        <v>0.20879947692002129</v>
      </c>
      <c r="P101">
        <v>0.19655452204463689</v>
      </c>
      <c r="Q101">
        <v>0</v>
      </c>
      <c r="R101">
        <v>56.454284304481106</v>
      </c>
      <c r="S101">
        <v>54.334751713783938</v>
      </c>
      <c r="T101">
        <v>54.231130570602353</v>
      </c>
      <c r="U101">
        <v>43.296861483342433</v>
      </c>
      <c r="V101">
        <v>25.901742614792109</v>
      </c>
      <c r="W101" t="s">
        <v>249</v>
      </c>
      <c r="X101" t="s">
        <v>159</v>
      </c>
      <c r="Y101" t="s">
        <v>250</v>
      </c>
      <c r="Z101" t="s">
        <v>161</v>
      </c>
      <c r="AA101" t="s">
        <v>251</v>
      </c>
      <c r="AB101" t="s">
        <v>163</v>
      </c>
      <c r="AC101" t="s">
        <v>252</v>
      </c>
      <c r="AD101" t="s">
        <v>165</v>
      </c>
      <c r="AE101" t="s">
        <v>166</v>
      </c>
      <c r="AF101">
        <v>20.50081233854706</v>
      </c>
      <c r="AG101">
        <v>64.792127716327457</v>
      </c>
      <c r="AH101">
        <v>40.879207537740157</v>
      </c>
      <c r="AI101">
        <v>43.333831227430743</v>
      </c>
      <c r="AJ101">
        <v>23.34678920869608</v>
      </c>
      <c r="AK101">
        <v>56.321803210649712</v>
      </c>
      <c r="AL101">
        <v>34.603471015924747</v>
      </c>
      <c r="AM101">
        <v>0.68531739527203028</v>
      </c>
      <c r="AN101">
        <v>40.578184616629102</v>
      </c>
      <c r="AO101">
        <v>4321.6187429706042</v>
      </c>
      <c r="AP101">
        <v>4404.1636535613889</v>
      </c>
      <c r="AQ101">
        <v>3412.2742398826281</v>
      </c>
      <c r="AR101">
        <v>676.43886182952747</v>
      </c>
      <c r="AS101">
        <v>38.241101419811109</v>
      </c>
      <c r="AT101">
        <v>322.81672131774911</v>
      </c>
      <c r="AU101">
        <v>28.63139789620066</v>
      </c>
      <c r="AV101">
        <v>6.13933451751054</v>
      </c>
      <c r="AW101">
        <v>5.7510376291769436</v>
      </c>
      <c r="AX101">
        <v>0</v>
      </c>
      <c r="AY101">
        <v>3008.6409294979539</v>
      </c>
      <c r="AZ101">
        <v>2899.7423550842341</v>
      </c>
      <c r="BA101">
        <v>2891.4903957970951</v>
      </c>
      <c r="BB101">
        <v>2309.710808327794</v>
      </c>
      <c r="BC101">
        <v>1379.8136195962461</v>
      </c>
      <c r="BD101">
        <v>995.45701628143195</v>
      </c>
      <c r="BE101">
        <v>1935.1620064769779</v>
      </c>
      <c r="BF101">
        <v>565.98747392235612</v>
      </c>
      <c r="BG101">
        <v>2827.887716447437</v>
      </c>
      <c r="BH101">
        <v>1222.8439277873399</v>
      </c>
      <c r="BI101">
        <v>4046.116584057756</v>
      </c>
      <c r="BJ101">
        <v>387.7578436874611</v>
      </c>
      <c r="BK101">
        <v>68.798560793151708</v>
      </c>
      <c r="BL101">
        <v>802.72547021003788</v>
      </c>
    </row>
    <row r="102">
      <c r="A102" t="s">
        <v>631</v>
      </c>
      <c r="B102">
        <v>2006</v>
      </c>
      <c r="C102" t="s">
        <v>635</v>
      </c>
      <c r="D102">
        <v>161</v>
      </c>
      <c r="E102" t="s">
        <v>267</v>
      </c>
      <c r="F102" t="s">
        <v>276</v>
      </c>
      <c r="G102" t="s">
        <v>197</v>
      </c>
      <c r="H102">
        <v>0.38048994233454669</v>
      </c>
      <c r="I102">
        <v>0.93213674069568353</v>
      </c>
      <c r="J102">
        <v>0.35164264971553588</v>
      </c>
      <c r="K102">
        <v>0.40085047282625308</v>
      </c>
      <c r="L102">
        <v>0.33596702418085622</v>
      </c>
      <c r="M102">
        <v>1.144266627816771</v>
      </c>
      <c r="N102">
        <v>0</v>
      </c>
      <c r="O102">
        <v>0.33334010120721841</v>
      </c>
      <c r="P102">
        <v>0.69916673452489109</v>
      </c>
      <c r="Q102">
        <v>0</v>
      </c>
      <c r="R102">
        <v>0.055115665391729997</v>
      </c>
      <c r="S102">
        <v>0.64388417219602634</v>
      </c>
      <c r="T102">
        <v>1.3260896225830749</v>
      </c>
      <c r="U102">
        <v>0.28322175435647412</v>
      </c>
      <c r="V102">
        <v>0.21581125611788121</v>
      </c>
      <c r="W102" t="s">
        <v>249</v>
      </c>
      <c r="X102" t="s">
        <v>159</v>
      </c>
      <c r="Y102" t="s">
        <v>250</v>
      </c>
      <c r="Z102" t="s">
        <v>161</v>
      </c>
      <c r="AA102" t="s">
        <v>251</v>
      </c>
      <c r="AB102" t="s">
        <v>163</v>
      </c>
      <c r="AC102" t="s">
        <v>252</v>
      </c>
      <c r="AD102" t="s">
        <v>165</v>
      </c>
      <c r="AE102" t="s">
        <v>166</v>
      </c>
      <c r="AF102">
        <v>0.60596852276056623</v>
      </c>
      <c r="AG102">
        <v>0.26071062610461132</v>
      </c>
      <c r="AH102">
        <v>0.18220629469080599</v>
      </c>
      <c r="AI102">
        <v>0.84957687336678334</v>
      </c>
      <c r="AJ102">
        <v>0.30742220206404758</v>
      </c>
      <c r="AK102">
        <v>0.99232112192573374</v>
      </c>
      <c r="AL102">
        <v>0.41519118229622209</v>
      </c>
      <c r="AM102">
        <v>0.082191840070303404</v>
      </c>
      <c r="AN102">
        <v>0.14794991186157189</v>
      </c>
      <c r="AO102">
        <v>31.427213129530809</v>
      </c>
      <c r="AP102">
        <v>77.022379713321357</v>
      </c>
      <c r="AQ102">
        <v>29.060905909952542</v>
      </c>
      <c r="AR102">
        <v>33.1492498646979</v>
      </c>
      <c r="AS102">
        <v>27.735585577053371</v>
      </c>
      <c r="AT102">
        <v>33.527316111990871</v>
      </c>
      <c r="AU102">
        <v>0</v>
      </c>
      <c r="AV102">
        <v>9.8012045796255531</v>
      </c>
      <c r="AW102">
        <v>20.457093316877611</v>
      </c>
      <c r="AX102">
        <v>0</v>
      </c>
      <c r="AY102">
        <v>2.9373013721991401</v>
      </c>
      <c r="AZ102">
        <v>34.362873612092201</v>
      </c>
      <c r="BA102">
        <v>70.704323648080035</v>
      </c>
      <c r="BB102">
        <v>15.10872439200662</v>
      </c>
      <c r="BC102">
        <v>11.49649716168396</v>
      </c>
      <c r="BD102">
        <v>29.423986116564361</v>
      </c>
      <c r="BE102">
        <v>7.7867067513408967</v>
      </c>
      <c r="BF102">
        <v>2.5227123194497869</v>
      </c>
      <c r="BG102">
        <v>55.441855389212293</v>
      </c>
      <c r="BH102">
        <v>16.101973153593612</v>
      </c>
      <c r="BI102">
        <v>71.287613663891321</v>
      </c>
      <c r="BJ102">
        <v>4.6525285712274442</v>
      </c>
      <c r="BK102">
        <v>8.2511845530102104</v>
      </c>
      <c r="BL102">
        <v>2.9267736762660479</v>
      </c>
    </row>
    <row r="103">
      <c r="A103" t="s">
        <v>631</v>
      </c>
      <c r="B103">
        <v>2006</v>
      </c>
      <c r="C103" t="s">
        <v>635</v>
      </c>
      <c r="D103">
        <v>162</v>
      </c>
      <c r="E103" t="s">
        <v>267</v>
      </c>
      <c r="F103" t="s">
        <v>265</v>
      </c>
      <c r="G103" t="s">
        <v>197</v>
      </c>
      <c r="H103">
        <v>0.057007329517135302</v>
      </c>
      <c r="I103">
        <v>0.47391287398516502</v>
      </c>
      <c r="J103">
        <v>0.82313252100953538</v>
      </c>
      <c r="K103">
        <v>0.40868521154193022</v>
      </c>
      <c r="L103">
        <v>0.3491520807182637</v>
      </c>
      <c r="M103">
        <v>0.16070220266110419</v>
      </c>
      <c r="N103">
        <v>0.036753467631627901</v>
      </c>
      <c r="O103">
        <v>0.49391630452238178</v>
      </c>
      <c r="P103">
        <v>0.77402273151809753</v>
      </c>
      <c r="Q103">
        <v>0</v>
      </c>
      <c r="R103">
        <v>0</v>
      </c>
      <c r="S103">
        <v>0.39515809302416022</v>
      </c>
      <c r="T103">
        <v>0.33892074128018301</v>
      </c>
      <c r="U103">
        <v>0.70062926411314141</v>
      </c>
      <c r="V103">
        <v>1.0329710761845099</v>
      </c>
      <c r="W103" t="s">
        <v>249</v>
      </c>
      <c r="X103" t="s">
        <v>159</v>
      </c>
      <c r="Y103" t="s">
        <v>250</v>
      </c>
      <c r="Z103" t="s">
        <v>161</v>
      </c>
      <c r="AA103" t="s">
        <v>251</v>
      </c>
      <c r="AB103" t="s">
        <v>163</v>
      </c>
      <c r="AC103" t="s">
        <v>252</v>
      </c>
      <c r="AD103" t="s">
        <v>165</v>
      </c>
      <c r="AE103" t="s">
        <v>166</v>
      </c>
      <c r="AF103">
        <v>2.2379021788809621</v>
      </c>
      <c r="AG103">
        <v>0.22956477643627721</v>
      </c>
      <c r="AH103">
        <v>0.24028798491966111</v>
      </c>
      <c r="AI103">
        <v>0.105163595023452</v>
      </c>
      <c r="AJ103">
        <v>0</v>
      </c>
      <c r="AK103">
        <v>0</v>
      </c>
      <c r="AL103">
        <v>0.69832688939728227</v>
      </c>
      <c r="AM103">
        <v>0.35955492018940799</v>
      </c>
      <c r="AN103">
        <v>0.24683874275404391</v>
      </c>
      <c r="AO103">
        <v>4.7086172204393026</v>
      </c>
      <c r="AP103">
        <v>39.15938052594543</v>
      </c>
      <c r="AQ103">
        <v>68.026380656132588</v>
      </c>
      <c r="AR103">
        <v>33.797161564737657</v>
      </c>
      <c r="AS103">
        <v>28.824071165254111</v>
      </c>
      <c r="AT103">
        <v>4.7086172204393026</v>
      </c>
      <c r="AU103">
        <v>1.074471897569397</v>
      </c>
      <c r="AV103">
        <v>14.522629375537219</v>
      </c>
      <c r="AW103">
        <v>22.647323544090192</v>
      </c>
      <c r="AX103">
        <v>0</v>
      </c>
      <c r="AY103">
        <v>0</v>
      </c>
      <c r="AZ103">
        <v>21.088835839950772</v>
      </c>
      <c r="BA103">
        <v>18.070544685994658</v>
      </c>
      <c r="BB103">
        <v>37.375711044909337</v>
      </c>
      <c r="BC103">
        <v>55.027477524018217</v>
      </c>
      <c r="BD103">
        <v>108.66571474974251</v>
      </c>
      <c r="BE103">
        <v>6.8564661949343009</v>
      </c>
      <c r="BF103">
        <v>3.326874413429258</v>
      </c>
      <c r="BG103">
        <v>6.8627866533070714</v>
      </c>
      <c r="BH103">
        <v>0</v>
      </c>
      <c r="BI103">
        <v>0</v>
      </c>
      <c r="BJ103">
        <v>7.8252765075806039</v>
      </c>
      <c r="BK103">
        <v>36.09548102205801</v>
      </c>
      <c r="BL103">
        <v>4.8830115914573078</v>
      </c>
    </row>
    <row r="104">
      <c r="A104" t="s">
        <v>631</v>
      </c>
      <c r="B104">
        <v>2010</v>
      </c>
      <c r="C104" t="s">
        <v>636</v>
      </c>
      <c r="D104">
        <v>16</v>
      </c>
      <c r="E104" t="s">
        <v>13</v>
      </c>
      <c r="F104" t="s">
        <v>14</v>
      </c>
      <c r="G104" t="s">
        <v>643</v>
      </c>
      <c r="H104">
        <v>47.396956103183093</v>
      </c>
      <c r="I104">
        <v>54.787882851054633</v>
      </c>
      <c r="J104">
        <v>62.707759643092373</v>
      </c>
      <c r="K104">
        <v>77.469319906438415</v>
      </c>
      <c r="L104">
        <v>89.809804335514158</v>
      </c>
      <c r="M104">
        <v>69.618632692778235</v>
      </c>
      <c r="N104">
        <v>76.866727410145202</v>
      </c>
      <c r="O104">
        <v>86.608376857879904</v>
      </c>
      <c r="P104">
        <v>90.767654374376164</v>
      </c>
      <c r="Q104">
        <v>93.431146460278015</v>
      </c>
      <c r="R104">
        <v>44.303209956527631</v>
      </c>
      <c r="S104">
        <v>50.44736485491589</v>
      </c>
      <c r="T104">
        <v>53.74431143147936</v>
      </c>
      <c r="U104">
        <v>54.182352788959342</v>
      </c>
      <c r="V104">
        <v>65.616535337233501</v>
      </c>
      <c r="W104" t="s">
        <v>249</v>
      </c>
      <c r="X104" t="s">
        <v>342</v>
      </c>
      <c r="Y104" t="s">
        <v>159</v>
      </c>
      <c r="Z104" t="s">
        <v>161</v>
      </c>
      <c r="AA104" t="s">
        <v>162</v>
      </c>
      <c r="AB104" t="s">
        <v>163</v>
      </c>
      <c r="AC104" t="s">
        <v>252</v>
      </c>
      <c r="AD104" t="s">
        <v>165</v>
      </c>
      <c r="AE104" t="s">
        <v>166</v>
      </c>
      <c r="AF104">
        <v>70.985043837029266</v>
      </c>
      <c r="AG104">
        <v>72.355729932973659</v>
      </c>
      <c r="AH104">
        <v>50.287907869481948</v>
      </c>
      <c r="AI104">
        <v>58.417200365965058</v>
      </c>
      <c r="AJ104">
        <v>55.470702582616049</v>
      </c>
      <c r="AK104">
        <v>34.995813897859442</v>
      </c>
      <c r="AL104">
        <v>78.664873456412749</v>
      </c>
      <c r="AM104">
        <v>90.774452329527506</v>
      </c>
      <c r="AN104">
        <v>68.569282763799976</v>
      </c>
      <c r="AO104"/>
      <c r="AP104"/>
      <c r="AQ104"/>
      <c r="AR104"/>
      <c r="AS104"/>
      <c r="AT104"/>
      <c r="AU104"/>
      <c r="AV104"/>
      <c r="AW104"/>
      <c r="AX104"/>
      <c r="AY104"/>
      <c r="AZ104"/>
      <c r="BA104"/>
      <c r="BB104"/>
      <c r="BC104"/>
      <c r="BD104"/>
      <c r="BE104"/>
      <c r="BF104"/>
      <c r="BG104"/>
      <c r="BH104"/>
      <c r="BI104"/>
      <c r="BJ104"/>
      <c r="BK104"/>
      <c r="BL104"/>
    </row>
    <row r="105">
      <c r="A105" t="s">
        <v>631</v>
      </c>
      <c r="B105">
        <v>2010</v>
      </c>
      <c r="C105" t="s">
        <v>636</v>
      </c>
      <c r="D105">
        <v>17</v>
      </c>
      <c r="E105" t="s">
        <v>13</v>
      </c>
      <c r="F105" t="s">
        <v>52</v>
      </c>
      <c r="G105" t="s">
        <v>197</v>
      </c>
      <c r="H105">
        <v>52.603043896816907</v>
      </c>
      <c r="I105">
        <v>45.212117148945318</v>
      </c>
      <c r="J105">
        <v>37.29224035690779</v>
      </c>
      <c r="K105">
        <v>22.530680093561671</v>
      </c>
      <c r="L105">
        <v>10.19019566448582</v>
      </c>
      <c r="M105">
        <v>30.381367307221758</v>
      </c>
      <c r="N105">
        <v>23.133272589854801</v>
      </c>
      <c r="O105">
        <v>13.39162314212008</v>
      </c>
      <c r="P105">
        <v>9.2323456256238661</v>
      </c>
      <c r="Q105">
        <v>6.5688535397219976</v>
      </c>
      <c r="R105">
        <v>55.696790043472269</v>
      </c>
      <c r="S105">
        <v>49.552635145084068</v>
      </c>
      <c r="T105">
        <v>46.255688568520632</v>
      </c>
      <c r="U105">
        <v>45.817647211040637</v>
      </c>
      <c r="V105">
        <v>34.383464662766627</v>
      </c>
      <c r="W105" t="s">
        <v>249</v>
      </c>
      <c r="X105" t="s">
        <v>342</v>
      </c>
      <c r="Y105" t="s">
        <v>159</v>
      </c>
      <c r="Z105" t="s">
        <v>161</v>
      </c>
      <c r="AA105" t="s">
        <v>162</v>
      </c>
      <c r="AB105" t="s">
        <v>163</v>
      </c>
      <c r="AC105" t="s">
        <v>252</v>
      </c>
      <c r="AD105" t="s">
        <v>165</v>
      </c>
      <c r="AE105" t="s">
        <v>166</v>
      </c>
      <c r="AF105">
        <v>29.014956162970449</v>
      </c>
      <c r="AG105">
        <v>27.644270067026309</v>
      </c>
      <c r="AH105">
        <v>49.712092130518407</v>
      </c>
      <c r="AI105">
        <v>41.582799634034693</v>
      </c>
      <c r="AJ105">
        <v>44.529297417384157</v>
      </c>
      <c r="AK105">
        <v>65.004186102141176</v>
      </c>
      <c r="AL105">
        <v>21.33512654358719</v>
      </c>
      <c r="AM105">
        <v>9.2255476704719843</v>
      </c>
      <c r="AN105">
        <v>31.430717236199659</v>
      </c>
      <c r="AO105"/>
      <c r="AP105"/>
      <c r="AQ105"/>
      <c r="AR105"/>
      <c r="AS105"/>
      <c r="AT105"/>
      <c r="AU105"/>
      <c r="AV105"/>
      <c r="AW105"/>
      <c r="AX105"/>
      <c r="AY105"/>
      <c r="AZ105"/>
      <c r="BA105"/>
      <c r="BB105"/>
      <c r="BC105"/>
      <c r="BD105"/>
      <c r="BE105"/>
      <c r="BF105"/>
      <c r="BG105"/>
      <c r="BH105"/>
      <c r="BI105"/>
      <c r="BJ105"/>
      <c r="BK105"/>
      <c r="BL105"/>
    </row>
    <row r="106">
      <c r="A106" t="s">
        <v>631</v>
      </c>
      <c r="B106">
        <v>2010</v>
      </c>
      <c r="C106" t="s">
        <v>636</v>
      </c>
      <c r="D106">
        <v>18</v>
      </c>
      <c r="E106" t="s">
        <v>61</v>
      </c>
      <c r="F106" t="s">
        <v>15</v>
      </c>
      <c r="G106" t="s">
        <v>644</v>
      </c>
      <c r="H106">
        <v>43.264900618660967</v>
      </c>
      <c r="I106">
        <v>51.026912663886087</v>
      </c>
      <c r="J106">
        <v>59.50014467060516</v>
      </c>
      <c r="K106">
        <v>70.29539327523446</v>
      </c>
      <c r="L106">
        <v>83.25480512170887</v>
      </c>
      <c r="M106">
        <v>63.504418979249493</v>
      </c>
      <c r="N106">
        <v>69.118031709983882</v>
      </c>
      <c r="O106">
        <v>76.710227657189677</v>
      </c>
      <c r="P106">
        <v>83.067402067402398</v>
      </c>
      <c r="Q106">
        <v>88.270125540534863</v>
      </c>
      <c r="R106">
        <v>40.119696724202782</v>
      </c>
      <c r="S106">
        <v>47.289795402636493</v>
      </c>
      <c r="T106">
        <v>50.35192989643474</v>
      </c>
      <c r="U106">
        <v>51.156132163654931</v>
      </c>
      <c r="V106">
        <v>63.078959949152541</v>
      </c>
      <c r="W106" t="s">
        <v>249</v>
      </c>
      <c r="X106" t="s">
        <v>342</v>
      </c>
      <c r="Y106" t="s">
        <v>159</v>
      </c>
      <c r="Z106" t="s">
        <v>161</v>
      </c>
      <c r="AA106" t="s">
        <v>162</v>
      </c>
      <c r="AB106" t="s">
        <v>163</v>
      </c>
      <c r="AC106" t="s">
        <v>252</v>
      </c>
      <c r="AD106" t="s">
        <v>165</v>
      </c>
      <c r="AE106" t="s">
        <v>166</v>
      </c>
      <c r="AF106">
        <v>69.464332186415831</v>
      </c>
      <c r="AG106">
        <v>71.36282445734652</v>
      </c>
      <c r="AH106">
        <v>49.513055668103178</v>
      </c>
      <c r="AI106">
        <v>55.913856148903953</v>
      </c>
      <c r="AJ106">
        <v>50.361758398319353</v>
      </c>
      <c r="AK106">
        <v>31.412835599402531</v>
      </c>
      <c r="AL106">
        <v>62.557039023724258</v>
      </c>
      <c r="AM106">
        <v>82.262637949345219</v>
      </c>
      <c r="AN106">
        <v>63.27746552202094</v>
      </c>
      <c r="AO106"/>
      <c r="AP106"/>
      <c r="AQ106"/>
      <c r="AR106"/>
      <c r="AS106"/>
      <c r="AT106"/>
      <c r="AU106"/>
      <c r="AV106"/>
      <c r="AW106"/>
      <c r="AX106"/>
      <c r="AY106"/>
      <c r="AZ106"/>
      <c r="BA106"/>
      <c r="BB106"/>
      <c r="BC106"/>
      <c r="BD106"/>
      <c r="BE106"/>
      <c r="BF106"/>
      <c r="BG106"/>
      <c r="BH106"/>
      <c r="BI106"/>
      <c r="BJ106"/>
      <c r="BK106"/>
      <c r="BL106"/>
    </row>
    <row r="107">
      <c r="A107" t="s">
        <v>631</v>
      </c>
      <c r="B107">
        <v>2010</v>
      </c>
      <c r="C107" t="s">
        <v>636</v>
      </c>
      <c r="D107">
        <v>19</v>
      </c>
      <c r="E107" t="s">
        <v>61</v>
      </c>
      <c r="F107" t="s">
        <v>16</v>
      </c>
      <c r="G107" t="s">
        <v>645</v>
      </c>
      <c r="H107">
        <v>4.1320554845220991</v>
      </c>
      <c r="I107">
        <v>3.7609701871685211</v>
      </c>
      <c r="J107">
        <v>3.2076149724872329</v>
      </c>
      <c r="K107">
        <v>7.1739266312039538</v>
      </c>
      <c r="L107">
        <v>6.5549992138052877</v>
      </c>
      <c r="M107">
        <v>6.1142137135287298</v>
      </c>
      <c r="N107">
        <v>7.7486957001613197</v>
      </c>
      <c r="O107">
        <v>9.8981492006902592</v>
      </c>
      <c r="P107">
        <v>7.7002523069737707</v>
      </c>
      <c r="Q107">
        <v>5.1610209197431516</v>
      </c>
      <c r="R107">
        <v>4.1835132323248789</v>
      </c>
      <c r="S107">
        <v>3.1575694522793931</v>
      </c>
      <c r="T107">
        <v>3.392381535044612</v>
      </c>
      <c r="U107">
        <v>3.0262206253044339</v>
      </c>
      <c r="V107">
        <v>2.537575388080934</v>
      </c>
      <c r="W107" t="s">
        <v>249</v>
      </c>
      <c r="X107" t="s">
        <v>342</v>
      </c>
      <c r="Y107" t="s">
        <v>159</v>
      </c>
      <c r="Z107" t="s">
        <v>161</v>
      </c>
      <c r="AA107" t="s">
        <v>162</v>
      </c>
      <c r="AB107" t="s">
        <v>163</v>
      </c>
      <c r="AC107" t="s">
        <v>252</v>
      </c>
      <c r="AD107" t="s">
        <v>165</v>
      </c>
      <c r="AE107" t="s">
        <v>166</v>
      </c>
      <c r="AF107">
        <v>1.5207116506134479</v>
      </c>
      <c r="AG107">
        <v>0.99290547562713283</v>
      </c>
      <c r="AH107">
        <v>0.7748522013787672</v>
      </c>
      <c r="AI107">
        <v>2.503344217061136</v>
      </c>
      <c r="AJ107">
        <v>5.1089441842966856</v>
      </c>
      <c r="AK107">
        <v>3.5829782984569341</v>
      </c>
      <c r="AL107">
        <v>16.107834432688389</v>
      </c>
      <c r="AM107">
        <v>8.5118143801822868</v>
      </c>
      <c r="AN107">
        <v>5.2918172417790244</v>
      </c>
      <c r="AO107"/>
      <c r="AP107"/>
      <c r="AQ107"/>
      <c r="AR107"/>
      <c r="AS107"/>
      <c r="AT107"/>
      <c r="AU107"/>
      <c r="AV107"/>
      <c r="AW107"/>
      <c r="AX107"/>
      <c r="AY107"/>
      <c r="AZ107"/>
      <c r="BA107"/>
      <c r="BB107"/>
      <c r="BC107"/>
      <c r="BD107"/>
      <c r="BE107"/>
      <c r="BF107"/>
      <c r="BG107"/>
      <c r="BH107"/>
      <c r="BI107"/>
      <c r="BJ107"/>
      <c r="BK107"/>
      <c r="BL107"/>
    </row>
    <row r="108">
      <c r="A108" t="s">
        <v>631</v>
      </c>
      <c r="B108">
        <v>2010</v>
      </c>
      <c r="C108" t="s">
        <v>636</v>
      </c>
      <c r="D108">
        <v>20</v>
      </c>
      <c r="E108" t="s">
        <v>61</v>
      </c>
      <c r="F108" t="s">
        <v>22</v>
      </c>
      <c r="G108" t="s">
        <v>646</v>
      </c>
      <c r="H108">
        <v>48.886880449868073</v>
      </c>
      <c r="I108">
        <v>40.288390497310502</v>
      </c>
      <c r="J108">
        <v>34.076765652894863</v>
      </c>
      <c r="K108">
        <v>20.737967322467739</v>
      </c>
      <c r="L108">
        <v>9.8742802574636013</v>
      </c>
      <c r="M108">
        <v>28.731885473525111</v>
      </c>
      <c r="N108">
        <v>22.0075132159437</v>
      </c>
      <c r="O108">
        <v>12.981711368318679</v>
      </c>
      <c r="P108">
        <v>8.9773375927461583</v>
      </c>
      <c r="Q108">
        <v>6.4171633668439316</v>
      </c>
      <c r="R108">
        <v>52.294525738499559</v>
      </c>
      <c r="S108">
        <v>44.663056417876497</v>
      </c>
      <c r="T108">
        <v>40.826171155299647</v>
      </c>
      <c r="U108">
        <v>41.964973538489041</v>
      </c>
      <c r="V108">
        <v>30.53491872748042</v>
      </c>
      <c r="W108" t="s">
        <v>249</v>
      </c>
      <c r="X108" t="s">
        <v>342</v>
      </c>
      <c r="Y108" t="s">
        <v>159</v>
      </c>
      <c r="Z108" t="s">
        <v>161</v>
      </c>
      <c r="AA108" t="s">
        <v>162</v>
      </c>
      <c r="AB108" t="s">
        <v>163</v>
      </c>
      <c r="AC108" t="s">
        <v>252</v>
      </c>
      <c r="AD108" t="s">
        <v>165</v>
      </c>
      <c r="AE108" t="s">
        <v>166</v>
      </c>
      <c r="AF108">
        <v>18.95848353047727</v>
      </c>
      <c r="AG108">
        <v>24.433180402172869</v>
      </c>
      <c r="AH108">
        <v>41.700222694316231</v>
      </c>
      <c r="AI108">
        <v>40.2800291854861</v>
      </c>
      <c r="AJ108">
        <v>40.538618710713408</v>
      </c>
      <c r="AK108">
        <v>64.861347509749933</v>
      </c>
      <c r="AL108">
        <v>21.335126543587361</v>
      </c>
      <c r="AM108">
        <v>9.0675365043500875</v>
      </c>
      <c r="AN108">
        <v>30.198071589385449</v>
      </c>
      <c r="AO108"/>
      <c r="AP108"/>
      <c r="AQ108"/>
      <c r="AR108"/>
      <c r="AS108"/>
      <c r="AT108"/>
      <c r="AU108"/>
      <c r="AV108"/>
      <c r="AW108"/>
      <c r="AX108"/>
      <c r="AY108"/>
      <c r="AZ108"/>
      <c r="BA108"/>
      <c r="BB108"/>
      <c r="BC108"/>
      <c r="BD108"/>
      <c r="BE108"/>
      <c r="BF108"/>
      <c r="BG108"/>
      <c r="BH108"/>
      <c r="BI108"/>
      <c r="BJ108"/>
      <c r="BK108"/>
      <c r="BL108"/>
    </row>
    <row r="109">
      <c r="A109" t="s">
        <v>631</v>
      </c>
      <c r="B109">
        <v>2010</v>
      </c>
      <c r="C109" t="s">
        <v>636</v>
      </c>
      <c r="D109">
        <v>21</v>
      </c>
      <c r="E109" t="s">
        <v>61</v>
      </c>
      <c r="F109" t="s">
        <v>17</v>
      </c>
      <c r="G109" t="s">
        <v>647</v>
      </c>
      <c r="H109">
        <v>3.7161634469488511</v>
      </c>
      <c r="I109">
        <v>4.9237266516348761</v>
      </c>
      <c r="J109">
        <v>3.2154747040127378</v>
      </c>
      <c r="K109">
        <v>1.792712771093842</v>
      </c>
      <c r="L109">
        <v>0.31591540702224058</v>
      </c>
      <c r="M109">
        <v>1.6494818336966759</v>
      </c>
      <c r="N109">
        <v>1.1257593739111</v>
      </c>
      <c r="O109">
        <v>0.40991177380138849</v>
      </c>
      <c r="P109">
        <v>0.25500803287767332</v>
      </c>
      <c r="Q109">
        <v>0.15169017287805339</v>
      </c>
      <c r="R109">
        <v>3.4022643049727779</v>
      </c>
      <c r="S109">
        <v>4.8895787272076117</v>
      </c>
      <c r="T109">
        <v>5.4295174132209976</v>
      </c>
      <c r="U109">
        <v>3.8526736725515942</v>
      </c>
      <c r="V109">
        <v>3.84854593528611</v>
      </c>
      <c r="W109" t="s">
        <v>249</v>
      </c>
      <c r="X109" t="s">
        <v>342</v>
      </c>
      <c r="Y109" t="s">
        <v>159</v>
      </c>
      <c r="Z109" t="s">
        <v>161</v>
      </c>
      <c r="AA109" t="s">
        <v>162</v>
      </c>
      <c r="AB109" t="s">
        <v>163</v>
      </c>
      <c r="AC109" t="s">
        <v>252</v>
      </c>
      <c r="AD109" t="s">
        <v>165</v>
      </c>
      <c r="AE109" t="s">
        <v>166</v>
      </c>
      <c r="AF109">
        <v>10.056472632493451</v>
      </c>
      <c r="AG109">
        <v>3.211089664853481</v>
      </c>
      <c r="AH109">
        <v>8.0118694362018203</v>
      </c>
      <c r="AI109">
        <v>1.3027704485488101</v>
      </c>
      <c r="AJ109">
        <v>3.9906787066705509</v>
      </c>
      <c r="AK109">
        <v>0.14283859239060021</v>
      </c>
      <c r="AL109">
        <v>0</v>
      </c>
      <c r="AM109">
        <v>0.15801116612240629</v>
      </c>
      <c r="AN109">
        <v>1.2326456468145821</v>
      </c>
      <c r="AO109"/>
      <c r="AP109"/>
      <c r="AQ109"/>
      <c r="AR109"/>
      <c r="AS109"/>
      <c r="AT109"/>
      <c r="AU109"/>
      <c r="AV109"/>
      <c r="AW109"/>
      <c r="AX109"/>
      <c r="AY109"/>
      <c r="AZ109"/>
      <c r="BA109"/>
      <c r="BB109"/>
      <c r="BC109"/>
      <c r="BD109"/>
      <c r="BE109"/>
      <c r="BF109"/>
      <c r="BG109"/>
      <c r="BH109"/>
      <c r="BI109"/>
      <c r="BJ109"/>
      <c r="BK109"/>
      <c r="BL109"/>
    </row>
    <row r="110">
      <c r="A110" t="s">
        <v>631</v>
      </c>
      <c r="B110">
        <v>2010</v>
      </c>
      <c r="C110" t="s">
        <v>636</v>
      </c>
      <c r="D110">
        <v>22</v>
      </c>
      <c r="E110" t="s">
        <v>55</v>
      </c>
      <c r="F110" t="s">
        <v>50</v>
      </c>
      <c r="G110" t="s">
        <v>197</v>
      </c>
      <c r="H110">
        <v>8.717976478334645</v>
      </c>
      <c r="I110">
        <v>6.8646021555405392</v>
      </c>
      <c r="J110">
        <v>5.1151803074192124</v>
      </c>
      <c r="K110">
        <v>9.2603454372235099</v>
      </c>
      <c r="L110">
        <v>7.2987568142526236</v>
      </c>
      <c r="M110">
        <v>8.782438661945994</v>
      </c>
      <c r="N110">
        <v>10.08068895507397</v>
      </c>
      <c r="O110">
        <v>11.42862799164639</v>
      </c>
      <c r="P110">
        <v>8.4834761458235537</v>
      </c>
      <c r="Q110">
        <v>5.5238762610467864</v>
      </c>
      <c r="R110">
        <v>9.4429122323866288</v>
      </c>
      <c r="S110">
        <v>6.2591365502646283</v>
      </c>
      <c r="T110">
        <v>6.3120755382077718</v>
      </c>
      <c r="U110">
        <v>5.5852514140380451</v>
      </c>
      <c r="V110">
        <v>3.8672803662052089</v>
      </c>
      <c r="W110" t="s">
        <v>249</v>
      </c>
      <c r="X110" t="s">
        <v>342</v>
      </c>
      <c r="Y110" t="s">
        <v>159</v>
      </c>
      <c r="Z110" t="s">
        <v>161</v>
      </c>
      <c r="AA110" t="s">
        <v>162</v>
      </c>
      <c r="AB110" t="s">
        <v>163</v>
      </c>
      <c r="AC110" t="s">
        <v>252</v>
      </c>
      <c r="AD110" t="s">
        <v>165</v>
      </c>
      <c r="AE110" t="s">
        <v>166</v>
      </c>
      <c r="AF110">
        <v>2.1422986708365892</v>
      </c>
      <c r="AG110">
        <v>1.3722554890219549</v>
      </c>
      <c r="AH110">
        <v>1.540832049306627</v>
      </c>
      <c r="AI110">
        <v>4.2852861851962869</v>
      </c>
      <c r="AJ110">
        <v>9.2101667122164343</v>
      </c>
      <c r="AK110">
        <v>10.238305383936479</v>
      </c>
      <c r="AL110">
        <v>20.476527482896849</v>
      </c>
      <c r="AM110">
        <v>9.3768832107990896</v>
      </c>
      <c r="AN110">
        <v>7.7174749807544334</v>
      </c>
      <c r="AO110"/>
      <c r="AP110"/>
      <c r="AQ110"/>
      <c r="AR110"/>
      <c r="AS110"/>
      <c r="AT110"/>
      <c r="AU110"/>
      <c r="AV110"/>
      <c r="AW110"/>
      <c r="AX110"/>
      <c r="AY110"/>
      <c r="AZ110"/>
      <c r="BA110"/>
      <c r="BB110"/>
      <c r="BC110"/>
      <c r="BD110"/>
      <c r="BE110"/>
      <c r="BF110"/>
      <c r="BG110"/>
      <c r="BH110"/>
      <c r="BI110"/>
      <c r="BJ110"/>
      <c r="BK110"/>
      <c r="BL110"/>
    </row>
    <row r="111">
      <c r="A111" t="s">
        <v>631</v>
      </c>
      <c r="B111">
        <v>2010</v>
      </c>
      <c r="C111" t="s">
        <v>636</v>
      </c>
      <c r="D111">
        <v>23</v>
      </c>
      <c r="E111" t="s">
        <v>55</v>
      </c>
      <c r="F111" t="s">
        <v>49</v>
      </c>
      <c r="G111" t="s">
        <v>197</v>
      </c>
      <c r="H111">
        <v>91.282023521665309</v>
      </c>
      <c r="I111">
        <v>93.135397844459447</v>
      </c>
      <c r="J111">
        <v>94.88481969258082</v>
      </c>
      <c r="K111">
        <v>90.739654562776479</v>
      </c>
      <c r="L111">
        <v>92.701243185747373</v>
      </c>
      <c r="M111">
        <v>91.217561338053983</v>
      </c>
      <c r="N111">
        <v>89.919311044926047</v>
      </c>
      <c r="O111">
        <v>88.571372008353634</v>
      </c>
      <c r="P111">
        <v>91.516523854176455</v>
      </c>
      <c r="Q111">
        <v>94.47612373895322</v>
      </c>
      <c r="R111">
        <v>90.557087767613439</v>
      </c>
      <c r="S111">
        <v>93.740863449735357</v>
      </c>
      <c r="T111">
        <v>93.687924461792207</v>
      </c>
      <c r="U111">
        <v>94.414748585961988</v>
      </c>
      <c r="V111">
        <v>96.13271963379475</v>
      </c>
      <c r="W111" t="s">
        <v>249</v>
      </c>
      <c r="X111" t="s">
        <v>342</v>
      </c>
      <c r="Y111" t="s">
        <v>159</v>
      </c>
      <c r="Z111" t="s">
        <v>161</v>
      </c>
      <c r="AA111" t="s">
        <v>162</v>
      </c>
      <c r="AB111" t="s">
        <v>163</v>
      </c>
      <c r="AC111" t="s">
        <v>252</v>
      </c>
      <c r="AD111" t="s">
        <v>165</v>
      </c>
      <c r="AE111" t="s">
        <v>166</v>
      </c>
      <c r="AF111">
        <v>97.857701329163433</v>
      </c>
      <c r="AG111">
        <v>98.627744510978033</v>
      </c>
      <c r="AH111">
        <v>98.45916795069337</v>
      </c>
      <c r="AI111">
        <v>95.714713814803758</v>
      </c>
      <c r="AJ111">
        <v>90.789833287783551</v>
      </c>
      <c r="AK111">
        <v>89.761694616063579</v>
      </c>
      <c r="AL111">
        <v>79.523472517103016</v>
      </c>
      <c r="AM111">
        <v>90.623116789200921</v>
      </c>
      <c r="AN111">
        <v>92.282525019245554</v>
      </c>
      <c r="AO111"/>
      <c r="AP111"/>
      <c r="AQ111"/>
      <c r="AR111"/>
      <c r="AS111"/>
      <c r="AT111"/>
      <c r="AU111"/>
      <c r="AV111"/>
      <c r="AW111"/>
      <c r="AX111"/>
      <c r="AY111"/>
      <c r="AZ111"/>
      <c r="BA111"/>
      <c r="BB111"/>
      <c r="BC111"/>
      <c r="BD111"/>
      <c r="BE111"/>
      <c r="BF111"/>
      <c r="BG111"/>
      <c r="BH111"/>
      <c r="BI111"/>
      <c r="BJ111"/>
      <c r="BK111"/>
      <c r="BL111"/>
    </row>
    <row r="112">
      <c r="A112" t="s">
        <v>631</v>
      </c>
      <c r="B112">
        <v>2010</v>
      </c>
      <c r="C112" t="s">
        <v>636</v>
      </c>
      <c r="D112">
        <v>29</v>
      </c>
      <c r="E112" t="s">
        <v>58</v>
      </c>
      <c r="F112" t="s">
        <v>50</v>
      </c>
      <c r="G112" t="s">
        <v>648</v>
      </c>
      <c r="H112">
        <v>5.2308878596613608</v>
      </c>
      <c r="I112">
        <v>5.9073729280586944</v>
      </c>
      <c r="J112">
        <v>9.6302854938742986</v>
      </c>
      <c r="K112">
        <v>26.426497464493799</v>
      </c>
      <c r="L112">
        <v>45.874020095155743</v>
      </c>
      <c r="M112">
        <v>18.35151733595433</v>
      </c>
      <c r="N112">
        <v>22.57838429342101</v>
      </c>
      <c r="O112">
        <v>41.130702941557509</v>
      </c>
      <c r="P112">
        <v>41.364586852448582</v>
      </c>
      <c r="Q112">
        <v>54.471228111437647</v>
      </c>
      <c r="R112">
        <v>4.4791419820230889</v>
      </c>
      <c r="S112">
        <v>3.8680200740330242</v>
      </c>
      <c r="T112">
        <v>5.6555888366619156</v>
      </c>
      <c r="U112">
        <v>3.8204840426716258</v>
      </c>
      <c r="V112">
        <v>11.58134526052884</v>
      </c>
      <c r="W112" t="s">
        <v>249</v>
      </c>
      <c r="X112" t="s">
        <v>342</v>
      </c>
      <c r="Y112" t="s">
        <v>159</v>
      </c>
      <c r="Z112" t="s">
        <v>161</v>
      </c>
      <c r="AA112" t="s">
        <v>162</v>
      </c>
      <c r="AB112" t="s">
        <v>163</v>
      </c>
      <c r="AC112" t="s">
        <v>252</v>
      </c>
      <c r="AD112" t="s">
        <v>165</v>
      </c>
      <c r="AE112" t="s">
        <v>166</v>
      </c>
      <c r="AF112">
        <v>9.5719443011861411</v>
      </c>
      <c r="AG112">
        <v>8.3047245381722998</v>
      </c>
      <c r="AH112">
        <v>13.739603326935439</v>
      </c>
      <c r="AI112">
        <v>9.4083562061603931</v>
      </c>
      <c r="AJ112">
        <v>5.2901971674534893</v>
      </c>
      <c r="AK112">
        <v>3.4924052146872802</v>
      </c>
      <c r="AL112">
        <v>3.1666462892774101</v>
      </c>
      <c r="AM112">
        <v>47.955877815488549</v>
      </c>
      <c r="AN112">
        <v>13.98172487169856</v>
      </c>
      <c r="AO112"/>
      <c r="AP112"/>
      <c r="AQ112"/>
      <c r="AR112"/>
      <c r="AS112"/>
      <c r="AT112"/>
      <c r="AU112"/>
      <c r="AV112"/>
      <c r="AW112"/>
      <c r="AX112"/>
      <c r="AY112"/>
      <c r="AZ112"/>
      <c r="BA112"/>
      <c r="BB112"/>
      <c r="BC112"/>
      <c r="BD112"/>
      <c r="BE112"/>
      <c r="BF112"/>
      <c r="BG112"/>
      <c r="BH112"/>
      <c r="BI112"/>
      <c r="BJ112"/>
      <c r="BK112"/>
      <c r="BL112"/>
    </row>
    <row r="113">
      <c r="A113" t="s">
        <v>631</v>
      </c>
      <c r="B113">
        <v>2010</v>
      </c>
      <c r="C113" t="s">
        <v>636</v>
      </c>
      <c r="D113">
        <v>30</v>
      </c>
      <c r="E113" t="s">
        <v>58</v>
      </c>
      <c r="F113" t="s">
        <v>49</v>
      </c>
      <c r="G113" t="s">
        <v>197</v>
      </c>
      <c r="H113">
        <v>94.769112140338507</v>
      </c>
      <c r="I113">
        <v>94.092627071941308</v>
      </c>
      <c r="J113">
        <v>90.369714506125703</v>
      </c>
      <c r="K113">
        <v>73.573502535506194</v>
      </c>
      <c r="L113">
        <v>54.125979904844257</v>
      </c>
      <c r="M113">
        <v>81.648482664045673</v>
      </c>
      <c r="N113">
        <v>77.421615706579018</v>
      </c>
      <c r="O113">
        <v>58.869297058442477</v>
      </c>
      <c r="P113">
        <v>58.635413147551432</v>
      </c>
      <c r="Q113">
        <v>45.52877188856236</v>
      </c>
      <c r="R113">
        <v>95.52085801797692</v>
      </c>
      <c r="S113">
        <v>96.131979925967002</v>
      </c>
      <c r="T113">
        <v>94.344411163338052</v>
      </c>
      <c r="U113">
        <v>96.179515957328334</v>
      </c>
      <c r="V113">
        <v>88.418654739471165</v>
      </c>
      <c r="W113" t="s">
        <v>249</v>
      </c>
      <c r="X113" t="s">
        <v>342</v>
      </c>
      <c r="Y113" t="s">
        <v>159</v>
      </c>
      <c r="Z113" t="s">
        <v>161</v>
      </c>
      <c r="AA113" t="s">
        <v>162</v>
      </c>
      <c r="AB113" t="s">
        <v>163</v>
      </c>
      <c r="AC113" t="s">
        <v>252</v>
      </c>
      <c r="AD113" t="s">
        <v>165</v>
      </c>
      <c r="AE113" t="s">
        <v>166</v>
      </c>
      <c r="AF113">
        <v>90.428055698813822</v>
      </c>
      <c r="AG113">
        <v>91.69527546182772</v>
      </c>
      <c r="AH113">
        <v>86.260396673064747</v>
      </c>
      <c r="AI113">
        <v>90.591643793839566</v>
      </c>
      <c r="AJ113">
        <v>94.709802832546544</v>
      </c>
      <c r="AK113">
        <v>96.507594785312818</v>
      </c>
      <c r="AL113">
        <v>96.833353710722591</v>
      </c>
      <c r="AM113">
        <v>52.044122184510421</v>
      </c>
      <c r="AN113">
        <v>86.018275128301255</v>
      </c>
      <c r="AO113"/>
      <c r="AP113"/>
      <c r="AQ113"/>
      <c r="AR113"/>
      <c r="AS113"/>
      <c r="AT113"/>
      <c r="AU113"/>
      <c r="AV113"/>
      <c r="AW113"/>
      <c r="AX113"/>
      <c r="AY113"/>
      <c r="AZ113"/>
      <c r="BA113"/>
      <c r="BB113"/>
      <c r="BC113"/>
      <c r="BD113"/>
      <c r="BE113"/>
      <c r="BF113"/>
      <c r="BG113"/>
      <c r="BH113"/>
      <c r="BI113"/>
      <c r="BJ113"/>
      <c r="BK113"/>
      <c r="BL113"/>
    </row>
    <row r="114">
      <c r="A114" t="s">
        <v>631</v>
      </c>
      <c r="B114">
        <v>2010</v>
      </c>
      <c r="C114" t="s">
        <v>636</v>
      </c>
      <c r="D114">
        <v>31</v>
      </c>
      <c r="E114" t="s">
        <v>104</v>
      </c>
      <c r="F114" t="s">
        <v>50</v>
      </c>
      <c r="G114" t="s">
        <v>649</v>
      </c>
      <c r="H114">
        <v>0.29412892036670663</v>
      </c>
      <c r="I114">
        <v>0.3259516469888869</v>
      </c>
      <c r="J114">
        <v>0.39920144610882102</v>
      </c>
      <c r="K114">
        <v>4.070399776128764</v>
      </c>
      <c r="L114">
        <v>14.235154265471291</v>
      </c>
      <c r="M114">
        <v>1.208300831440372</v>
      </c>
      <c r="N114">
        <v>3.6759181048816458</v>
      </c>
      <c r="O114">
        <v>6.0816458000441154</v>
      </c>
      <c r="P114">
        <v>8.4260595736811066</v>
      </c>
      <c r="Q114">
        <v>22.67317115455787</v>
      </c>
      <c r="R114">
        <v>0.048655391363923897</v>
      </c>
      <c r="S114">
        <v>0.49660724742088241</v>
      </c>
      <c r="T114">
        <v>0.053565694397897698</v>
      </c>
      <c r="U114">
        <v>0.27969450801672718</v>
      </c>
      <c r="V114">
        <v>1.382777915551139</v>
      </c>
      <c r="W114" t="s">
        <v>249</v>
      </c>
      <c r="X114" t="s">
        <v>342</v>
      </c>
      <c r="Y114" t="s">
        <v>159</v>
      </c>
      <c r="Z114" t="s">
        <v>161</v>
      </c>
      <c r="AA114" t="s">
        <v>162</v>
      </c>
      <c r="AB114" t="s">
        <v>163</v>
      </c>
      <c r="AC114" t="s">
        <v>252</v>
      </c>
      <c r="AD114" t="s">
        <v>165</v>
      </c>
      <c r="AE114" t="s">
        <v>166</v>
      </c>
      <c r="AF114">
        <v>0.1237751418256829</v>
      </c>
      <c r="AG114">
        <v>0.44139283962726822</v>
      </c>
      <c r="AH114">
        <v>1.3595649392194571</v>
      </c>
      <c r="AI114">
        <v>4.3915827996340262</v>
      </c>
      <c r="AJ114">
        <v>0.63871146903637921</v>
      </c>
      <c r="AK114">
        <v>0.920942470996303</v>
      </c>
      <c r="AL114">
        <v>0.14671720259200349</v>
      </c>
      <c r="AM114">
        <v>11.23881518049973</v>
      </c>
      <c r="AN114">
        <v>0</v>
      </c>
      <c r="AO114"/>
      <c r="AP114"/>
      <c r="AQ114"/>
      <c r="AR114"/>
      <c r="AS114"/>
      <c r="AT114"/>
      <c r="AU114"/>
      <c r="AV114"/>
      <c r="AW114"/>
      <c r="AX114"/>
      <c r="AY114"/>
      <c r="AZ114"/>
      <c r="BA114"/>
      <c r="BB114"/>
      <c r="BC114"/>
      <c r="BD114"/>
      <c r="BE114"/>
      <c r="BF114"/>
      <c r="BG114"/>
      <c r="BH114"/>
      <c r="BI114"/>
      <c r="BJ114"/>
      <c r="BK114"/>
      <c r="BL114"/>
    </row>
    <row r="115">
      <c r="A115" t="s">
        <v>631</v>
      </c>
      <c r="B115">
        <v>2010</v>
      </c>
      <c r="C115" t="s">
        <v>636</v>
      </c>
      <c r="D115">
        <v>32</v>
      </c>
      <c r="E115" t="s">
        <v>104</v>
      </c>
      <c r="F115" t="s">
        <v>49</v>
      </c>
      <c r="G115" t="s">
        <v>197</v>
      </c>
      <c r="H115">
        <v>99.705871079633297</v>
      </c>
      <c r="I115">
        <v>99.674048353011116</v>
      </c>
      <c r="J115">
        <v>99.600798553891181</v>
      </c>
      <c r="K115">
        <v>95.929600223871233</v>
      </c>
      <c r="L115">
        <v>85.764845734528734</v>
      </c>
      <c r="M115">
        <v>98.791699168559617</v>
      </c>
      <c r="N115">
        <v>96.324081895118368</v>
      </c>
      <c r="O115">
        <v>93.918354199955886</v>
      </c>
      <c r="P115">
        <v>91.573940426318899</v>
      </c>
      <c r="Q115">
        <v>77.326828845442137</v>
      </c>
      <c r="R115">
        <v>99.951344608636063</v>
      </c>
      <c r="S115">
        <v>99.503392752579146</v>
      </c>
      <c r="T115">
        <v>99.946434305602111</v>
      </c>
      <c r="U115">
        <v>99.720305491983268</v>
      </c>
      <c r="V115">
        <v>98.617222084448883</v>
      </c>
      <c r="W115" t="s">
        <v>249</v>
      </c>
      <c r="X115" t="s">
        <v>342</v>
      </c>
      <c r="Y115" t="s">
        <v>159</v>
      </c>
      <c r="Z115" t="s">
        <v>161</v>
      </c>
      <c r="AA115" t="s">
        <v>162</v>
      </c>
      <c r="AB115" t="s">
        <v>163</v>
      </c>
      <c r="AC115" t="s">
        <v>252</v>
      </c>
      <c r="AD115" t="s">
        <v>165</v>
      </c>
      <c r="AE115" t="s">
        <v>166</v>
      </c>
      <c r="AF115">
        <v>99.876224858174325</v>
      </c>
      <c r="AG115">
        <v>99.558607160372731</v>
      </c>
      <c r="AH115">
        <v>98.640435060780533</v>
      </c>
      <c r="AI115">
        <v>95.608417200365935</v>
      </c>
      <c r="AJ115">
        <v>99.361288530963634</v>
      </c>
      <c r="AK115">
        <v>99.07905752900372</v>
      </c>
      <c r="AL115">
        <v>99.853282797407999</v>
      </c>
      <c r="AM115">
        <v>88.76118481949959</v>
      </c>
      <c r="AN115">
        <v>100</v>
      </c>
      <c r="AO115"/>
      <c r="AP115"/>
      <c r="AQ115"/>
      <c r="AR115"/>
      <c r="AS115"/>
      <c r="AT115"/>
      <c r="AU115"/>
      <c r="AV115"/>
      <c r="AW115"/>
      <c r="AX115"/>
      <c r="AY115"/>
      <c r="AZ115"/>
      <c r="BA115"/>
      <c r="BB115"/>
      <c r="BC115"/>
      <c r="BD115"/>
      <c r="BE115"/>
      <c r="BF115"/>
      <c r="BG115"/>
      <c r="BH115"/>
      <c r="BI115"/>
      <c r="BJ115"/>
      <c r="BK115"/>
      <c r="BL115"/>
    </row>
    <row r="116">
      <c r="A116" t="s">
        <v>631</v>
      </c>
      <c r="B116">
        <v>2010</v>
      </c>
      <c r="C116" t="s">
        <v>636</v>
      </c>
      <c r="D116">
        <v>35</v>
      </c>
      <c r="E116" t="s">
        <v>56</v>
      </c>
      <c r="F116" t="s">
        <v>50</v>
      </c>
      <c r="G116" t="s">
        <v>197</v>
      </c>
      <c r="H116">
        <v>14.211888222251631</v>
      </c>
      <c r="I116">
        <v>15.41919719709237</v>
      </c>
      <c r="J116">
        <v>18.200965973303688</v>
      </c>
      <c r="K116">
        <v>25.642629065915461</v>
      </c>
      <c r="L116">
        <v>35.574710195641963</v>
      </c>
      <c r="M116">
        <v>23.232731342458621</v>
      </c>
      <c r="N116">
        <v>27.322900211848211</v>
      </c>
      <c r="O116">
        <v>27.662386167350832</v>
      </c>
      <c r="P116">
        <v>27.163539937597179</v>
      </c>
      <c r="Q116">
        <v>43.595801901309059</v>
      </c>
      <c r="R116">
        <v>12.925317084416401</v>
      </c>
      <c r="S116">
        <v>13.644830328952541</v>
      </c>
      <c r="T116">
        <v>15.35430895166599</v>
      </c>
      <c r="U116">
        <v>17.213881097397671</v>
      </c>
      <c r="V116">
        <v>19.960016867880089</v>
      </c>
      <c r="W116" t="s">
        <v>249</v>
      </c>
      <c r="X116" t="s">
        <v>342</v>
      </c>
      <c r="Y116" t="s">
        <v>159</v>
      </c>
      <c r="Z116" t="s">
        <v>161</v>
      </c>
      <c r="AA116" t="s">
        <v>162</v>
      </c>
      <c r="AB116" t="s">
        <v>163</v>
      </c>
      <c r="AC116" t="s">
        <v>252</v>
      </c>
      <c r="AD116" t="s">
        <v>165</v>
      </c>
      <c r="AE116" t="s">
        <v>166</v>
      </c>
      <c r="AF116">
        <v>10.2527075812274</v>
      </c>
      <c r="AG116">
        <v>8.8605525584436755</v>
      </c>
      <c r="AH116">
        <v>34.548944337812067</v>
      </c>
      <c r="AI116">
        <v>19.411405916437889</v>
      </c>
      <c r="AJ116">
        <v>19.411274645931691</v>
      </c>
      <c r="AK116">
        <v>24.92524817605576</v>
      </c>
      <c r="AL116">
        <v>30.737253943024751</v>
      </c>
      <c r="AM116">
        <v>29.011107682813648</v>
      </c>
      <c r="AN116">
        <v>5.7829515583927762</v>
      </c>
      <c r="AO116"/>
      <c r="AP116"/>
      <c r="AQ116"/>
      <c r="AR116"/>
      <c r="AS116"/>
      <c r="AT116"/>
      <c r="AU116"/>
      <c r="AV116"/>
      <c r="AW116"/>
      <c r="AX116"/>
      <c r="AY116"/>
      <c r="AZ116"/>
      <c r="BA116"/>
      <c r="BB116"/>
      <c r="BC116"/>
      <c r="BD116"/>
      <c r="BE116"/>
      <c r="BF116"/>
      <c r="BG116"/>
      <c r="BH116"/>
      <c r="BI116"/>
      <c r="BJ116"/>
      <c r="BK116"/>
      <c r="BL116"/>
    </row>
    <row r="117">
      <c r="A117" t="s">
        <v>631</v>
      </c>
      <c r="B117">
        <v>2010</v>
      </c>
      <c r="C117" t="s">
        <v>636</v>
      </c>
      <c r="D117">
        <v>36</v>
      </c>
      <c r="E117" t="s">
        <v>56</v>
      </c>
      <c r="F117" t="s">
        <v>49</v>
      </c>
      <c r="G117" t="s">
        <v>197</v>
      </c>
      <c r="H117">
        <v>85.788111777747915</v>
      </c>
      <c r="I117">
        <v>84.580802802907641</v>
      </c>
      <c r="J117">
        <v>81.799034026696461</v>
      </c>
      <c r="K117">
        <v>74.357370934084614</v>
      </c>
      <c r="L117">
        <v>64.425289804358002</v>
      </c>
      <c r="M117">
        <v>76.767268657541436</v>
      </c>
      <c r="N117">
        <v>72.677099788151793</v>
      </c>
      <c r="O117">
        <v>72.337613832649168</v>
      </c>
      <c r="P117">
        <v>72.83646006240285</v>
      </c>
      <c r="Q117">
        <v>56.404198098690948</v>
      </c>
      <c r="R117">
        <v>87.074682915583708</v>
      </c>
      <c r="S117">
        <v>86.355169671047449</v>
      </c>
      <c r="T117">
        <v>84.645691048333973</v>
      </c>
      <c r="U117">
        <v>82.786118902602283</v>
      </c>
      <c r="V117">
        <v>80.039983132119929</v>
      </c>
      <c r="W117" t="s">
        <v>249</v>
      </c>
      <c r="X117" t="s">
        <v>342</v>
      </c>
      <c r="Y117" t="s">
        <v>159</v>
      </c>
      <c r="Z117" t="s">
        <v>161</v>
      </c>
      <c r="AA117" t="s">
        <v>162</v>
      </c>
      <c r="AB117" t="s">
        <v>163</v>
      </c>
      <c r="AC117" t="s">
        <v>252</v>
      </c>
      <c r="AD117" t="s">
        <v>165</v>
      </c>
      <c r="AE117" t="s">
        <v>166</v>
      </c>
      <c r="AF117">
        <v>89.747292418772545</v>
      </c>
      <c r="AG117">
        <v>91.139447441556356</v>
      </c>
      <c r="AH117">
        <v>65.451055662188224</v>
      </c>
      <c r="AI117">
        <v>80.588594083561972</v>
      </c>
      <c r="AJ117">
        <v>80.588725354068515</v>
      </c>
      <c r="AK117">
        <v>75.074751823944823</v>
      </c>
      <c r="AL117">
        <v>69.262746056975118</v>
      </c>
      <c r="AM117">
        <v>70.988892317185318</v>
      </c>
      <c r="AN117">
        <v>94.217048441607119</v>
      </c>
      <c r="AO117"/>
      <c r="AP117"/>
      <c r="AQ117"/>
      <c r="AR117"/>
      <c r="AS117"/>
      <c r="AT117"/>
      <c r="AU117"/>
      <c r="AV117"/>
      <c r="AW117"/>
      <c r="AX117"/>
      <c r="AY117"/>
      <c r="AZ117"/>
      <c r="BA117"/>
      <c r="BB117"/>
      <c r="BC117"/>
      <c r="BD117"/>
      <c r="BE117"/>
      <c r="BF117"/>
      <c r="BG117"/>
      <c r="BH117"/>
      <c r="BI117"/>
      <c r="BJ117"/>
      <c r="BK117"/>
      <c r="BL117"/>
    </row>
    <row r="118">
      <c r="A118" t="s">
        <v>631</v>
      </c>
      <c r="B118">
        <v>2010</v>
      </c>
      <c r="C118" t="s">
        <v>636</v>
      </c>
      <c r="D118">
        <v>37</v>
      </c>
      <c r="E118" t="s">
        <v>167</v>
      </c>
      <c r="F118" t="s">
        <v>50</v>
      </c>
      <c r="G118" t="s">
        <v>650</v>
      </c>
      <c r="H118">
        <v>11.6129602389423</v>
      </c>
      <c r="I118">
        <v>12.331902747554579</v>
      </c>
      <c r="J118">
        <v>10.90148742717053</v>
      </c>
      <c r="K118">
        <v>23.173554166105919</v>
      </c>
      <c r="L118">
        <v>34.879591617802433</v>
      </c>
      <c r="M118">
        <v>19.65842077941868</v>
      </c>
      <c r="N118">
        <v>24.217944154225851</v>
      </c>
      <c r="O118">
        <v>24.585151260262691</v>
      </c>
      <c r="P118">
        <v>26.105469749287771</v>
      </c>
      <c r="Q118">
        <v>43.970253708896209</v>
      </c>
      <c r="R118">
        <v>10.41049256619716</v>
      </c>
      <c r="S118">
        <v>11.579867514294801</v>
      </c>
      <c r="T118">
        <v>10.68873707341033</v>
      </c>
      <c r="U118">
        <v>7.6545279018769454</v>
      </c>
      <c r="V118">
        <v>16.018893408315002</v>
      </c>
      <c r="W118" t="s">
        <v>249</v>
      </c>
      <c r="X118" t="s">
        <v>342</v>
      </c>
      <c r="Y118" t="s">
        <v>159</v>
      </c>
      <c r="Z118" t="s">
        <v>161</v>
      </c>
      <c r="AA118" t="s">
        <v>162</v>
      </c>
      <c r="AB118" t="s">
        <v>163</v>
      </c>
      <c r="AC118" t="s">
        <v>252</v>
      </c>
      <c r="AD118" t="s">
        <v>165</v>
      </c>
      <c r="AE118" t="s">
        <v>166</v>
      </c>
      <c r="AF118">
        <v>7.0473699505957459</v>
      </c>
      <c r="AG118">
        <v>9.8734749209218258</v>
      </c>
      <c r="AH118">
        <v>33.905852417302853</v>
      </c>
      <c r="AI118">
        <v>19.89036805011747</v>
      </c>
      <c r="AJ118">
        <v>9.2365456821026211</v>
      </c>
      <c r="AK118">
        <v>23.44497607655509</v>
      </c>
      <c r="AL118">
        <v>34.100093254584941</v>
      </c>
      <c r="AM118">
        <v>28.86641740312697</v>
      </c>
      <c r="AN118">
        <v>4.9105512960934714</v>
      </c>
      <c r="AO118"/>
      <c r="AP118"/>
      <c r="AQ118"/>
      <c r="AR118"/>
      <c r="AS118"/>
      <c r="AT118"/>
      <c r="AU118"/>
      <c r="AV118"/>
      <c r="AW118"/>
      <c r="AX118"/>
      <c r="AY118"/>
      <c r="AZ118"/>
      <c r="BA118"/>
      <c r="BB118"/>
      <c r="BC118"/>
      <c r="BD118"/>
      <c r="BE118"/>
      <c r="BF118"/>
      <c r="BG118"/>
      <c r="BH118"/>
      <c r="BI118"/>
      <c r="BJ118"/>
      <c r="BK118"/>
      <c r="BL118"/>
    </row>
    <row r="119">
      <c r="A119" t="s">
        <v>631</v>
      </c>
      <c r="B119">
        <v>2010</v>
      </c>
      <c r="C119" t="s">
        <v>636</v>
      </c>
      <c r="D119">
        <v>38</v>
      </c>
      <c r="E119" t="s">
        <v>167</v>
      </c>
      <c r="F119" t="s">
        <v>49</v>
      </c>
      <c r="G119" t="s">
        <v>197</v>
      </c>
      <c r="H119">
        <v>88.387039761057409</v>
      </c>
      <c r="I119">
        <v>87.668097252445406</v>
      </c>
      <c r="J119">
        <v>89.098512572829421</v>
      </c>
      <c r="K119">
        <v>76.826445833894013</v>
      </c>
      <c r="L119">
        <v>65.120408382197553</v>
      </c>
      <c r="M119">
        <v>80.341579220581266</v>
      </c>
      <c r="N119">
        <v>75.782055845774124</v>
      </c>
      <c r="O119">
        <v>75.414848739737337</v>
      </c>
      <c r="P119">
        <v>73.894530250712236</v>
      </c>
      <c r="Q119">
        <v>56.029746291103791</v>
      </c>
      <c r="R119">
        <v>89.589507433802908</v>
      </c>
      <c r="S119">
        <v>88.420132485705238</v>
      </c>
      <c r="T119">
        <v>89.311262926589734</v>
      </c>
      <c r="U119">
        <v>92.345472098123054</v>
      </c>
      <c r="V119">
        <v>83.981106591684934</v>
      </c>
      <c r="W119" t="s">
        <v>249</v>
      </c>
      <c r="X119" t="s">
        <v>342</v>
      </c>
      <c r="Y119" t="s">
        <v>159</v>
      </c>
      <c r="Z119" t="s">
        <v>161</v>
      </c>
      <c r="AA119" t="s">
        <v>162</v>
      </c>
      <c r="AB119" t="s">
        <v>163</v>
      </c>
      <c r="AC119" t="s">
        <v>252</v>
      </c>
      <c r="AD119" t="s">
        <v>165</v>
      </c>
      <c r="AE119" t="s">
        <v>166</v>
      </c>
      <c r="AF119">
        <v>92.952630049404178</v>
      </c>
      <c r="AG119">
        <v>90.126525079078235</v>
      </c>
      <c r="AH119">
        <v>66.094147582697275</v>
      </c>
      <c r="AI119">
        <v>80.109631949882555</v>
      </c>
      <c r="AJ119">
        <v>90.763454317897413</v>
      </c>
      <c r="AK119">
        <v>76.555023923444949</v>
      </c>
      <c r="AL119">
        <v>65.899906745414967</v>
      </c>
      <c r="AM119">
        <v>71.133582596872486</v>
      </c>
      <c r="AN119">
        <v>95.089448703906527</v>
      </c>
      <c r="AO119"/>
      <c r="AP119"/>
      <c r="AQ119"/>
      <c r="AR119"/>
      <c r="AS119"/>
      <c r="AT119"/>
      <c r="AU119"/>
      <c r="AV119"/>
      <c r="AW119"/>
      <c r="AX119"/>
      <c r="AY119"/>
      <c r="AZ119"/>
      <c r="BA119"/>
      <c r="BB119"/>
      <c r="BC119"/>
      <c r="BD119"/>
      <c r="BE119"/>
      <c r="BF119"/>
      <c r="BG119"/>
      <c r="BH119"/>
      <c r="BI119"/>
      <c r="BJ119"/>
      <c r="BK119"/>
      <c r="BL119"/>
    </row>
    <row r="120">
      <c r="A120" t="s">
        <v>631</v>
      </c>
      <c r="B120">
        <v>2010</v>
      </c>
      <c r="C120" t="s">
        <v>636</v>
      </c>
      <c r="D120">
        <v>41</v>
      </c>
      <c r="E120" t="s">
        <v>57</v>
      </c>
      <c r="F120" t="s">
        <v>50</v>
      </c>
      <c r="G120" t="s">
        <v>197</v>
      </c>
      <c r="H120">
        <v>11.68318907268181</v>
      </c>
      <c r="I120">
        <v>8.527465532893439</v>
      </c>
      <c r="J120">
        <v>7.5688522245133951</v>
      </c>
      <c r="K120">
        <v>9.5560047007985531</v>
      </c>
      <c r="L120">
        <v>7.4009933748934653</v>
      </c>
      <c r="M120">
        <v>7.2710642925484281</v>
      </c>
      <c r="N120">
        <v>8.8320173883438162</v>
      </c>
      <c r="O120">
        <v>10.94379673290438</v>
      </c>
      <c r="P120">
        <v>9.0189789330920469</v>
      </c>
      <c r="Q120">
        <v>5.3726840949568304</v>
      </c>
      <c r="R120">
        <v>11.74506675930413</v>
      </c>
      <c r="S120">
        <v>10.572354449164891</v>
      </c>
      <c r="T120">
        <v>8.3146550999021382</v>
      </c>
      <c r="U120">
        <v>9.7593878814011497</v>
      </c>
      <c r="V120">
        <v>6.8225598406421604</v>
      </c>
      <c r="W120" t="s">
        <v>249</v>
      </c>
      <c r="X120" t="s">
        <v>342</v>
      </c>
      <c r="Y120" t="s">
        <v>159</v>
      </c>
      <c r="Z120" t="s">
        <v>161</v>
      </c>
      <c r="AA120" t="s">
        <v>162</v>
      </c>
      <c r="AB120" t="s">
        <v>163</v>
      </c>
      <c r="AC120" t="s">
        <v>252</v>
      </c>
      <c r="AD120" t="s">
        <v>165</v>
      </c>
      <c r="AE120" t="s">
        <v>166</v>
      </c>
      <c r="AF120">
        <v>4.6557075525922356</v>
      </c>
      <c r="AG120">
        <v>2.5384340364676419</v>
      </c>
      <c r="AH120">
        <v>1.7419843473870289</v>
      </c>
      <c r="AI120">
        <v>3.5116153430578021</v>
      </c>
      <c r="AJ120">
        <v>13.3458968648278</v>
      </c>
      <c r="AK120">
        <v>12.708234174202859</v>
      </c>
      <c r="AL120">
        <v>23.71115819209033</v>
      </c>
      <c r="AM120">
        <v>9.541023113155882</v>
      </c>
      <c r="AN120">
        <v>11.046047378227289</v>
      </c>
      <c r="AO120"/>
      <c r="AP120"/>
      <c r="AQ120"/>
      <c r="AR120"/>
      <c r="AS120"/>
      <c r="AT120"/>
      <c r="AU120"/>
      <c r="AV120"/>
      <c r="AW120"/>
      <c r="AX120"/>
      <c r="AY120"/>
      <c r="AZ120"/>
      <c r="BA120"/>
      <c r="BB120"/>
      <c r="BC120"/>
      <c r="BD120"/>
      <c r="BE120"/>
      <c r="BF120"/>
      <c r="BG120"/>
      <c r="BH120"/>
      <c r="BI120"/>
      <c r="BJ120"/>
      <c r="BK120"/>
      <c r="BL120"/>
    </row>
    <row r="121">
      <c r="A121" t="s">
        <v>631</v>
      </c>
      <c r="B121">
        <v>2010</v>
      </c>
      <c r="C121" t="s">
        <v>636</v>
      </c>
      <c r="D121">
        <v>42</v>
      </c>
      <c r="E121" t="s">
        <v>57</v>
      </c>
      <c r="F121" t="s">
        <v>49</v>
      </c>
      <c r="G121" t="s">
        <v>651</v>
      </c>
      <c r="H121">
        <v>88.316810927318514</v>
      </c>
      <c r="I121">
        <v>91.472534467106655</v>
      </c>
      <c r="J121">
        <v>92.431147775486622</v>
      </c>
      <c r="K121">
        <v>90.443995299201461</v>
      </c>
      <c r="L121">
        <v>92.59900662510654</v>
      </c>
      <c r="M121">
        <v>92.728935707451569</v>
      </c>
      <c r="N121">
        <v>91.167982611656171</v>
      </c>
      <c r="O121">
        <v>89.056203267095626</v>
      </c>
      <c r="P121">
        <v>90.981021066907957</v>
      </c>
      <c r="Q121">
        <v>94.627315905043176</v>
      </c>
      <c r="R121">
        <v>88.254933240695934</v>
      </c>
      <c r="S121">
        <v>89.427645550834981</v>
      </c>
      <c r="T121">
        <v>91.685344900097803</v>
      </c>
      <c r="U121">
        <v>90.240612118598861</v>
      </c>
      <c r="V121">
        <v>93.177440159357943</v>
      </c>
      <c r="W121" t="s">
        <v>249</v>
      </c>
      <c r="X121" t="s">
        <v>342</v>
      </c>
      <c r="Y121" t="s">
        <v>159</v>
      </c>
      <c r="Z121" t="s">
        <v>161</v>
      </c>
      <c r="AA121" t="s">
        <v>162</v>
      </c>
      <c r="AB121" t="s">
        <v>163</v>
      </c>
      <c r="AC121" t="s">
        <v>252</v>
      </c>
      <c r="AD121" t="s">
        <v>165</v>
      </c>
      <c r="AE121" t="s">
        <v>166</v>
      </c>
      <c r="AF121">
        <v>95.344292447407724</v>
      </c>
      <c r="AG121">
        <v>97.461565963532308</v>
      </c>
      <c r="AH121">
        <v>98.258015652612968</v>
      </c>
      <c r="AI121">
        <v>96.488384656942202</v>
      </c>
      <c r="AJ121">
        <v>86.654103135172136</v>
      </c>
      <c r="AK121">
        <v>87.29176582579737</v>
      </c>
      <c r="AL121">
        <v>76.288841807909648</v>
      </c>
      <c r="AM121">
        <v>90.458976886844127</v>
      </c>
      <c r="AN121">
        <v>88.953952621772515</v>
      </c>
      <c r="AO121"/>
      <c r="AP121"/>
      <c r="AQ121"/>
      <c r="AR121"/>
      <c r="AS121"/>
      <c r="AT121"/>
      <c r="AU121"/>
      <c r="AV121"/>
      <c r="AW121"/>
      <c r="AX121"/>
      <c r="AY121"/>
      <c r="AZ121"/>
      <c r="BA121"/>
      <c r="BB121"/>
      <c r="BC121"/>
      <c r="BD121"/>
      <c r="BE121"/>
      <c r="BF121"/>
      <c r="BG121"/>
      <c r="BH121"/>
      <c r="BI121"/>
      <c r="BJ121"/>
      <c r="BK121"/>
      <c r="BL121"/>
    </row>
    <row r="122">
      <c r="A122" t="s">
        <v>631</v>
      </c>
      <c r="B122">
        <v>2010</v>
      </c>
      <c r="C122" t="s">
        <v>636</v>
      </c>
      <c r="D122">
        <v>58</v>
      </c>
      <c r="E122" t="s">
        <v>343</v>
      </c>
      <c r="F122" t="s">
        <v>344</v>
      </c>
      <c r="G122" t="s">
        <v>197</v>
      </c>
      <c r="H122">
        <v>0</v>
      </c>
      <c r="I122">
        <v>0</v>
      </c>
      <c r="J122">
        <v>0</v>
      </c>
      <c r="K122">
        <v>0.2981166895078845</v>
      </c>
      <c r="L122">
        <v>6.3744281599094386</v>
      </c>
      <c r="M122">
        <v>0</v>
      </c>
      <c r="N122">
        <v>0.21599876473273541</v>
      </c>
      <c r="O122">
        <v>0.62397393153362612</v>
      </c>
      <c r="P122">
        <v>2.3358644176153951</v>
      </c>
      <c r="Q122">
        <v>12.067464331515099</v>
      </c>
      <c r="R122">
        <v>0</v>
      </c>
      <c r="S122">
        <v>0</v>
      </c>
      <c r="T122">
        <v>0</v>
      </c>
      <c r="U122">
        <v>0</v>
      </c>
      <c r="V122">
        <v>0.24160484924644479</v>
      </c>
      <c r="W122" t="s">
        <v>249</v>
      </c>
      <c r="X122" t="s">
        <v>342</v>
      </c>
      <c r="Y122" t="s">
        <v>159</v>
      </c>
      <c r="Z122" t="s">
        <v>161</v>
      </c>
      <c r="AA122" t="s">
        <v>162</v>
      </c>
      <c r="AB122" t="s">
        <v>163</v>
      </c>
      <c r="AC122" t="s">
        <v>252</v>
      </c>
      <c r="AD122" t="s">
        <v>165</v>
      </c>
      <c r="AE122" t="s">
        <v>166</v>
      </c>
      <c r="AF122">
        <v>0</v>
      </c>
      <c r="AG122">
        <v>0.31060977603400353</v>
      </c>
      <c r="AH122">
        <v>0.62380038387716275</v>
      </c>
      <c r="AI122">
        <v>0</v>
      </c>
      <c r="AJ122">
        <v>0.180505415162455</v>
      </c>
      <c r="AK122">
        <v>0</v>
      </c>
      <c r="AL122">
        <v>0.14671720259200349</v>
      </c>
      <c r="AM122">
        <v>4.7207651959271377</v>
      </c>
      <c r="AN122">
        <v>0</v>
      </c>
      <c r="AO122"/>
      <c r="AP122"/>
      <c r="AQ122"/>
      <c r="AR122"/>
      <c r="AS122"/>
      <c r="AT122"/>
      <c r="AU122"/>
      <c r="AV122"/>
      <c r="AW122"/>
      <c r="AX122"/>
      <c r="AY122"/>
      <c r="AZ122"/>
      <c r="BA122"/>
      <c r="BB122"/>
      <c r="BC122"/>
      <c r="BD122"/>
      <c r="BE122"/>
      <c r="BF122"/>
      <c r="BG122"/>
      <c r="BH122"/>
      <c r="BI122"/>
      <c r="BJ122"/>
      <c r="BK122"/>
      <c r="BL122"/>
    </row>
    <row r="123">
      <c r="A123" t="s">
        <v>631</v>
      </c>
      <c r="B123">
        <v>2010</v>
      </c>
      <c r="C123" t="s">
        <v>636</v>
      </c>
      <c r="D123">
        <v>59</v>
      </c>
      <c r="E123" t="s">
        <v>343</v>
      </c>
      <c r="F123" t="s">
        <v>345</v>
      </c>
      <c r="G123" t="s">
        <v>197</v>
      </c>
      <c r="H123">
        <v>0.29412892036670663</v>
      </c>
      <c r="I123">
        <v>0.3259516469888869</v>
      </c>
      <c r="J123">
        <v>0.39920144610882102</v>
      </c>
      <c r="K123">
        <v>3.772283086620881</v>
      </c>
      <c r="L123">
        <v>7.8401598561224626</v>
      </c>
      <c r="M123">
        <v>1.208300831440372</v>
      </c>
      <c r="N123">
        <v>3.459919340148911</v>
      </c>
      <c r="O123">
        <v>5.4576718685104906</v>
      </c>
      <c r="P123">
        <v>6.0901951560657146</v>
      </c>
      <c r="Q123">
        <v>10.55771328573681</v>
      </c>
      <c r="R123">
        <v>0.048655391363923897</v>
      </c>
      <c r="S123">
        <v>0.49660724742088241</v>
      </c>
      <c r="T123">
        <v>0.053565694397897698</v>
      </c>
      <c r="U123">
        <v>0.27969450801672718</v>
      </c>
      <c r="V123">
        <v>1.141173066304694</v>
      </c>
      <c r="W123" t="s">
        <v>249</v>
      </c>
      <c r="X123" t="s">
        <v>342</v>
      </c>
      <c r="Y123" t="s">
        <v>159</v>
      </c>
      <c r="Z123" t="s">
        <v>161</v>
      </c>
      <c r="AA123" t="s">
        <v>162</v>
      </c>
      <c r="AB123" t="s">
        <v>163</v>
      </c>
      <c r="AC123" t="s">
        <v>252</v>
      </c>
      <c r="AD123" t="s">
        <v>165</v>
      </c>
      <c r="AE123" t="s">
        <v>166</v>
      </c>
      <c r="AF123">
        <v>0.1237751418256829</v>
      </c>
      <c r="AG123">
        <v>0.13078306359326461</v>
      </c>
      <c r="AH123">
        <v>0.73576455534229457</v>
      </c>
      <c r="AI123">
        <v>4.3915827996340262</v>
      </c>
      <c r="AJ123">
        <v>0.45820605387392421</v>
      </c>
      <c r="AK123">
        <v>0.920942470996303</v>
      </c>
      <c r="AL123">
        <v>0</v>
      </c>
      <c r="AM123">
        <v>6.502622647331008</v>
      </c>
      <c r="AN123">
        <v>0</v>
      </c>
      <c r="AO123"/>
      <c r="AP123"/>
      <c r="AQ123"/>
      <c r="AR123"/>
      <c r="AS123"/>
      <c r="AT123"/>
      <c r="AU123"/>
      <c r="AV123"/>
      <c r="AW123"/>
      <c r="AX123"/>
      <c r="AY123"/>
      <c r="AZ123"/>
      <c r="BA123"/>
      <c r="BB123"/>
      <c r="BC123"/>
      <c r="BD123"/>
      <c r="BE123"/>
      <c r="BF123"/>
      <c r="BG123"/>
      <c r="BH123"/>
      <c r="BI123"/>
      <c r="BJ123"/>
      <c r="BK123"/>
      <c r="BL123"/>
    </row>
    <row r="124">
      <c r="A124" t="s">
        <v>631</v>
      </c>
      <c r="B124">
        <v>2010</v>
      </c>
      <c r="C124" t="s">
        <v>636</v>
      </c>
      <c r="D124">
        <v>60</v>
      </c>
      <c r="E124" t="s">
        <v>343</v>
      </c>
      <c r="F124" t="s">
        <v>346</v>
      </c>
      <c r="G124" t="s">
        <v>197</v>
      </c>
      <c r="H124">
        <v>0.10513635519724</v>
      </c>
      <c r="I124">
        <v>0.67141832832207937</v>
      </c>
      <c r="J124">
        <v>2.1551457227148711</v>
      </c>
      <c r="K124">
        <v>9.9348303816777097</v>
      </c>
      <c r="L124">
        <v>17.76059131302873</v>
      </c>
      <c r="M124">
        <v>5.1725966835184014</v>
      </c>
      <c r="N124">
        <v>6.964112355817206</v>
      </c>
      <c r="O124">
        <v>18.7983287778702</v>
      </c>
      <c r="P124">
        <v>19.567034314590881</v>
      </c>
      <c r="Q124">
        <v>17.23733444880455</v>
      </c>
      <c r="R124">
        <v>0</v>
      </c>
      <c r="S124">
        <v>0.1074536839196297</v>
      </c>
      <c r="T124">
        <v>0.34648113813162051</v>
      </c>
      <c r="U124">
        <v>0.080689023916885705</v>
      </c>
      <c r="V124">
        <v>2.2341364012014528</v>
      </c>
      <c r="W124" t="s">
        <v>249</v>
      </c>
      <c r="X124" t="s">
        <v>342</v>
      </c>
      <c r="Y124" t="s">
        <v>159</v>
      </c>
      <c r="Z124" t="s">
        <v>161</v>
      </c>
      <c r="AA124" t="s">
        <v>162</v>
      </c>
      <c r="AB124" t="s">
        <v>163</v>
      </c>
      <c r="AC124" t="s">
        <v>252</v>
      </c>
      <c r="AD124" t="s">
        <v>165</v>
      </c>
      <c r="AE124" t="s">
        <v>166</v>
      </c>
      <c r="AF124">
        <v>0.57761732851985337</v>
      </c>
      <c r="AG124">
        <v>0.17982671244073889</v>
      </c>
      <c r="AH124">
        <v>3.3109404990403282</v>
      </c>
      <c r="AI124">
        <v>0.88441598048185199</v>
      </c>
      <c r="AJ124">
        <v>0.2499305748403223</v>
      </c>
      <c r="AK124">
        <v>0.96878363832078629</v>
      </c>
      <c r="AL124">
        <v>0.29343440518400699</v>
      </c>
      <c r="AM124">
        <v>20.53378586855888</v>
      </c>
      <c r="AN124">
        <v>0.86368757040931055</v>
      </c>
      <c r="AO124"/>
      <c r="AP124"/>
      <c r="AQ124"/>
      <c r="AR124"/>
      <c r="AS124"/>
      <c r="AT124"/>
      <c r="AU124"/>
      <c r="AV124"/>
      <c r="AW124"/>
      <c r="AX124"/>
      <c r="AY124"/>
      <c r="AZ124"/>
      <c r="BA124"/>
      <c r="BB124"/>
      <c r="BC124"/>
      <c r="BD124"/>
      <c r="BE124"/>
      <c r="BF124"/>
      <c r="BG124"/>
      <c r="BH124"/>
      <c r="BI124"/>
      <c r="BJ124"/>
      <c r="BK124"/>
      <c r="BL124"/>
    </row>
    <row r="125">
      <c r="A125" t="s">
        <v>631</v>
      </c>
      <c r="B125">
        <v>2010</v>
      </c>
      <c r="C125" t="s">
        <v>636</v>
      </c>
      <c r="D125">
        <v>61</v>
      </c>
      <c r="E125" t="s">
        <v>343</v>
      </c>
      <c r="F125" t="s">
        <v>347</v>
      </c>
      <c r="G125" t="s">
        <v>197</v>
      </c>
      <c r="H125">
        <v>4.8316225840974134</v>
      </c>
      <c r="I125">
        <v>4.9100029527477282</v>
      </c>
      <c r="J125">
        <v>7.0759383250506129</v>
      </c>
      <c r="K125">
        <v>12.421267306687341</v>
      </c>
      <c r="L125">
        <v>13.82685889305724</v>
      </c>
      <c r="M125">
        <v>11.970619820995569</v>
      </c>
      <c r="N125">
        <v>11.93835383272217</v>
      </c>
      <c r="O125">
        <v>16.250728363643208</v>
      </c>
      <c r="P125">
        <v>13.25181442160468</v>
      </c>
      <c r="Q125">
        <v>14.56072250807525</v>
      </c>
      <c r="R125">
        <v>4.4304865906591653</v>
      </c>
      <c r="S125">
        <v>3.2639591426925119</v>
      </c>
      <c r="T125">
        <v>5.2555420041323968</v>
      </c>
      <c r="U125">
        <v>3.4601005107380138</v>
      </c>
      <c r="V125">
        <v>7.9644309437762519</v>
      </c>
      <c r="W125" t="s">
        <v>249</v>
      </c>
      <c r="X125" t="s">
        <v>342</v>
      </c>
      <c r="Y125" t="s">
        <v>159</v>
      </c>
      <c r="Z125" t="s">
        <v>161</v>
      </c>
      <c r="AA125" t="s">
        <v>162</v>
      </c>
      <c r="AB125" t="s">
        <v>163</v>
      </c>
      <c r="AC125" t="s">
        <v>252</v>
      </c>
      <c r="AD125" t="s">
        <v>165</v>
      </c>
      <c r="AE125" t="s">
        <v>166</v>
      </c>
      <c r="AF125">
        <v>8.8705518308406059</v>
      </c>
      <c r="AG125">
        <v>7.6835049861042961</v>
      </c>
      <c r="AH125">
        <v>9.0690978886756728</v>
      </c>
      <c r="AI125">
        <v>4.1323574260445142</v>
      </c>
      <c r="AJ125">
        <v>4.4015551235767871</v>
      </c>
      <c r="AK125">
        <v>1.6026791053701901</v>
      </c>
      <c r="AL125">
        <v>2.7264946815013991</v>
      </c>
      <c r="AM125">
        <v>16.144708423325969</v>
      </c>
      <c r="AN125">
        <v>13.118037301289251</v>
      </c>
      <c r="AO125"/>
      <c r="AP125"/>
      <c r="AQ125"/>
      <c r="AR125"/>
      <c r="AS125"/>
      <c r="AT125"/>
      <c r="AU125"/>
      <c r="AV125"/>
      <c r="AW125"/>
      <c r="AX125"/>
      <c r="AY125"/>
      <c r="AZ125"/>
      <c r="BA125"/>
      <c r="BB125"/>
      <c r="BC125"/>
      <c r="BD125"/>
      <c r="BE125"/>
      <c r="BF125"/>
      <c r="BG125"/>
      <c r="BH125"/>
      <c r="BI125"/>
      <c r="BJ125"/>
      <c r="BK125"/>
      <c r="BL125"/>
    </row>
    <row r="126">
      <c r="A126" t="s">
        <v>631</v>
      </c>
      <c r="B126">
        <v>2010</v>
      </c>
      <c r="C126" t="s">
        <v>636</v>
      </c>
      <c r="D126">
        <v>62</v>
      </c>
      <c r="E126" t="s">
        <v>343</v>
      </c>
      <c r="F126" t="s">
        <v>348</v>
      </c>
      <c r="G126" t="s">
        <v>197</v>
      </c>
      <c r="H126">
        <v>18.26021860190836</v>
      </c>
      <c r="I126">
        <v>23.67937002375718</v>
      </c>
      <c r="J126">
        <v>27.180451432810649</v>
      </c>
      <c r="K126">
        <v>14.08041014260664</v>
      </c>
      <c r="L126">
        <v>9.4625187379439097</v>
      </c>
      <c r="M126">
        <v>17.44414173676779</v>
      </c>
      <c r="N126">
        <v>14.300137682832959</v>
      </c>
      <c r="O126">
        <v>9.8405163946054213</v>
      </c>
      <c r="P126">
        <v>9.0338767121532566</v>
      </c>
      <c r="Q126">
        <v>9.3372464734664753</v>
      </c>
      <c r="R126">
        <v>15.964612287091841</v>
      </c>
      <c r="S126">
        <v>23.8224930247607</v>
      </c>
      <c r="T126">
        <v>22.57418529274242</v>
      </c>
      <c r="U126">
        <v>29.080896640996372</v>
      </c>
      <c r="V126">
        <v>25.783391317472041</v>
      </c>
      <c r="W126" t="s">
        <v>249</v>
      </c>
      <c r="X126" t="s">
        <v>342</v>
      </c>
      <c r="Y126" t="s">
        <v>159</v>
      </c>
      <c r="Z126" t="s">
        <v>161</v>
      </c>
      <c r="AA126" t="s">
        <v>162</v>
      </c>
      <c r="AB126" t="s">
        <v>163</v>
      </c>
      <c r="AC126" t="s">
        <v>252</v>
      </c>
      <c r="AD126" t="s">
        <v>165</v>
      </c>
      <c r="AE126" t="s">
        <v>166</v>
      </c>
      <c r="AF126">
        <v>30.551830840639379</v>
      </c>
      <c r="AG126">
        <v>19.813634134379591</v>
      </c>
      <c r="AH126">
        <v>1.9833653230966199</v>
      </c>
      <c r="AI126">
        <v>15.065568770966721</v>
      </c>
      <c r="AJ126">
        <v>41.460705359622438</v>
      </c>
      <c r="AK126">
        <v>13.778256189451181</v>
      </c>
      <c r="AL126">
        <v>45.274483433182517</v>
      </c>
      <c r="AM126">
        <v>6.0243751928416556</v>
      </c>
      <c r="AN126">
        <v>15.646513956690409</v>
      </c>
      <c r="AO126"/>
      <c r="AP126"/>
      <c r="AQ126"/>
      <c r="AR126"/>
      <c r="AS126"/>
      <c r="AT126"/>
      <c r="AU126"/>
      <c r="AV126"/>
      <c r="AW126"/>
      <c r="AX126"/>
      <c r="AY126"/>
      <c r="AZ126"/>
      <c r="BA126"/>
      <c r="BB126"/>
      <c r="BC126"/>
      <c r="BD126"/>
      <c r="BE126"/>
      <c r="BF126"/>
      <c r="BG126"/>
      <c r="BH126"/>
      <c r="BI126"/>
      <c r="BJ126"/>
      <c r="BK126"/>
      <c r="BL126"/>
    </row>
    <row r="127">
      <c r="A127" t="s">
        <v>631</v>
      </c>
      <c r="B127">
        <v>2010</v>
      </c>
      <c r="C127" t="s">
        <v>636</v>
      </c>
      <c r="D127">
        <v>63</v>
      </c>
      <c r="E127" t="s">
        <v>343</v>
      </c>
      <c r="F127" t="s">
        <v>349</v>
      </c>
      <c r="G127" t="s">
        <v>197</v>
      </c>
      <c r="H127">
        <v>22.794972108883361</v>
      </c>
      <c r="I127">
        <v>24.583817995456901</v>
      </c>
      <c r="J127">
        <v>24.664640571749072</v>
      </c>
      <c r="K127">
        <v>35.306311162387502</v>
      </c>
      <c r="L127">
        <v>33.769093841468028</v>
      </c>
      <c r="M127">
        <v>31.917153322836061</v>
      </c>
      <c r="N127">
        <v>38.994296820761463</v>
      </c>
      <c r="O127">
        <v>34.475993377801693</v>
      </c>
      <c r="P127">
        <v>39.366675723104599</v>
      </c>
      <c r="Q127">
        <v>29.128196209574099</v>
      </c>
      <c r="R127">
        <v>22.85415710352504</v>
      </c>
      <c r="S127">
        <v>21.668083206137659</v>
      </c>
      <c r="T127">
        <v>25.132811916949159</v>
      </c>
      <c r="U127">
        <v>20.637363973201129</v>
      </c>
      <c r="V127">
        <v>26.227064519401129</v>
      </c>
      <c r="W127" t="s">
        <v>249</v>
      </c>
      <c r="X127" t="s">
        <v>342</v>
      </c>
      <c r="Y127" t="s">
        <v>159</v>
      </c>
      <c r="Z127" t="s">
        <v>161</v>
      </c>
      <c r="AA127" t="s">
        <v>162</v>
      </c>
      <c r="AB127" t="s">
        <v>163</v>
      </c>
      <c r="AC127" t="s">
        <v>252</v>
      </c>
      <c r="AD127" t="s">
        <v>165</v>
      </c>
      <c r="AE127" t="s">
        <v>166</v>
      </c>
      <c r="AF127">
        <v>30.366168127900838</v>
      </c>
      <c r="AG127">
        <v>41.703449403302258</v>
      </c>
      <c r="AH127">
        <v>32.229686500320071</v>
      </c>
      <c r="AI127">
        <v>33.348581884720872</v>
      </c>
      <c r="AJ127">
        <v>8.567064704248823</v>
      </c>
      <c r="AK127">
        <v>17.509867240760869</v>
      </c>
      <c r="AL127">
        <v>24.098300525736569</v>
      </c>
      <c r="AM127">
        <v>35.428879975315887</v>
      </c>
      <c r="AN127">
        <v>38.753285767930819</v>
      </c>
      <c r="AO127"/>
      <c r="AP127"/>
      <c r="AQ127"/>
      <c r="AR127"/>
      <c r="AS127"/>
      <c r="AT127"/>
      <c r="AU127"/>
      <c r="AV127"/>
      <c r="AW127"/>
      <c r="AX127"/>
      <c r="AY127"/>
      <c r="AZ127"/>
      <c r="BA127"/>
      <c r="BB127"/>
      <c r="BC127"/>
      <c r="BD127"/>
      <c r="BE127"/>
      <c r="BF127"/>
      <c r="BG127"/>
      <c r="BH127"/>
      <c r="BI127"/>
      <c r="BJ127"/>
      <c r="BK127"/>
      <c r="BL127"/>
    </row>
    <row r="128">
      <c r="A128" t="s">
        <v>631</v>
      </c>
      <c r="B128">
        <v>2010</v>
      </c>
      <c r="C128" t="s">
        <v>636</v>
      </c>
      <c r="D128">
        <v>64</v>
      </c>
      <c r="E128" t="s">
        <v>343</v>
      </c>
      <c r="F128" t="s">
        <v>350</v>
      </c>
      <c r="G128" t="s">
        <v>197</v>
      </c>
      <c r="H128">
        <v>48.886562150461742</v>
      </c>
      <c r="I128">
        <v>40.475274357475413</v>
      </c>
      <c r="J128">
        <v>34.317107813107746</v>
      </c>
      <c r="K128">
        <v>21.091373940707609</v>
      </c>
      <c r="L128">
        <v>9.8996737115519995</v>
      </c>
      <c r="M128">
        <v>28.692680983457219</v>
      </c>
      <c r="N128">
        <v>22.21116652965237</v>
      </c>
      <c r="O128">
        <v>13.09062650614454</v>
      </c>
      <c r="P128">
        <v>8.9024124452647726</v>
      </c>
      <c r="Q128">
        <v>6.4606902913482038</v>
      </c>
      <c r="R128">
        <v>52.140553823192413</v>
      </c>
      <c r="S128">
        <v>44.85218320562192</v>
      </c>
      <c r="T128">
        <v>41.142437106780868</v>
      </c>
      <c r="U128">
        <v>42.117092422096952</v>
      </c>
      <c r="V128">
        <v>30.93784192906967</v>
      </c>
      <c r="W128" t="s">
        <v>249</v>
      </c>
      <c r="X128" t="s">
        <v>342</v>
      </c>
      <c r="Y128" t="s">
        <v>159</v>
      </c>
      <c r="Z128" t="s">
        <v>161</v>
      </c>
      <c r="AA128" t="s">
        <v>162</v>
      </c>
      <c r="AB128" t="s">
        <v>163</v>
      </c>
      <c r="AC128" t="s">
        <v>252</v>
      </c>
      <c r="AD128" t="s">
        <v>165</v>
      </c>
      <c r="AE128" t="s">
        <v>166</v>
      </c>
      <c r="AF128">
        <v>19.463641052088612</v>
      </c>
      <c r="AG128">
        <v>24.652607487330389</v>
      </c>
      <c r="AH128">
        <v>43.010236724248443</v>
      </c>
      <c r="AI128">
        <v>40.179932906373807</v>
      </c>
      <c r="AJ128">
        <v>40.724798667037042</v>
      </c>
      <c r="AK128">
        <v>64.812821432843265</v>
      </c>
      <c r="AL128">
        <v>21.26176794229119</v>
      </c>
      <c r="AM128">
        <v>8.9941376118481049</v>
      </c>
      <c r="AN128">
        <v>30.241582175491189</v>
      </c>
      <c r="AO128"/>
      <c r="AP128"/>
      <c r="AQ128"/>
      <c r="AR128"/>
      <c r="AS128"/>
      <c r="AT128"/>
      <c r="AU128"/>
      <c r="AV128"/>
      <c r="AW128"/>
      <c r="AX128"/>
      <c r="AY128"/>
      <c r="AZ128"/>
      <c r="BA128"/>
      <c r="BB128"/>
      <c r="BC128"/>
      <c r="BD128"/>
      <c r="BE128"/>
      <c r="BF128"/>
      <c r="BG128"/>
      <c r="BH128"/>
      <c r="BI128"/>
      <c r="BJ128"/>
      <c r="BK128"/>
      <c r="BL128"/>
    </row>
    <row r="129">
      <c r="A129" t="s">
        <v>631</v>
      </c>
      <c r="B129">
        <v>2010</v>
      </c>
      <c r="C129" t="s">
        <v>636</v>
      </c>
      <c r="D129">
        <v>65</v>
      </c>
      <c r="E129" t="s">
        <v>343</v>
      </c>
      <c r="F129" t="s">
        <v>351</v>
      </c>
      <c r="G129" t="s">
        <v>197</v>
      </c>
      <c r="H129">
        <v>0.090227486276290098</v>
      </c>
      <c r="I129">
        <v>0.076673313494180703</v>
      </c>
      <c r="J129">
        <v>0.3858277426082134</v>
      </c>
      <c r="K129">
        <v>0.65883693692666412</v>
      </c>
      <c r="L129">
        <v>0.41130439782929062</v>
      </c>
      <c r="M129">
        <v>0.93419501635487956</v>
      </c>
      <c r="N129">
        <v>0.38224851481426092</v>
      </c>
      <c r="O129">
        <v>0.36919723081493089</v>
      </c>
      <c r="P129">
        <v>0.4165599315983855</v>
      </c>
      <c r="Q129">
        <v>0.49447566579981322</v>
      </c>
      <c r="R129">
        <v>0.095232139101534705</v>
      </c>
      <c r="S129">
        <v>0.062681315619784003</v>
      </c>
      <c r="T129">
        <v>0.053565694397897698</v>
      </c>
      <c r="U129">
        <v>0.19950376509060219</v>
      </c>
      <c r="V129">
        <v>0.4817537482669747</v>
      </c>
      <c r="W129" t="s">
        <v>249</v>
      </c>
      <c r="X129" t="s">
        <v>342</v>
      </c>
      <c r="Y129" t="s">
        <v>159</v>
      </c>
      <c r="Z129" t="s">
        <v>161</v>
      </c>
      <c r="AA129" t="s">
        <v>162</v>
      </c>
      <c r="AB129" t="s">
        <v>163</v>
      </c>
      <c r="AC129" t="s">
        <v>252</v>
      </c>
      <c r="AD129" t="s">
        <v>165</v>
      </c>
      <c r="AE129" t="s">
        <v>166</v>
      </c>
      <c r="AF129">
        <v>0</v>
      </c>
      <c r="AG129">
        <v>0.14713094654242281</v>
      </c>
      <c r="AH129">
        <v>1.6474728087012249</v>
      </c>
      <c r="AI129">
        <v>0.442207990240926</v>
      </c>
      <c r="AJ129">
        <v>0.083310191613440804</v>
      </c>
      <c r="AK129">
        <v>0.17940437746681229</v>
      </c>
      <c r="AL129">
        <v>0</v>
      </c>
      <c r="AM129">
        <v>0.4705337858685551</v>
      </c>
      <c r="AN129">
        <v>0</v>
      </c>
      <c r="AO129"/>
      <c r="AP129"/>
      <c r="AQ129"/>
      <c r="AR129"/>
      <c r="AS129"/>
      <c r="AT129"/>
      <c r="AU129"/>
      <c r="AV129"/>
      <c r="AW129"/>
      <c r="AX129"/>
      <c r="AY129"/>
      <c r="AZ129"/>
      <c r="BA129"/>
      <c r="BB129"/>
      <c r="BC129"/>
      <c r="BD129"/>
      <c r="BE129"/>
      <c r="BF129"/>
      <c r="BG129"/>
      <c r="BH129"/>
      <c r="BI129"/>
      <c r="BJ129"/>
      <c r="BK129"/>
      <c r="BL129"/>
    </row>
    <row r="130">
      <c r="A130" t="s">
        <v>631</v>
      </c>
      <c r="B130">
        <v>2010</v>
      </c>
      <c r="C130" t="s">
        <v>636</v>
      </c>
      <c r="D130">
        <v>66</v>
      </c>
      <c r="E130" t="s">
        <v>343</v>
      </c>
      <c r="F130" t="s">
        <v>352</v>
      </c>
      <c r="G130" t="s">
        <v>197</v>
      </c>
      <c r="H130">
        <v>1.0206500464536199</v>
      </c>
      <c r="I130">
        <v>0.54064859028768997</v>
      </c>
      <c r="J130">
        <v>0.84655440205008337</v>
      </c>
      <c r="K130">
        <v>0.99726420002377214</v>
      </c>
      <c r="L130">
        <v>0.29286726311718569</v>
      </c>
      <c r="M130">
        <v>0.97162528086512534</v>
      </c>
      <c r="N130">
        <v>0.61166009831549761</v>
      </c>
      <c r="O130">
        <v>0.79196691310037171</v>
      </c>
      <c r="P130">
        <v>0.58595515507134366</v>
      </c>
      <c r="Q130">
        <v>0</v>
      </c>
      <c r="R130">
        <v>0.91006644478617094</v>
      </c>
      <c r="S130">
        <v>1.026087234364589</v>
      </c>
      <c r="T130">
        <v>0.32815969072792728</v>
      </c>
      <c r="U130">
        <v>0.44410436699959588</v>
      </c>
      <c r="V130">
        <v>1.5429804915643539</v>
      </c>
      <c r="W130" t="s">
        <v>249</v>
      </c>
      <c r="X130" t="s">
        <v>342</v>
      </c>
      <c r="Y130" t="s">
        <v>159</v>
      </c>
      <c r="Z130" t="s">
        <v>161</v>
      </c>
      <c r="AA130" t="s">
        <v>162</v>
      </c>
      <c r="AB130" t="s">
        <v>163</v>
      </c>
      <c r="AC130" t="s">
        <v>252</v>
      </c>
      <c r="AD130" t="s">
        <v>165</v>
      </c>
      <c r="AE130" t="s">
        <v>166</v>
      </c>
      <c r="AF130">
        <v>0.49510056730273161</v>
      </c>
      <c r="AG130">
        <v>2.3867909105770799</v>
      </c>
      <c r="AH130">
        <v>0.6877799104286666</v>
      </c>
      <c r="AI130">
        <v>0.15248551387618139</v>
      </c>
      <c r="AJ130">
        <v>0.069425159677867304</v>
      </c>
      <c r="AK130">
        <v>0.035880875493362503</v>
      </c>
      <c r="AL130">
        <v>6.1254432082161463</v>
      </c>
      <c r="AM130">
        <v>0.89478556001233422</v>
      </c>
      <c r="AN130">
        <v>0.1877581674802849</v>
      </c>
      <c r="AO130"/>
      <c r="AP130"/>
      <c r="AQ130"/>
      <c r="AR130"/>
      <c r="AS130"/>
      <c r="AT130"/>
      <c r="AU130"/>
      <c r="AV130"/>
      <c r="AW130"/>
      <c r="AX130"/>
      <c r="AY130"/>
      <c r="AZ130"/>
      <c r="BA130"/>
      <c r="BB130"/>
      <c r="BC130"/>
      <c r="BD130"/>
      <c r="BE130"/>
      <c r="BF130"/>
      <c r="BG130"/>
      <c r="BH130"/>
      <c r="BI130"/>
      <c r="BJ130"/>
      <c r="BK130"/>
      <c r="BL130"/>
    </row>
    <row r="131">
      <c r="A131" t="s">
        <v>631</v>
      </c>
      <c r="B131">
        <v>2010</v>
      </c>
      <c r="C131" t="s">
        <v>636</v>
      </c>
      <c r="D131">
        <v>67</v>
      </c>
      <c r="E131" t="s">
        <v>343</v>
      </c>
      <c r="F131" t="s">
        <v>353</v>
      </c>
      <c r="G131" t="s">
        <v>197</v>
      </c>
      <c r="H131">
        <v>0.12051884840711501</v>
      </c>
      <c r="I131">
        <v>0</v>
      </c>
      <c r="J131">
        <v>0</v>
      </c>
      <c r="K131">
        <v>0</v>
      </c>
      <c r="L131">
        <v>0</v>
      </c>
      <c r="M131">
        <v>0</v>
      </c>
      <c r="N131">
        <v>0</v>
      </c>
      <c r="O131">
        <v>0</v>
      </c>
      <c r="P131">
        <v>0</v>
      </c>
      <c r="Q131">
        <v>0</v>
      </c>
      <c r="R131">
        <v>0.21084002924367021</v>
      </c>
      <c r="S131">
        <v>0</v>
      </c>
      <c r="T131">
        <v>0</v>
      </c>
      <c r="U131">
        <v>0</v>
      </c>
      <c r="V131">
        <v>0</v>
      </c>
      <c r="W131" t="s">
        <v>249</v>
      </c>
      <c r="X131" t="s">
        <v>342</v>
      </c>
      <c r="Y131" t="s">
        <v>159</v>
      </c>
      <c r="Z131" t="s">
        <v>161</v>
      </c>
      <c r="AA131" t="s">
        <v>162</v>
      </c>
      <c r="AB131" t="s">
        <v>163</v>
      </c>
      <c r="AC131" t="s">
        <v>252</v>
      </c>
      <c r="AD131" t="s">
        <v>165</v>
      </c>
      <c r="AE131" t="s">
        <v>166</v>
      </c>
      <c r="AF131">
        <v>0</v>
      </c>
      <c r="AG131">
        <v>0</v>
      </c>
      <c r="AH131">
        <v>0</v>
      </c>
      <c r="AI131">
        <v>0.19823116803903579</v>
      </c>
      <c r="AJ131">
        <v>0</v>
      </c>
      <c r="AK131">
        <v>0</v>
      </c>
      <c r="AL131">
        <v>0</v>
      </c>
      <c r="AM131">
        <v>0</v>
      </c>
      <c r="AN131">
        <v>0</v>
      </c>
      <c r="AO131"/>
      <c r="AP131"/>
      <c r="AQ131"/>
      <c r="AR131"/>
      <c r="AS131"/>
      <c r="AT131"/>
      <c r="AU131"/>
      <c r="AV131"/>
      <c r="AW131"/>
      <c r="AX131"/>
      <c r="AY131"/>
      <c r="AZ131"/>
      <c r="BA131"/>
      <c r="BB131"/>
      <c r="BC131"/>
      <c r="BD131"/>
      <c r="BE131"/>
      <c r="BF131"/>
      <c r="BG131"/>
      <c r="BH131"/>
      <c r="BI131"/>
      <c r="BJ131"/>
      <c r="BK131"/>
      <c r="BL131"/>
    </row>
    <row r="132">
      <c r="A132" t="s">
        <v>631</v>
      </c>
      <c r="B132">
        <v>2010</v>
      </c>
      <c r="C132" t="s">
        <v>636</v>
      </c>
      <c r="D132">
        <v>68</v>
      </c>
      <c r="E132" t="s">
        <v>343</v>
      </c>
      <c r="F132" t="s">
        <v>354</v>
      </c>
      <c r="G132" t="s">
        <v>197</v>
      </c>
      <c r="H132">
        <v>3.5225490739286061</v>
      </c>
      <c r="I132">
        <v>4.5847519228714546</v>
      </c>
      <c r="J132">
        <v>2.9751325438000311</v>
      </c>
      <c r="K132">
        <v>1.4393061528540689</v>
      </c>
      <c r="L132">
        <v>0.2288232046156366</v>
      </c>
      <c r="M132">
        <v>1.3968696030327461</v>
      </c>
      <c r="N132">
        <v>0.92210606020242791</v>
      </c>
      <c r="O132">
        <v>0.3009966359755451</v>
      </c>
      <c r="P132">
        <v>0.18631892927277749</v>
      </c>
      <c r="Q132">
        <v>0.1081632483737955</v>
      </c>
      <c r="R132">
        <v>3.247001055220859</v>
      </c>
      <c r="S132">
        <v>4.6229703178011077</v>
      </c>
      <c r="T132">
        <v>5.1132514617397717</v>
      </c>
      <c r="U132">
        <v>3.700554788943696</v>
      </c>
      <c r="V132">
        <v>3.44562273369695</v>
      </c>
      <c r="W132" t="s">
        <v>249</v>
      </c>
      <c r="X132" t="s">
        <v>342</v>
      </c>
      <c r="Y132" t="s">
        <v>159</v>
      </c>
      <c r="Z132" t="s">
        <v>161</v>
      </c>
      <c r="AA132" t="s">
        <v>162</v>
      </c>
      <c r="AB132" t="s">
        <v>163</v>
      </c>
      <c r="AC132" t="s">
        <v>252</v>
      </c>
      <c r="AD132" t="s">
        <v>165</v>
      </c>
      <c r="AE132" t="s">
        <v>166</v>
      </c>
      <c r="AF132">
        <v>9.5513151108818608</v>
      </c>
      <c r="AG132">
        <v>2.9916625796959289</v>
      </c>
      <c r="AH132">
        <v>6.4779270633397692</v>
      </c>
      <c r="AI132">
        <v>1.204635559621833</v>
      </c>
      <c r="AJ132">
        <v>3.804498750347129</v>
      </c>
      <c r="AK132">
        <v>0.131563210142329</v>
      </c>
      <c r="AL132">
        <v>0</v>
      </c>
      <c r="AM132">
        <v>0.11570502931193979</v>
      </c>
      <c r="AN132">
        <v>1.189135060708471</v>
      </c>
      <c r="AO132"/>
      <c r="AP132"/>
      <c r="AQ132"/>
      <c r="AR132"/>
      <c r="AS132"/>
      <c r="AT132"/>
      <c r="AU132"/>
      <c r="AV132"/>
      <c r="AW132"/>
      <c r="AX132"/>
      <c r="AY132"/>
      <c r="AZ132"/>
      <c r="BA132"/>
      <c r="BB132"/>
      <c r="BC132"/>
      <c r="BD132"/>
      <c r="BE132"/>
      <c r="BF132"/>
      <c r="BG132"/>
      <c r="BH132"/>
      <c r="BI132"/>
      <c r="BJ132"/>
      <c r="BK132"/>
      <c r="BL132"/>
    </row>
    <row r="133">
      <c r="A133" t="s">
        <v>631</v>
      </c>
      <c r="B133">
        <v>2010</v>
      </c>
      <c r="C133" t="s">
        <v>636</v>
      </c>
      <c r="D133">
        <v>69</v>
      </c>
      <c r="E133" t="s">
        <v>343</v>
      </c>
      <c r="F133" t="s">
        <v>355</v>
      </c>
      <c r="G133" t="s">
        <v>197</v>
      </c>
      <c r="H133">
        <v>0</v>
      </c>
      <c r="I133">
        <v>0</v>
      </c>
      <c r="J133">
        <v>0</v>
      </c>
      <c r="K133">
        <v>0</v>
      </c>
      <c r="L133">
        <v>0.071981873037878993</v>
      </c>
      <c r="M133">
        <v>0</v>
      </c>
      <c r="N133">
        <v>0</v>
      </c>
      <c r="O133">
        <v>0</v>
      </c>
      <c r="P133">
        <v>0.1196785425719312</v>
      </c>
      <c r="Q133">
        <v>0.047993537305973701</v>
      </c>
      <c r="R133">
        <v>0</v>
      </c>
      <c r="S133">
        <v>0</v>
      </c>
      <c r="T133">
        <v>0</v>
      </c>
      <c r="U133">
        <v>0</v>
      </c>
      <c r="V133">
        <v>0</v>
      </c>
      <c r="W133" t="s">
        <v>249</v>
      </c>
      <c r="X133" t="s">
        <v>342</v>
      </c>
      <c r="Y133" t="s">
        <v>159</v>
      </c>
      <c r="Z133" t="s">
        <v>161</v>
      </c>
      <c r="AA133" t="s">
        <v>162</v>
      </c>
      <c r="AB133" t="s">
        <v>163</v>
      </c>
      <c r="AC133" t="s">
        <v>252</v>
      </c>
      <c r="AD133" t="s">
        <v>165</v>
      </c>
      <c r="AE133" t="s">
        <v>166</v>
      </c>
      <c r="AF133">
        <v>0</v>
      </c>
      <c r="AG133">
        <v>0</v>
      </c>
      <c r="AH133">
        <v>0</v>
      </c>
      <c r="AI133">
        <v>0</v>
      </c>
      <c r="AJ133">
        <v>0</v>
      </c>
      <c r="AK133">
        <v>0</v>
      </c>
      <c r="AL133">
        <v>0</v>
      </c>
      <c r="AM133">
        <v>0.053995680345571902</v>
      </c>
      <c r="AN133">
        <v>0</v>
      </c>
      <c r="AO133"/>
      <c r="AP133"/>
      <c r="AQ133"/>
      <c r="AR133"/>
      <c r="AS133"/>
      <c r="AT133"/>
      <c r="AU133"/>
      <c r="AV133"/>
      <c r="AW133"/>
      <c r="AX133"/>
      <c r="AY133"/>
      <c r="AZ133"/>
      <c r="BA133"/>
      <c r="BB133"/>
      <c r="BC133"/>
      <c r="BD133"/>
      <c r="BE133"/>
      <c r="BF133"/>
      <c r="BG133"/>
      <c r="BH133"/>
      <c r="BI133"/>
      <c r="BJ133"/>
      <c r="BK133"/>
      <c r="BL133"/>
    </row>
    <row r="134">
      <c r="A134" t="s">
        <v>631</v>
      </c>
      <c r="B134">
        <v>2010</v>
      </c>
      <c r="C134" t="s">
        <v>636</v>
      </c>
      <c r="D134">
        <v>70</v>
      </c>
      <c r="E134" t="s">
        <v>343</v>
      </c>
      <c r="F134" t="s">
        <v>356</v>
      </c>
      <c r="G134" t="s">
        <v>197</v>
      </c>
      <c r="H134">
        <v>0</v>
      </c>
      <c r="I134">
        <v>0.13675620589963519</v>
      </c>
      <c r="J134">
        <v>0</v>
      </c>
      <c r="K134">
        <v>0</v>
      </c>
      <c r="L134">
        <v>0</v>
      </c>
      <c r="M134">
        <v>0.2159615749265085</v>
      </c>
      <c r="N134">
        <v>0</v>
      </c>
      <c r="O134">
        <v>0</v>
      </c>
      <c r="P134">
        <v>0</v>
      </c>
      <c r="Q134">
        <v>0</v>
      </c>
      <c r="R134">
        <v>0</v>
      </c>
      <c r="S134">
        <v>0.077481621661070102</v>
      </c>
      <c r="T134">
        <v>0</v>
      </c>
      <c r="U134">
        <v>0</v>
      </c>
      <c r="V134">
        <v>0</v>
      </c>
      <c r="W134" t="s">
        <v>249</v>
      </c>
      <c r="X134" t="s">
        <v>342</v>
      </c>
      <c r="Y134" t="s">
        <v>159</v>
      </c>
      <c r="Z134" t="s">
        <v>161</v>
      </c>
      <c r="AA134" t="s">
        <v>162</v>
      </c>
      <c r="AB134" t="s">
        <v>163</v>
      </c>
      <c r="AC134" t="s">
        <v>252</v>
      </c>
      <c r="AD134" t="s">
        <v>165</v>
      </c>
      <c r="AE134" t="s">
        <v>166</v>
      </c>
      <c r="AF134">
        <v>0</v>
      </c>
      <c r="AG134">
        <v>0</v>
      </c>
      <c r="AH134">
        <v>0</v>
      </c>
      <c r="AI134">
        <v>0</v>
      </c>
      <c r="AJ134">
        <v>0</v>
      </c>
      <c r="AK134">
        <v>0.0598014591556041</v>
      </c>
      <c r="AL134">
        <v>0</v>
      </c>
      <c r="AM134">
        <v>0.069423017587163793</v>
      </c>
      <c r="AN134">
        <v>0</v>
      </c>
      <c r="AO134"/>
      <c r="AP134"/>
      <c r="AQ134"/>
      <c r="AR134"/>
      <c r="AS134"/>
      <c r="AT134"/>
      <c r="AU134"/>
      <c r="AV134"/>
      <c r="AW134"/>
      <c r="AX134"/>
      <c r="AY134"/>
      <c r="AZ134"/>
      <c r="BA134"/>
      <c r="BB134"/>
      <c r="BC134"/>
      <c r="BD134"/>
      <c r="BE134"/>
      <c r="BF134"/>
      <c r="BG134"/>
      <c r="BH134"/>
      <c r="BI134"/>
      <c r="BJ134"/>
      <c r="BK134"/>
      <c r="BL134"/>
    </row>
    <row r="135">
      <c r="A135" t="s">
        <v>631</v>
      </c>
      <c r="B135">
        <v>2010</v>
      </c>
      <c r="C135" t="s">
        <v>636</v>
      </c>
      <c r="D135">
        <v>71</v>
      </c>
      <c r="E135" t="s">
        <v>343</v>
      </c>
      <c r="F135" t="s">
        <v>357</v>
      </c>
      <c r="G135" t="s">
        <v>197</v>
      </c>
      <c r="H135">
        <v>0.073413824019445406</v>
      </c>
      <c r="I135">
        <v>0.015334662698836101</v>
      </c>
      <c r="J135">
        <v>0</v>
      </c>
      <c r="K135">
        <v>0</v>
      </c>
      <c r="L135">
        <v>0.061698748318182103</v>
      </c>
      <c r="M135">
        <v>0.075855145805294996</v>
      </c>
      <c r="N135">
        <v>0</v>
      </c>
      <c r="O135">
        <v>0</v>
      </c>
      <c r="P135">
        <v>0.14361425108631751</v>
      </c>
      <c r="Q135">
        <v>0</v>
      </c>
      <c r="R135">
        <v>0.098395135815404502</v>
      </c>
      <c r="S135">
        <v>0</v>
      </c>
      <c r="T135">
        <v>0</v>
      </c>
      <c r="U135">
        <v>0</v>
      </c>
      <c r="V135">
        <v>0</v>
      </c>
      <c r="W135" t="s">
        <v>249</v>
      </c>
      <c r="X135" t="s">
        <v>342</v>
      </c>
      <c r="Y135" t="s">
        <v>159</v>
      </c>
      <c r="Z135" t="s">
        <v>161</v>
      </c>
      <c r="AA135" t="s">
        <v>162</v>
      </c>
      <c r="AB135" t="s">
        <v>163</v>
      </c>
      <c r="AC135" t="s">
        <v>252</v>
      </c>
      <c r="AD135" t="s">
        <v>165</v>
      </c>
      <c r="AE135" t="s">
        <v>166</v>
      </c>
      <c r="AF135">
        <v>0</v>
      </c>
      <c r="AG135">
        <v>0</v>
      </c>
      <c r="AH135">
        <v>0.22392834293026351</v>
      </c>
      <c r="AI135">
        <v>0</v>
      </c>
      <c r="AJ135">
        <v>0</v>
      </c>
      <c r="AK135">
        <v>0</v>
      </c>
      <c r="AL135">
        <v>0.073358601296001802</v>
      </c>
      <c r="AM135">
        <v>0.046282011724775897</v>
      </c>
      <c r="AN135">
        <v>0</v>
      </c>
      <c r="AO135"/>
      <c r="AP135"/>
      <c r="AQ135"/>
      <c r="AR135"/>
      <c r="AS135"/>
      <c r="AT135"/>
      <c r="AU135"/>
      <c r="AV135"/>
      <c r="AW135"/>
      <c r="AX135"/>
      <c r="AY135"/>
      <c r="AZ135"/>
      <c r="BA135"/>
      <c r="BB135"/>
      <c r="BC135"/>
      <c r="BD135"/>
      <c r="BE135"/>
      <c r="BF135"/>
      <c r="BG135"/>
      <c r="BH135"/>
      <c r="BI135"/>
      <c r="BJ135"/>
      <c r="BK135"/>
      <c r="BL135"/>
    </row>
    <row r="136">
      <c r="A136" t="s">
        <v>631</v>
      </c>
      <c r="B136">
        <v>2010</v>
      </c>
      <c r="C136" t="s">
        <v>636</v>
      </c>
      <c r="D136">
        <v>122</v>
      </c>
      <c r="E136" t="s">
        <v>18</v>
      </c>
      <c r="F136" t="s">
        <v>14</v>
      </c>
      <c r="G136" t="s">
        <v>652</v>
      </c>
      <c r="H136">
        <v>13.17998153359491</v>
      </c>
      <c r="I136">
        <v>19.374552550297771</v>
      </c>
      <c r="J136">
        <v>26.718441968552639</v>
      </c>
      <c r="K136">
        <v>39.879034006084687</v>
      </c>
      <c r="L136">
        <v>65.520168040891207</v>
      </c>
      <c r="M136">
        <v>40.37711191698741</v>
      </c>
      <c r="N136">
        <v>51.802520248302322</v>
      </c>
      <c r="O136">
        <v>57.790039945147342</v>
      </c>
      <c r="P136">
        <v>64.902556807207191</v>
      </c>
      <c r="Q136">
        <v>82.585545949551445</v>
      </c>
      <c r="R136">
        <v>5.9143028189649911</v>
      </c>
      <c r="S136">
        <v>10.54069982583554</v>
      </c>
      <c r="T136">
        <v>10.587109961079831</v>
      </c>
      <c r="U136">
        <v>15.415055078704921</v>
      </c>
      <c r="V136">
        <v>21.786916675103651</v>
      </c>
      <c r="W136" t="s">
        <v>249</v>
      </c>
      <c r="X136" t="s">
        <v>342</v>
      </c>
      <c r="Y136" t="s">
        <v>159</v>
      </c>
      <c r="Z136" t="s">
        <v>161</v>
      </c>
      <c r="AA136" t="s">
        <v>162</v>
      </c>
      <c r="AB136" t="s">
        <v>163</v>
      </c>
      <c r="AC136" t="s">
        <v>252</v>
      </c>
      <c r="AD136" t="s">
        <v>165</v>
      </c>
      <c r="AE136" t="s">
        <v>166</v>
      </c>
      <c r="AF136">
        <v>40.948942753996832</v>
      </c>
      <c r="AG136">
        <v>31.036455778976631</v>
      </c>
      <c r="AH136">
        <v>32.005758157389792</v>
      </c>
      <c r="AI136">
        <v>33.668801463860817</v>
      </c>
      <c r="AJ136">
        <v>56.914745903915673</v>
      </c>
      <c r="AK136">
        <v>36.694175337878562</v>
      </c>
      <c r="AL136">
        <v>38.745567917838343</v>
      </c>
      <c r="AM136">
        <v>70.884757790804585</v>
      </c>
      <c r="AN136">
        <v>39.341594692702323</v>
      </c>
      <c r="AO136"/>
      <c r="AP136"/>
      <c r="AQ136"/>
      <c r="AR136"/>
      <c r="AS136"/>
      <c r="AT136"/>
      <c r="AU136"/>
      <c r="AV136"/>
      <c r="AW136"/>
      <c r="AX136"/>
      <c r="AY136"/>
      <c r="AZ136"/>
      <c r="BA136"/>
      <c r="BB136"/>
      <c r="BC136"/>
      <c r="BD136"/>
      <c r="BE136"/>
      <c r="BF136"/>
      <c r="BG136"/>
      <c r="BH136"/>
      <c r="BI136"/>
      <c r="BJ136"/>
      <c r="BK136"/>
      <c r="BL136"/>
    </row>
    <row r="137">
      <c r="A137" t="s">
        <v>631</v>
      </c>
      <c r="B137">
        <v>2010</v>
      </c>
      <c r="C137" t="s">
        <v>636</v>
      </c>
      <c r="D137">
        <v>123</v>
      </c>
      <c r="E137" t="s">
        <v>18</v>
      </c>
      <c r="F137" t="s">
        <v>52</v>
      </c>
      <c r="G137" t="s">
        <v>197</v>
      </c>
      <c r="H137">
        <v>86.820018466405088</v>
      </c>
      <c r="I137">
        <v>80.625447449702222</v>
      </c>
      <c r="J137">
        <v>73.281558031447361</v>
      </c>
      <c r="K137">
        <v>60.120965993915313</v>
      </c>
      <c r="L137">
        <v>34.479831959108793</v>
      </c>
      <c r="M137">
        <v>59.62288808301259</v>
      </c>
      <c r="N137">
        <v>48.197479751697678</v>
      </c>
      <c r="O137">
        <v>42.209960054852658</v>
      </c>
      <c r="P137">
        <v>35.097443192792809</v>
      </c>
      <c r="Q137">
        <v>17.414454050448551</v>
      </c>
      <c r="R137">
        <v>94.085697181035016</v>
      </c>
      <c r="S137">
        <v>89.459300174164468</v>
      </c>
      <c r="T137">
        <v>89.412890038920168</v>
      </c>
      <c r="U137">
        <v>84.584944921295076</v>
      </c>
      <c r="V137">
        <v>78.213083324896346</v>
      </c>
      <c r="W137" t="s">
        <v>249</v>
      </c>
      <c r="X137" t="s">
        <v>342</v>
      </c>
      <c r="Y137" t="s">
        <v>159</v>
      </c>
      <c r="Z137" t="s">
        <v>161</v>
      </c>
      <c r="AA137" t="s">
        <v>162</v>
      </c>
      <c r="AB137" t="s">
        <v>163</v>
      </c>
      <c r="AC137" t="s">
        <v>252</v>
      </c>
      <c r="AD137" t="s">
        <v>165</v>
      </c>
      <c r="AE137" t="s">
        <v>166</v>
      </c>
      <c r="AF137">
        <v>59.051057246003168</v>
      </c>
      <c r="AG137">
        <v>68.963544221023369</v>
      </c>
      <c r="AH137">
        <v>67.994241842610208</v>
      </c>
      <c r="AI137">
        <v>66.331198536139169</v>
      </c>
      <c r="AJ137">
        <v>43.085254096084327</v>
      </c>
      <c r="AK137">
        <v>63.305824662121438</v>
      </c>
      <c r="AL137">
        <v>61.254432082161657</v>
      </c>
      <c r="AM137">
        <v>29.115242209195419</v>
      </c>
      <c r="AN137">
        <v>60.658405307297677</v>
      </c>
      <c r="AO137"/>
      <c r="AP137"/>
      <c r="AQ137"/>
      <c r="AR137"/>
      <c r="AS137"/>
      <c r="AT137"/>
      <c r="AU137"/>
      <c r="AV137"/>
      <c r="AW137"/>
      <c r="AX137"/>
      <c r="AY137"/>
      <c r="AZ137"/>
      <c r="BA137"/>
      <c r="BB137"/>
      <c r="BC137"/>
      <c r="BD137"/>
      <c r="BE137"/>
      <c r="BF137"/>
      <c r="BG137"/>
      <c r="BH137"/>
      <c r="BI137"/>
      <c r="BJ137"/>
      <c r="BK137"/>
      <c r="BL137"/>
    </row>
    <row r="138">
      <c r="A138" t="s">
        <v>631</v>
      </c>
      <c r="B138">
        <v>2010</v>
      </c>
      <c r="C138" t="s">
        <v>636</v>
      </c>
      <c r="D138">
        <v>124</v>
      </c>
      <c r="E138" t="s">
        <v>51</v>
      </c>
      <c r="F138" t="s">
        <v>15</v>
      </c>
      <c r="G138" t="s">
        <v>653</v>
      </c>
      <c r="H138">
        <v>7.6610856012679438</v>
      </c>
      <c r="I138">
        <v>12.58956689451712</v>
      </c>
      <c r="J138">
        <v>17.17719805359464</v>
      </c>
      <c r="K138">
        <v>17.471602278066008</v>
      </c>
      <c r="L138">
        <v>32.689079078919633</v>
      </c>
      <c r="M138">
        <v>20.097153705032198</v>
      </c>
      <c r="N138">
        <v>20.155884166781149</v>
      </c>
      <c r="O138">
        <v>19.608948151739892</v>
      </c>
      <c r="P138">
        <v>23.244528783099341</v>
      </c>
      <c r="Q138">
        <v>53.752522314067193</v>
      </c>
      <c r="R138">
        <v>3.186923588451986</v>
      </c>
      <c r="S138">
        <v>6.8043799787002879</v>
      </c>
      <c r="T138">
        <v>7.2628634229300193</v>
      </c>
      <c r="U138">
        <v>10.562859897071389</v>
      </c>
      <c r="V138">
        <v>15.168550939838029</v>
      </c>
      <c r="W138" t="s">
        <v>249</v>
      </c>
      <c r="X138" t="s">
        <v>342</v>
      </c>
      <c r="Y138" t="s">
        <v>159</v>
      </c>
      <c r="Z138" t="s">
        <v>161</v>
      </c>
      <c r="AA138" t="s">
        <v>162</v>
      </c>
      <c r="AB138" t="s">
        <v>163</v>
      </c>
      <c r="AC138" t="s">
        <v>252</v>
      </c>
      <c r="AD138" t="s">
        <v>165</v>
      </c>
      <c r="AE138" t="s">
        <v>166</v>
      </c>
      <c r="AF138">
        <v>30.330792798215999</v>
      </c>
      <c r="AG138">
        <v>14.713263131222179</v>
      </c>
      <c r="AH138">
        <v>8.7599857953712359</v>
      </c>
      <c r="AI138">
        <v>20.288348283907339</v>
      </c>
      <c r="AJ138">
        <v>44.327503833115472</v>
      </c>
      <c r="AK138">
        <v>16.793382375539839</v>
      </c>
      <c r="AL138">
        <v>28.14512584333146</v>
      </c>
      <c r="AM138">
        <v>26.163330814562642</v>
      </c>
      <c r="AN138">
        <v>29.629053185465079</v>
      </c>
      <c r="AO138"/>
      <c r="AP138"/>
      <c r="AQ138"/>
      <c r="AR138"/>
      <c r="AS138"/>
      <c r="AT138"/>
      <c r="AU138"/>
      <c r="AV138"/>
      <c r="AW138"/>
      <c r="AX138"/>
      <c r="AY138"/>
      <c r="AZ138"/>
      <c r="BA138"/>
      <c r="BB138"/>
      <c r="BC138"/>
      <c r="BD138"/>
      <c r="BE138"/>
      <c r="BF138"/>
      <c r="BG138"/>
      <c r="BH138"/>
      <c r="BI138"/>
      <c r="BJ138"/>
      <c r="BK138"/>
      <c r="BL138"/>
    </row>
    <row r="139">
      <c r="A139" t="s">
        <v>631</v>
      </c>
      <c r="B139">
        <v>2010</v>
      </c>
      <c r="C139" t="s">
        <v>636</v>
      </c>
      <c r="D139">
        <v>125</v>
      </c>
      <c r="E139" t="s">
        <v>51</v>
      </c>
      <c r="F139" t="s">
        <v>16</v>
      </c>
      <c r="G139" t="s">
        <v>654</v>
      </c>
      <c r="H139">
        <v>5.5188959323269451</v>
      </c>
      <c r="I139">
        <v>6.7849856557806199</v>
      </c>
      <c r="J139">
        <v>9.5412439149580059</v>
      </c>
      <c r="K139">
        <v>22.407431728018711</v>
      </c>
      <c r="L139">
        <v>32.831088961971552</v>
      </c>
      <c r="M139">
        <v>20.279958211955169</v>
      </c>
      <c r="N139">
        <v>31.646636081521159</v>
      </c>
      <c r="O139">
        <v>38.18109179340744</v>
      </c>
      <c r="P139">
        <v>41.658028024107857</v>
      </c>
      <c r="Q139">
        <v>28.83302363548427</v>
      </c>
      <c r="R139">
        <v>2.7273792305130011</v>
      </c>
      <c r="S139">
        <v>3.736319847135261</v>
      </c>
      <c r="T139">
        <v>3.3242465381498181</v>
      </c>
      <c r="U139">
        <v>4.8521951816335447</v>
      </c>
      <c r="V139">
        <v>6.6183657352656402</v>
      </c>
      <c r="W139" t="s">
        <v>249</v>
      </c>
      <c r="X139" t="s">
        <v>342</v>
      </c>
      <c r="Y139" t="s">
        <v>159</v>
      </c>
      <c r="Z139" t="s">
        <v>161</v>
      </c>
      <c r="AA139" t="s">
        <v>162</v>
      </c>
      <c r="AB139" t="s">
        <v>163</v>
      </c>
      <c r="AC139" t="s">
        <v>252</v>
      </c>
      <c r="AD139" t="s">
        <v>165</v>
      </c>
      <c r="AE139" t="s">
        <v>166</v>
      </c>
      <c r="AF139">
        <v>10.61814995578079</v>
      </c>
      <c r="AG139">
        <v>16.32319264775446</v>
      </c>
      <c r="AH139">
        <v>23.245772362018609</v>
      </c>
      <c r="AI139">
        <v>13.380453179953451</v>
      </c>
      <c r="AJ139">
        <v>12.58724207080024</v>
      </c>
      <c r="AK139">
        <v>19.900792962338901</v>
      </c>
      <c r="AL139">
        <v>10.60044207450686</v>
      </c>
      <c r="AM139">
        <v>44.721426976241247</v>
      </c>
      <c r="AN139">
        <v>9.7125415072372387</v>
      </c>
      <c r="AO139"/>
      <c r="AP139"/>
      <c r="AQ139"/>
      <c r="AR139"/>
      <c r="AS139"/>
      <c r="AT139"/>
      <c r="AU139"/>
      <c r="AV139"/>
      <c r="AW139"/>
      <c r="AX139"/>
      <c r="AY139"/>
      <c r="AZ139"/>
      <c r="BA139"/>
      <c r="BB139"/>
      <c r="BC139"/>
      <c r="BD139"/>
      <c r="BE139"/>
      <c r="BF139"/>
      <c r="BG139"/>
      <c r="BH139"/>
      <c r="BI139"/>
      <c r="BJ139"/>
      <c r="BK139"/>
      <c r="BL139"/>
    </row>
    <row r="140">
      <c r="A140" t="s">
        <v>631</v>
      </c>
      <c r="B140">
        <v>2010</v>
      </c>
      <c r="C140" t="s">
        <v>636</v>
      </c>
      <c r="D140">
        <v>126</v>
      </c>
      <c r="E140" t="s">
        <v>51</v>
      </c>
      <c r="F140" t="s">
        <v>22</v>
      </c>
      <c r="G140" t="s">
        <v>655</v>
      </c>
      <c r="H140">
        <v>31.459248412068259</v>
      </c>
      <c r="I140">
        <v>49.325303147280522</v>
      </c>
      <c r="J140">
        <v>60.412022905224653</v>
      </c>
      <c r="K140">
        <v>58.2136787075816</v>
      </c>
      <c r="L140">
        <v>34.269927727245403</v>
      </c>
      <c r="M140">
        <v>50.260706036652813</v>
      </c>
      <c r="N140">
        <v>46.749779580755927</v>
      </c>
      <c r="O140">
        <v>41.824172407823163</v>
      </c>
      <c r="P140">
        <v>35.032710377575476</v>
      </c>
      <c r="Q140">
        <v>17.3184669758366</v>
      </c>
      <c r="R140">
        <v>27.692118174840989</v>
      </c>
      <c r="S140">
        <v>46.748001913605549</v>
      </c>
      <c r="T140">
        <v>56.308606558344657</v>
      </c>
      <c r="U140">
        <v>65.376389653327635</v>
      </c>
      <c r="V140">
        <v>70.272365629849091</v>
      </c>
      <c r="W140" t="s">
        <v>249</v>
      </c>
      <c r="X140" t="s">
        <v>342</v>
      </c>
      <c r="Y140" t="s">
        <v>159</v>
      </c>
      <c r="Z140" t="s">
        <v>161</v>
      </c>
      <c r="AA140" t="s">
        <v>162</v>
      </c>
      <c r="AB140" t="s">
        <v>163</v>
      </c>
      <c r="AC140" t="s">
        <v>252</v>
      </c>
      <c r="AD140" t="s">
        <v>165</v>
      </c>
      <c r="AE140" t="s">
        <v>166</v>
      </c>
      <c r="AF140">
        <v>39.401753481176073</v>
      </c>
      <c r="AG140">
        <v>17.238842569887201</v>
      </c>
      <c r="AH140">
        <v>24.40818937939817</v>
      </c>
      <c r="AI140">
        <v>28.835010673986151</v>
      </c>
      <c r="AJ140">
        <v>36.795334629269519</v>
      </c>
      <c r="AK140">
        <v>29.075469441453581</v>
      </c>
      <c r="AL140">
        <v>37.608509597750427</v>
      </c>
      <c r="AM140">
        <v>28.529003394015621</v>
      </c>
      <c r="AN140">
        <v>32.807610464388752</v>
      </c>
      <c r="AO140"/>
      <c r="AP140"/>
      <c r="AQ140"/>
      <c r="AR140"/>
      <c r="AS140"/>
      <c r="AT140"/>
      <c r="AU140"/>
      <c r="AV140"/>
      <c r="AW140"/>
      <c r="AX140"/>
      <c r="AY140"/>
      <c r="AZ140"/>
      <c r="BA140"/>
      <c r="BB140"/>
      <c r="BC140"/>
      <c r="BD140"/>
      <c r="BE140"/>
      <c r="BF140"/>
      <c r="BG140"/>
      <c r="BH140"/>
      <c r="BI140"/>
      <c r="BJ140"/>
      <c r="BK140"/>
      <c r="BL140"/>
    </row>
    <row r="141">
      <c r="A141" t="s">
        <v>631</v>
      </c>
      <c r="B141">
        <v>2010</v>
      </c>
      <c r="C141" t="s">
        <v>636</v>
      </c>
      <c r="D141">
        <v>127</v>
      </c>
      <c r="E141" t="s">
        <v>51</v>
      </c>
      <c r="F141" t="s">
        <v>19</v>
      </c>
      <c r="G141" t="s">
        <v>656</v>
      </c>
      <c r="H141">
        <v>55.360770054336861</v>
      </c>
      <c r="I141">
        <v>31.300144302421749</v>
      </c>
      <c r="J141">
        <v>12.869535126222701</v>
      </c>
      <c r="K141">
        <v>1.907287286333686</v>
      </c>
      <c r="L141">
        <v>0.20990423186341869</v>
      </c>
      <c r="M141">
        <v>9.3621820463598109</v>
      </c>
      <c r="N141">
        <v>1.447700170941755</v>
      </c>
      <c r="O141">
        <v>0.38578764702950058</v>
      </c>
      <c r="P141">
        <v>0.064732815217320896</v>
      </c>
      <c r="Q141">
        <v>0.095987074611947498</v>
      </c>
      <c r="R141">
        <v>66.393579006194031</v>
      </c>
      <c r="S141">
        <v>42.711298260558912</v>
      </c>
      <c r="T141">
        <v>33.104283480575489</v>
      </c>
      <c r="U141">
        <v>19.20855526796743</v>
      </c>
      <c r="V141">
        <v>7.9407176950472396</v>
      </c>
      <c r="W141" t="s">
        <v>249</v>
      </c>
      <c r="X141" t="s">
        <v>342</v>
      </c>
      <c r="Y141" t="s">
        <v>159</v>
      </c>
      <c r="Z141" t="s">
        <v>161</v>
      </c>
      <c r="AA141" t="s">
        <v>162</v>
      </c>
      <c r="AB141" t="s">
        <v>163</v>
      </c>
      <c r="AC141" t="s">
        <v>252</v>
      </c>
      <c r="AD141" t="s">
        <v>165</v>
      </c>
      <c r="AE141" t="s">
        <v>166</v>
      </c>
      <c r="AF141">
        <v>19.649303764827138</v>
      </c>
      <c r="AG141">
        <v>51.724701651136172</v>
      </c>
      <c r="AH141">
        <v>43.586052463211992</v>
      </c>
      <c r="AI141">
        <v>37.496187862153057</v>
      </c>
      <c r="AJ141">
        <v>6.2899194668147764</v>
      </c>
      <c r="AK141">
        <v>34.23035522066769</v>
      </c>
      <c r="AL141">
        <v>23.645922484411251</v>
      </c>
      <c r="AM141">
        <v>0.58623881518049481</v>
      </c>
      <c r="AN141">
        <v>27.850794842908929</v>
      </c>
      <c r="AO141"/>
      <c r="AP141"/>
      <c r="AQ141"/>
      <c r="AR141"/>
      <c r="AS141"/>
      <c r="AT141"/>
      <c r="AU141"/>
      <c r="AV141"/>
      <c r="AW141"/>
      <c r="AX141"/>
      <c r="AY141"/>
      <c r="AZ141"/>
      <c r="BA141"/>
      <c r="BB141"/>
      <c r="BC141"/>
      <c r="BD141"/>
      <c r="BE141"/>
      <c r="BF141"/>
      <c r="BG141"/>
      <c r="BH141"/>
      <c r="BI141"/>
      <c r="BJ141"/>
      <c r="BK141"/>
      <c r="BL141"/>
    </row>
    <row r="142">
      <c r="A142" t="s">
        <v>631</v>
      </c>
      <c r="B142">
        <v>2010</v>
      </c>
      <c r="C142" t="s">
        <v>636</v>
      </c>
      <c r="D142">
        <v>128</v>
      </c>
      <c r="E142" t="s">
        <v>506</v>
      </c>
      <c r="F142" t="s">
        <v>50</v>
      </c>
      <c r="G142" t="s">
        <v>657</v>
      </c>
      <c r="H142">
        <v>41.873320673929939</v>
      </c>
      <c r="I142">
        <v>35.020089564217258</v>
      </c>
      <c r="J142">
        <v>35.710330438383963</v>
      </c>
      <c r="K142">
        <v>56.188501769124628</v>
      </c>
      <c r="L142">
        <v>50.10837112243307</v>
      </c>
      <c r="M142">
        <v>50.226371449373062</v>
      </c>
      <c r="N142">
        <v>61.090919765739173</v>
      </c>
      <c r="O142">
        <v>66.068637138247084</v>
      </c>
      <c r="P142">
        <v>64.185496031925027</v>
      </c>
      <c r="Q142">
        <v>34.91291763463952</v>
      </c>
      <c r="R142">
        <v>46.114974393385808</v>
      </c>
      <c r="S142">
        <v>35.44660135352153</v>
      </c>
      <c r="T142">
        <v>31.39899888043443</v>
      </c>
      <c r="U142">
        <v>31.476988936202989</v>
      </c>
      <c r="V142">
        <v>30.377707107259369</v>
      </c>
      <c r="W142" t="s">
        <v>249</v>
      </c>
      <c r="X142" t="s">
        <v>342</v>
      </c>
      <c r="Y142" t="s">
        <v>159</v>
      </c>
      <c r="Z142" t="s">
        <v>161</v>
      </c>
      <c r="AA142" t="s">
        <v>162</v>
      </c>
      <c r="AB142" t="s">
        <v>163</v>
      </c>
      <c r="AC142" t="s">
        <v>252</v>
      </c>
      <c r="AD142" t="s">
        <v>165</v>
      </c>
      <c r="AE142" t="s">
        <v>166</v>
      </c>
      <c r="AF142">
        <v>25.93021758722794</v>
      </c>
      <c r="AG142">
        <v>52.593610443146702</v>
      </c>
      <c r="AH142">
        <v>72.629969418960329</v>
      </c>
      <c r="AI142">
        <v>39.741400341546651</v>
      </c>
      <c r="AJ142">
        <v>22.115959354453079</v>
      </c>
      <c r="AK142">
        <v>54.234201420506537</v>
      </c>
      <c r="AL142">
        <v>27.35910878112707</v>
      </c>
      <c r="AM142">
        <v>63.090329106044663</v>
      </c>
      <c r="AN142">
        <v>24.687716863289399</v>
      </c>
      <c r="AO142"/>
      <c r="AP142"/>
      <c r="AQ142"/>
      <c r="AR142"/>
      <c r="AS142"/>
      <c r="AT142"/>
      <c r="AU142"/>
      <c r="AV142"/>
      <c r="AW142"/>
      <c r="AX142"/>
      <c r="AY142"/>
      <c r="AZ142"/>
      <c r="BA142"/>
      <c r="BB142"/>
      <c r="BC142"/>
      <c r="BD142"/>
      <c r="BE142"/>
      <c r="BF142"/>
      <c r="BG142"/>
      <c r="BH142"/>
      <c r="BI142"/>
      <c r="BJ142"/>
      <c r="BK142"/>
      <c r="BL142"/>
    </row>
    <row r="143">
      <c r="A143" t="s">
        <v>631</v>
      </c>
      <c r="B143">
        <v>2010</v>
      </c>
      <c r="C143" t="s">
        <v>636</v>
      </c>
      <c r="D143">
        <v>129</v>
      </c>
      <c r="E143" t="s">
        <v>506</v>
      </c>
      <c r="F143" t="s">
        <v>49</v>
      </c>
      <c r="G143" t="s">
        <v>197</v>
      </c>
      <c r="H143">
        <v>58.126679326069898</v>
      </c>
      <c r="I143">
        <v>64.979910435782557</v>
      </c>
      <c r="J143">
        <v>64.289669561616094</v>
      </c>
      <c r="K143">
        <v>43.811498230875443</v>
      </c>
      <c r="L143">
        <v>49.891628877566902</v>
      </c>
      <c r="M143">
        <v>49.773628550626853</v>
      </c>
      <c r="N143">
        <v>38.909080234260813</v>
      </c>
      <c r="O143">
        <v>33.931362861752902</v>
      </c>
      <c r="P143">
        <v>35.814503968074987</v>
      </c>
      <c r="Q143">
        <v>65.087082365360487</v>
      </c>
      <c r="R143">
        <v>53.885025606614107</v>
      </c>
      <c r="S143">
        <v>64.55339864647857</v>
      </c>
      <c r="T143">
        <v>68.601001119565623</v>
      </c>
      <c r="U143">
        <v>68.523011063797114</v>
      </c>
      <c r="V143">
        <v>69.622292892740717</v>
      </c>
      <c r="W143" t="s">
        <v>249</v>
      </c>
      <c r="X143" t="s">
        <v>342</v>
      </c>
      <c r="Y143" t="s">
        <v>159</v>
      </c>
      <c r="Z143" t="s">
        <v>161</v>
      </c>
      <c r="AA143" t="s">
        <v>162</v>
      </c>
      <c r="AB143" t="s">
        <v>163</v>
      </c>
      <c r="AC143" t="s">
        <v>252</v>
      </c>
      <c r="AD143" t="s">
        <v>165</v>
      </c>
      <c r="AE143" t="s">
        <v>166</v>
      </c>
      <c r="AF143">
        <v>74.069782412771943</v>
      </c>
      <c r="AG143">
        <v>47.406389556853327</v>
      </c>
      <c r="AH143">
        <v>27.370030581039831</v>
      </c>
      <c r="AI143">
        <v>60.25859965845325</v>
      </c>
      <c r="AJ143">
        <v>77.884040645546989</v>
      </c>
      <c r="AK143">
        <v>45.765798579493918</v>
      </c>
      <c r="AL143">
        <v>72.640891218872881</v>
      </c>
      <c r="AM143">
        <v>36.909670893954363</v>
      </c>
      <c r="AN143">
        <v>75.31228313671059</v>
      </c>
      <c r="AO143"/>
      <c r="AP143"/>
      <c r="AQ143"/>
      <c r="AR143"/>
      <c r="AS143"/>
      <c r="AT143"/>
      <c r="AU143"/>
      <c r="AV143"/>
      <c r="AW143"/>
      <c r="AX143"/>
      <c r="AY143"/>
      <c r="AZ143"/>
      <c r="BA143"/>
      <c r="BB143"/>
      <c r="BC143"/>
      <c r="BD143"/>
      <c r="BE143"/>
      <c r="BF143"/>
      <c r="BG143"/>
      <c r="BH143"/>
      <c r="BI143"/>
      <c r="BJ143"/>
      <c r="BK143"/>
      <c r="BL143"/>
    </row>
    <row r="144">
      <c r="A144" t="s">
        <v>631</v>
      </c>
      <c r="B144">
        <v>2010</v>
      </c>
      <c r="C144" t="s">
        <v>636</v>
      </c>
      <c r="D144">
        <v>139</v>
      </c>
      <c r="E144" t="s">
        <v>506</v>
      </c>
      <c r="F144" t="s">
        <v>19</v>
      </c>
      <c r="G144" t="s">
        <v>197</v>
      </c>
      <c r="H144">
        <v>55.360770054336861</v>
      </c>
      <c r="I144">
        <v>31.300144302421749</v>
      </c>
      <c r="J144">
        <v>12.869535126222701</v>
      </c>
      <c r="K144">
        <v>1.907287286333686</v>
      </c>
      <c r="L144">
        <v>0.20990423186341869</v>
      </c>
      <c r="M144">
        <v>9.3621820463598109</v>
      </c>
      <c r="N144">
        <v>1.447700170941755</v>
      </c>
      <c r="O144">
        <v>0.38578764702950058</v>
      </c>
      <c r="P144">
        <v>0.064732815217320896</v>
      </c>
      <c r="Q144">
        <v>0.095987074611947498</v>
      </c>
      <c r="R144">
        <v>66.393579006194031</v>
      </c>
      <c r="S144">
        <v>42.711298260558912</v>
      </c>
      <c r="T144">
        <v>33.104283480575489</v>
      </c>
      <c r="U144">
        <v>19.20855526796743</v>
      </c>
      <c r="V144">
        <v>7.9407176950472396</v>
      </c>
      <c r="W144" t="s">
        <v>249</v>
      </c>
      <c r="X144" t="s">
        <v>342</v>
      </c>
      <c r="Y144" t="s">
        <v>159</v>
      </c>
      <c r="Z144" t="s">
        <v>161</v>
      </c>
      <c r="AA144" t="s">
        <v>162</v>
      </c>
      <c r="AB144" t="s">
        <v>163</v>
      </c>
      <c r="AC144" t="s">
        <v>252</v>
      </c>
      <c r="AD144" t="s">
        <v>165</v>
      </c>
      <c r="AE144" t="s">
        <v>166</v>
      </c>
      <c r="AF144">
        <v>19.649303764827138</v>
      </c>
      <c r="AG144">
        <v>51.724701651136172</v>
      </c>
      <c r="AH144">
        <v>43.586052463211992</v>
      </c>
      <c r="AI144">
        <v>37.496187862153057</v>
      </c>
      <c r="AJ144">
        <v>6.2899194668147764</v>
      </c>
      <c r="AK144">
        <v>34.23035522066769</v>
      </c>
      <c r="AL144">
        <v>23.645922484411251</v>
      </c>
      <c r="AM144">
        <v>0.58623881518049481</v>
      </c>
      <c r="AN144">
        <v>27.850794842908929</v>
      </c>
      <c r="AO144"/>
      <c r="AP144"/>
      <c r="AQ144"/>
      <c r="AR144"/>
      <c r="AS144"/>
      <c r="AT144"/>
      <c r="AU144"/>
      <c r="AV144"/>
      <c r="AW144"/>
      <c r="AX144"/>
      <c r="AY144"/>
      <c r="AZ144"/>
      <c r="BA144"/>
      <c r="BB144"/>
      <c r="BC144"/>
      <c r="BD144"/>
      <c r="BE144"/>
      <c r="BF144"/>
      <c r="BG144"/>
      <c r="BH144"/>
      <c r="BI144"/>
      <c r="BJ144"/>
      <c r="BK144"/>
      <c r="BL144"/>
    </row>
    <row r="145">
      <c r="A145" t="s">
        <v>631</v>
      </c>
      <c r="B145">
        <v>2010</v>
      </c>
      <c r="C145" t="s">
        <v>636</v>
      </c>
      <c r="D145">
        <v>151</v>
      </c>
      <c r="E145" t="s">
        <v>110</v>
      </c>
      <c r="F145" t="s">
        <v>50</v>
      </c>
      <c r="G145" t="s">
        <v>197</v>
      </c>
      <c r="H145">
        <v>41.873320673929939</v>
      </c>
      <c r="I145">
        <v>35.020089564217258</v>
      </c>
      <c r="J145">
        <v>35.710330438383963</v>
      </c>
      <c r="K145">
        <v>56.188501769124628</v>
      </c>
      <c r="L145">
        <v>50.10837112243307</v>
      </c>
      <c r="M145">
        <v>50.226371449373062</v>
      </c>
      <c r="N145">
        <v>61.090919765739173</v>
      </c>
      <c r="O145">
        <v>66.068637138247084</v>
      </c>
      <c r="P145">
        <v>64.185496031925027</v>
      </c>
      <c r="Q145">
        <v>34.91291763463952</v>
      </c>
      <c r="R145">
        <v>46.114974393385808</v>
      </c>
      <c r="S145">
        <v>35.44660135352153</v>
      </c>
      <c r="T145">
        <v>31.39899888043443</v>
      </c>
      <c r="U145">
        <v>31.476988936202989</v>
      </c>
      <c r="V145">
        <v>30.377707107259369</v>
      </c>
      <c r="W145" t="s">
        <v>249</v>
      </c>
      <c r="X145" t="s">
        <v>342</v>
      </c>
      <c r="Y145" t="s">
        <v>159</v>
      </c>
      <c r="Z145" t="s">
        <v>161</v>
      </c>
      <c r="AA145" t="s">
        <v>162</v>
      </c>
      <c r="AB145" t="s">
        <v>163</v>
      </c>
      <c r="AC145" t="s">
        <v>252</v>
      </c>
      <c r="AD145" t="s">
        <v>165</v>
      </c>
      <c r="AE145" t="s">
        <v>166</v>
      </c>
      <c r="AF145">
        <v>25.93021758722794</v>
      </c>
      <c r="AG145">
        <v>52.593610443146702</v>
      </c>
      <c r="AH145">
        <v>72.629969418960329</v>
      </c>
      <c r="AI145">
        <v>39.741400341546651</v>
      </c>
      <c r="AJ145">
        <v>22.115959354453079</v>
      </c>
      <c r="AK145">
        <v>54.234201420506537</v>
      </c>
      <c r="AL145">
        <v>27.35910878112707</v>
      </c>
      <c r="AM145">
        <v>63.090329106044663</v>
      </c>
      <c r="AN145">
        <v>24.687716863289399</v>
      </c>
      <c r="AO145"/>
      <c r="AP145"/>
      <c r="AQ145"/>
      <c r="AR145"/>
      <c r="AS145"/>
      <c r="AT145"/>
      <c r="AU145"/>
      <c r="AV145"/>
      <c r="AW145"/>
      <c r="AX145"/>
      <c r="AY145"/>
      <c r="AZ145"/>
      <c r="BA145"/>
      <c r="BB145"/>
      <c r="BC145"/>
      <c r="BD145"/>
      <c r="BE145"/>
      <c r="BF145"/>
      <c r="BG145"/>
      <c r="BH145"/>
      <c r="BI145"/>
      <c r="BJ145"/>
      <c r="BK145"/>
      <c r="BL145"/>
    </row>
    <row r="146">
      <c r="A146" t="s">
        <v>631</v>
      </c>
      <c r="B146">
        <v>2010</v>
      </c>
      <c r="C146" t="s">
        <v>636</v>
      </c>
      <c r="D146">
        <v>152</v>
      </c>
      <c r="E146" t="s">
        <v>110</v>
      </c>
      <c r="F146" t="s">
        <v>49</v>
      </c>
      <c r="G146" t="s">
        <v>197</v>
      </c>
      <c r="H146">
        <v>58.126679326069898</v>
      </c>
      <c r="I146">
        <v>64.979910435782557</v>
      </c>
      <c r="J146">
        <v>64.289669561616094</v>
      </c>
      <c r="K146">
        <v>43.811498230875443</v>
      </c>
      <c r="L146">
        <v>49.891628877566902</v>
      </c>
      <c r="M146">
        <v>49.773628550626853</v>
      </c>
      <c r="N146">
        <v>38.909080234260813</v>
      </c>
      <c r="O146">
        <v>33.931362861752902</v>
      </c>
      <c r="P146">
        <v>35.814503968074987</v>
      </c>
      <c r="Q146">
        <v>65.087082365360487</v>
      </c>
      <c r="R146">
        <v>53.885025606614107</v>
      </c>
      <c r="S146">
        <v>64.55339864647857</v>
      </c>
      <c r="T146">
        <v>68.601001119565623</v>
      </c>
      <c r="U146">
        <v>68.523011063797114</v>
      </c>
      <c r="V146">
        <v>69.622292892740717</v>
      </c>
      <c r="W146" t="s">
        <v>249</v>
      </c>
      <c r="X146" t="s">
        <v>342</v>
      </c>
      <c r="Y146" t="s">
        <v>159</v>
      </c>
      <c r="Z146" t="s">
        <v>161</v>
      </c>
      <c r="AA146" t="s">
        <v>162</v>
      </c>
      <c r="AB146" t="s">
        <v>163</v>
      </c>
      <c r="AC146" t="s">
        <v>252</v>
      </c>
      <c r="AD146" t="s">
        <v>165</v>
      </c>
      <c r="AE146" t="s">
        <v>166</v>
      </c>
      <c r="AF146">
        <v>74.069782412771943</v>
      </c>
      <c r="AG146">
        <v>47.406389556853327</v>
      </c>
      <c r="AH146">
        <v>27.370030581039831</v>
      </c>
      <c r="AI146">
        <v>60.25859965845325</v>
      </c>
      <c r="AJ146">
        <v>77.884040645546989</v>
      </c>
      <c r="AK146">
        <v>45.765798579493918</v>
      </c>
      <c r="AL146">
        <v>72.640891218872881</v>
      </c>
      <c r="AM146">
        <v>36.909670893954363</v>
      </c>
      <c r="AN146">
        <v>75.31228313671059</v>
      </c>
      <c r="AO146"/>
      <c r="AP146"/>
      <c r="AQ146"/>
      <c r="AR146"/>
      <c r="AS146"/>
      <c r="AT146"/>
      <c r="AU146"/>
      <c r="AV146"/>
      <c r="AW146"/>
      <c r="AX146"/>
      <c r="AY146"/>
      <c r="AZ146"/>
      <c r="BA146"/>
      <c r="BB146"/>
      <c r="BC146"/>
      <c r="BD146"/>
      <c r="BE146"/>
      <c r="BF146"/>
      <c r="BG146"/>
      <c r="BH146"/>
      <c r="BI146"/>
      <c r="BJ146"/>
      <c r="BK146"/>
      <c r="BL146"/>
    </row>
    <row r="147">
      <c r="A147" t="s">
        <v>631</v>
      </c>
      <c r="B147">
        <v>2010</v>
      </c>
      <c r="C147" t="s">
        <v>636</v>
      </c>
      <c r="D147">
        <v>153</v>
      </c>
      <c r="E147" t="s">
        <v>507</v>
      </c>
      <c r="F147" t="s">
        <v>359</v>
      </c>
      <c r="G147" t="s">
        <v>197</v>
      </c>
      <c r="H147">
        <v>41.006651085297058</v>
      </c>
      <c r="I147">
        <v>64.67200928959285</v>
      </c>
      <c r="J147">
        <v>79.986036165102576</v>
      </c>
      <c r="K147">
        <v>76.797444764276875</v>
      </c>
      <c r="L147">
        <v>45.282911328729448</v>
      </c>
      <c r="M147">
        <v>82.204511886047001</v>
      </c>
      <c r="N147">
        <v>76.914462819972371</v>
      </c>
      <c r="O147">
        <v>69.466964039371788</v>
      </c>
      <c r="P147">
        <v>57.709672221384892</v>
      </c>
      <c r="Q147">
        <v>28.864111626394379</v>
      </c>
      <c r="R147">
        <v>30.98001814652288</v>
      </c>
      <c r="S147">
        <v>53.290694539582582</v>
      </c>
      <c r="T147">
        <v>63.615153916397801</v>
      </c>
      <c r="U147">
        <v>74.720324147430972</v>
      </c>
      <c r="V147">
        <v>79.625013292152858</v>
      </c>
      <c r="W147" t="s">
        <v>249</v>
      </c>
      <c r="X147" t="s">
        <v>342</v>
      </c>
      <c r="Y147" t="s">
        <v>159</v>
      </c>
      <c r="Z147" t="s">
        <v>161</v>
      </c>
      <c r="AA147" t="s">
        <v>162</v>
      </c>
      <c r="AB147" t="s">
        <v>163</v>
      </c>
      <c r="AC147" t="s">
        <v>252</v>
      </c>
      <c r="AD147" t="s">
        <v>165</v>
      </c>
      <c r="AE147" t="s">
        <v>166</v>
      </c>
      <c r="AF147">
        <v>78.329035585353139</v>
      </c>
      <c r="AG147">
        <v>33.104462972045127</v>
      </c>
      <c r="AH147">
        <v>40.59500959692916</v>
      </c>
      <c r="AI147">
        <v>57.670021347971748</v>
      </c>
      <c r="AJ147">
        <v>72.007775617884064</v>
      </c>
      <c r="AK147">
        <v>57.959574213611262</v>
      </c>
      <c r="AL147">
        <v>71.769164934588531</v>
      </c>
      <c r="AM147">
        <v>56.51804998457208</v>
      </c>
      <c r="AN147">
        <v>65.615220928776822</v>
      </c>
      <c r="AO147">
        <v>5974.0579000000052</v>
      </c>
      <c r="AP147">
        <v>9424.5659000000123</v>
      </c>
      <c r="AQ147">
        <v>11653.67480000001</v>
      </c>
      <c r="AR147">
        <v>11192.530099999991</v>
      </c>
      <c r="AS147">
        <v>6597.4943999999896</v>
      </c>
      <c r="AT147">
        <v>5132.529700000001</v>
      </c>
      <c r="AU147">
        <v>4801.4127999999973</v>
      </c>
      <c r="AV147">
        <v>4336.6563999999926</v>
      </c>
      <c r="AW147">
        <v>3612.2026999999939</v>
      </c>
      <c r="AX147">
        <v>1802.084799999998</v>
      </c>
      <c r="AY147">
        <v>2579.8751999999999</v>
      </c>
      <c r="AZ147">
        <v>4433.1179999999977</v>
      </c>
      <c r="BA147">
        <v>5307.9040999999979</v>
      </c>
      <c r="BB147">
        <v>6208.1867000000011</v>
      </c>
      <c r="BC147">
        <v>6628.3527000000013</v>
      </c>
      <c r="BD147">
        <v>7922.8202000000138</v>
      </c>
      <c r="BE147">
        <v>568.8225000000001</v>
      </c>
      <c r="BF147">
        <v>1890.5561999999979</v>
      </c>
      <c r="BG147">
        <v>5107.969199999995</v>
      </c>
      <c r="BH147">
        <v>6335.217600000009</v>
      </c>
      <c r="BI147">
        <v>6246.9785999999749</v>
      </c>
      <c r="BJ147">
        <v>2447.203000000005</v>
      </c>
      <c r="BK147">
        <v>10977.31139999998</v>
      </c>
      <c r="BL147">
        <v>3345.4443999999962</v>
      </c>
    </row>
    <row r="148">
      <c r="A148" t="s">
        <v>631</v>
      </c>
      <c r="B148">
        <v>2010</v>
      </c>
      <c r="C148" t="s">
        <v>636</v>
      </c>
      <c r="D148">
        <v>154</v>
      </c>
      <c r="E148" t="s">
        <v>507</v>
      </c>
      <c r="F148" t="s">
        <v>360</v>
      </c>
      <c r="G148" t="s">
        <v>197</v>
      </c>
      <c r="H148">
        <v>2.7502682909993781</v>
      </c>
      <c r="I148">
        <v>3.1405048848658259</v>
      </c>
      <c r="J148">
        <v>6.3659988609461982</v>
      </c>
      <c r="K148">
        <v>17.575390872726629</v>
      </c>
      <c r="L148">
        <v>30.655712761728399</v>
      </c>
      <c r="M148">
        <v>6.9981188929668541</v>
      </c>
      <c r="N148">
        <v>17.76958039663273</v>
      </c>
      <c r="O148">
        <v>25.717453406191702</v>
      </c>
      <c r="P148">
        <v>29.918541265707869</v>
      </c>
      <c r="Q148">
        <v>32.13537477035932</v>
      </c>
      <c r="R148">
        <v>1.5889051009482309</v>
      </c>
      <c r="S148">
        <v>3.5073407510450871</v>
      </c>
      <c r="T148">
        <v>2.2935738748696308</v>
      </c>
      <c r="U148">
        <v>5.6565857040295144</v>
      </c>
      <c r="V148">
        <v>8.3795365282775585</v>
      </c>
      <c r="W148" t="s">
        <v>249</v>
      </c>
      <c r="X148" t="s">
        <v>342</v>
      </c>
      <c r="Y148" t="s">
        <v>159</v>
      </c>
      <c r="Z148" t="s">
        <v>161</v>
      </c>
      <c r="AA148" t="s">
        <v>162</v>
      </c>
      <c r="AB148" t="s">
        <v>163</v>
      </c>
      <c r="AC148" t="s">
        <v>252</v>
      </c>
      <c r="AD148" t="s">
        <v>165</v>
      </c>
      <c r="AE148" t="s">
        <v>166</v>
      </c>
      <c r="AF148">
        <v>1.423414130995353</v>
      </c>
      <c r="AG148">
        <v>10.577080268105281</v>
      </c>
      <c r="AH148">
        <v>6.9097888675624208</v>
      </c>
      <c r="AI148">
        <v>3.2936870997255179</v>
      </c>
      <c r="AJ148">
        <v>17.883921133018621</v>
      </c>
      <c r="AK148">
        <v>6.1236694175338604</v>
      </c>
      <c r="AL148">
        <v>2.5186453111627269</v>
      </c>
      <c r="AM148">
        <v>27.152113545201821</v>
      </c>
      <c r="AN148">
        <v>5.5200901239203759</v>
      </c>
      <c r="AO148">
        <v>400.6731000000002</v>
      </c>
      <c r="AP148">
        <v>457.66160000000002</v>
      </c>
      <c r="AQ148">
        <v>927.5028999999995</v>
      </c>
      <c r="AR148">
        <v>2561.4535999999971</v>
      </c>
      <c r="AS148">
        <v>4466.3844999999928</v>
      </c>
      <c r="AT148">
        <v>436.93529999999993</v>
      </c>
      <c r="AU148">
        <v>1109.2723999999989</v>
      </c>
      <c r="AV148">
        <v>1605.479099999998</v>
      </c>
      <c r="AW148">
        <v>1872.681499999997</v>
      </c>
      <c r="AX148">
        <v>2006.320899999997</v>
      </c>
      <c r="AY148">
        <v>132.3168</v>
      </c>
      <c r="AZ148">
        <v>291.76679999999999</v>
      </c>
      <c r="BA148">
        <v>191.3706</v>
      </c>
      <c r="BB148">
        <v>469.98110000000008</v>
      </c>
      <c r="BC148">
        <v>697.55120000000011</v>
      </c>
      <c r="BD148">
        <v>143.97540000000001</v>
      </c>
      <c r="BE148">
        <v>181.74230000000011</v>
      </c>
      <c r="BF148">
        <v>321.79680000000008</v>
      </c>
      <c r="BG148">
        <v>291.7296</v>
      </c>
      <c r="BH148">
        <v>1573.4208000000001</v>
      </c>
      <c r="BI148">
        <v>660.01920000000007</v>
      </c>
      <c r="BJ148">
        <v>85.881399999999999</v>
      </c>
      <c r="BK148">
        <v>5273.6639999999907</v>
      </c>
      <c r="BL148">
        <v>281.44619999999998</v>
      </c>
    </row>
    <row r="149">
      <c r="A149" t="s">
        <v>631</v>
      </c>
      <c r="B149">
        <v>2010</v>
      </c>
      <c r="C149" t="s">
        <v>636</v>
      </c>
      <c r="D149">
        <v>155</v>
      </c>
      <c r="E149" t="s">
        <v>507</v>
      </c>
      <c r="F149" t="s">
        <v>361</v>
      </c>
      <c r="G149" t="s">
        <v>197</v>
      </c>
      <c r="H149">
        <v>0</v>
      </c>
      <c r="I149">
        <v>0.052552459306737603</v>
      </c>
      <c r="J149">
        <v>0</v>
      </c>
      <c r="K149">
        <v>0.18030969175039799</v>
      </c>
      <c r="L149">
        <v>9.0683933768660037</v>
      </c>
      <c r="M149">
        <v>0</v>
      </c>
      <c r="N149">
        <v>0.0954612081753895</v>
      </c>
      <c r="O149">
        <v>0.82042067029061994</v>
      </c>
      <c r="P149">
        <v>2.7946465428206548</v>
      </c>
      <c r="Q149">
        <v>16.95683237272047</v>
      </c>
      <c r="R149">
        <v>0</v>
      </c>
      <c r="S149">
        <v>0.092061942646674305</v>
      </c>
      <c r="T149">
        <v>0</v>
      </c>
      <c r="U149">
        <v>0</v>
      </c>
      <c r="V149">
        <v>0.68142434793731477</v>
      </c>
      <c r="W149" t="s">
        <v>249</v>
      </c>
      <c r="X149" t="s">
        <v>342</v>
      </c>
      <c r="Y149" t="s">
        <v>159</v>
      </c>
      <c r="Z149" t="s">
        <v>161</v>
      </c>
      <c r="AA149" t="s">
        <v>162</v>
      </c>
      <c r="AB149" t="s">
        <v>163</v>
      </c>
      <c r="AC149" t="s">
        <v>252</v>
      </c>
      <c r="AD149" t="s">
        <v>165</v>
      </c>
      <c r="AE149" t="s">
        <v>166</v>
      </c>
      <c r="AF149">
        <v>0.051572975760701197</v>
      </c>
      <c r="AG149">
        <v>0.60487166911884915</v>
      </c>
      <c r="AH149">
        <v>0.89571337172105436</v>
      </c>
      <c r="AI149">
        <v>0.24397682220189021</v>
      </c>
      <c r="AJ149">
        <v>0.15273535129130811</v>
      </c>
      <c r="AK149">
        <v>0.47841167324483269</v>
      </c>
      <c r="AL149">
        <v>0.14671720259200349</v>
      </c>
      <c r="AM149">
        <v>6.1709348966367799</v>
      </c>
      <c r="AN149">
        <v>0.1502065339842279</v>
      </c>
      <c r="AO149">
        <v>0</v>
      </c>
      <c r="AP149">
        <v>7.6584000000000003</v>
      </c>
      <c r="AQ149">
        <v>0</v>
      </c>
      <c r="AR149">
        <v>26.278500000000001</v>
      </c>
      <c r="AS149">
        <v>1321.2196999999981</v>
      </c>
      <c r="AT149">
        <v>0</v>
      </c>
      <c r="AU149">
        <v>5.9592000000000001</v>
      </c>
      <c r="AV149">
        <v>51.216900000000003</v>
      </c>
      <c r="AW149">
        <v>174.92439999999999</v>
      </c>
      <c r="AX149">
        <v>1058.6727999999989</v>
      </c>
      <c r="AY149">
        <v>0</v>
      </c>
      <c r="AZ149">
        <v>7.6584000000000003</v>
      </c>
      <c r="BA149">
        <v>0</v>
      </c>
      <c r="BB149">
        <v>0</v>
      </c>
      <c r="BC149">
        <v>56.724899999999991</v>
      </c>
      <c r="BD149">
        <v>5.2164999999999999</v>
      </c>
      <c r="BE149">
        <v>10.3933</v>
      </c>
      <c r="BF149">
        <v>41.714399999999998</v>
      </c>
      <c r="BG149">
        <v>21.6096</v>
      </c>
      <c r="BH149">
        <v>13.4376</v>
      </c>
      <c r="BI149">
        <v>51.563999999999993</v>
      </c>
      <c r="BJ149">
        <v>5.0027999999999997</v>
      </c>
      <c r="BK149">
        <v>1198.5599999999979</v>
      </c>
      <c r="BL149">
        <v>7.6584000000000003</v>
      </c>
    </row>
    <row r="150">
      <c r="A150" t="s">
        <v>631</v>
      </c>
      <c r="B150">
        <v>2010</v>
      </c>
      <c r="C150" t="s">
        <v>636</v>
      </c>
      <c r="D150">
        <v>156</v>
      </c>
      <c r="E150" t="s">
        <v>507</v>
      </c>
      <c r="F150" t="s">
        <v>362</v>
      </c>
      <c r="G150" t="s">
        <v>197</v>
      </c>
      <c r="H150">
        <v>0.17805047127126861</v>
      </c>
      <c r="I150">
        <v>0.0134928837269976</v>
      </c>
      <c r="J150">
        <v>0.35593406633079677</v>
      </c>
      <c r="K150">
        <v>2.923972250538454</v>
      </c>
      <c r="L150">
        <v>14.475334070114441</v>
      </c>
      <c r="M150">
        <v>0.49718826960175477</v>
      </c>
      <c r="N150">
        <v>3.171693515505249</v>
      </c>
      <c r="O150">
        <v>3.4653802529163089</v>
      </c>
      <c r="P150">
        <v>9.1055001101247193</v>
      </c>
      <c r="Q150">
        <v>21.947694155913911</v>
      </c>
      <c r="R150">
        <v>0.29799535896878571</v>
      </c>
      <c r="S150">
        <v>0.013506841998041801</v>
      </c>
      <c r="T150">
        <v>0.023566077078486201</v>
      </c>
      <c r="U150">
        <v>0.044827235509381003</v>
      </c>
      <c r="V150">
        <v>2.374704070908908</v>
      </c>
      <c r="W150" t="s">
        <v>249</v>
      </c>
      <c r="X150" t="s">
        <v>342</v>
      </c>
      <c r="Y150" t="s">
        <v>159</v>
      </c>
      <c r="Z150" t="s">
        <v>161</v>
      </c>
      <c r="AA150" t="s">
        <v>162</v>
      </c>
      <c r="AB150" t="s">
        <v>163</v>
      </c>
      <c r="AC150" t="s">
        <v>252</v>
      </c>
      <c r="AD150" t="s">
        <v>165</v>
      </c>
      <c r="AE150" t="s">
        <v>166</v>
      </c>
      <c r="AF150">
        <v>0.30943785456420719</v>
      </c>
      <c r="AG150">
        <v>3.3022723557299321</v>
      </c>
      <c r="AH150">
        <v>3.9027511196417382</v>
      </c>
      <c r="AI150">
        <v>1.2961268679475419</v>
      </c>
      <c r="AJ150">
        <v>2.8742016106637061</v>
      </c>
      <c r="AK150">
        <v>1.1123071402942359</v>
      </c>
      <c r="AL150">
        <v>0.19562293678933801</v>
      </c>
      <c r="AM150">
        <v>9.3026843566799435</v>
      </c>
      <c r="AN150">
        <v>0.86368757040931055</v>
      </c>
      <c r="AO150">
        <v>25.939299999999999</v>
      </c>
      <c r="AP150">
        <v>1.9662999999999999</v>
      </c>
      <c r="AQ150">
        <v>51.8583</v>
      </c>
      <c r="AR150">
        <v>426.14239999999978</v>
      </c>
      <c r="AS150">
        <v>2108.9839999999972</v>
      </c>
      <c r="AT150">
        <v>31.0425</v>
      </c>
      <c r="AU150">
        <v>197.9941</v>
      </c>
      <c r="AV150">
        <v>216.33539999999991</v>
      </c>
      <c r="AW150">
        <v>569.93759999999975</v>
      </c>
      <c r="AX150">
        <v>1370.2692999999981</v>
      </c>
      <c r="AY150">
        <v>24.8157</v>
      </c>
      <c r="AZ150">
        <v>1.1235999999999999</v>
      </c>
      <c r="BA150">
        <v>1.9662999999999999</v>
      </c>
      <c r="BB150">
        <v>3.7244999999999999</v>
      </c>
      <c r="BC150">
        <v>197.68129999999999</v>
      </c>
      <c r="BD150">
        <v>31.298999999999999</v>
      </c>
      <c r="BE150">
        <v>56.741799999999998</v>
      </c>
      <c r="BF150">
        <v>181.75559999999999</v>
      </c>
      <c r="BG150">
        <v>114.801</v>
      </c>
      <c r="BH150">
        <v>252.87119999999999</v>
      </c>
      <c r="BI150">
        <v>119.88630000000001</v>
      </c>
      <c r="BJ150">
        <v>6.6703999999999999</v>
      </c>
      <c r="BK150">
        <v>1806.8291999999969</v>
      </c>
      <c r="BL150">
        <v>44.035799999999988</v>
      </c>
    </row>
    <row r="151">
      <c r="A151" t="s">
        <v>631</v>
      </c>
      <c r="B151">
        <v>2010</v>
      </c>
      <c r="C151" t="s">
        <v>636</v>
      </c>
      <c r="D151">
        <v>157</v>
      </c>
      <c r="E151" t="s">
        <v>507</v>
      </c>
      <c r="F151" t="s">
        <v>363</v>
      </c>
      <c r="G151" t="s">
        <v>197</v>
      </c>
      <c r="H151">
        <v>0.025065707476350198</v>
      </c>
      <c r="I151">
        <v>0.020446216931781499</v>
      </c>
      <c r="J151">
        <v>0</v>
      </c>
      <c r="K151">
        <v>0</v>
      </c>
      <c r="L151">
        <v>0</v>
      </c>
      <c r="M151">
        <v>0.058486990548593999</v>
      </c>
      <c r="N151">
        <v>0</v>
      </c>
      <c r="O151">
        <v>0</v>
      </c>
      <c r="P151">
        <v>0</v>
      </c>
      <c r="Q151">
        <v>0</v>
      </c>
      <c r="R151">
        <v>0</v>
      </c>
      <c r="S151">
        <v>0</v>
      </c>
      <c r="T151">
        <v>0.035710462931931801</v>
      </c>
      <c r="U151">
        <v>0</v>
      </c>
      <c r="V151">
        <v>0</v>
      </c>
      <c r="W151" t="s">
        <v>249</v>
      </c>
      <c r="X151" t="s">
        <v>342</v>
      </c>
      <c r="Y151" t="s">
        <v>159</v>
      </c>
      <c r="Z151" t="s">
        <v>161</v>
      </c>
      <c r="AA151" t="s">
        <v>162</v>
      </c>
      <c r="AB151" t="s">
        <v>163</v>
      </c>
      <c r="AC151" t="s">
        <v>252</v>
      </c>
      <c r="AD151" t="s">
        <v>165</v>
      </c>
      <c r="AE151" t="s">
        <v>166</v>
      </c>
      <c r="AF151">
        <v>0</v>
      </c>
      <c r="AG151">
        <v>0.21252247833905499</v>
      </c>
      <c r="AH151">
        <v>0.063979526551503907</v>
      </c>
      <c r="AI151">
        <v>0</v>
      </c>
      <c r="AJ151">
        <v>0</v>
      </c>
      <c r="AK151">
        <v>0</v>
      </c>
      <c r="AL151">
        <v>0</v>
      </c>
      <c r="AM151">
        <v>0</v>
      </c>
      <c r="AN151">
        <v>0</v>
      </c>
      <c r="AO151">
        <v>3.6516999999999999</v>
      </c>
      <c r="AP151">
        <v>2.9796</v>
      </c>
      <c r="AQ151">
        <v>0</v>
      </c>
      <c r="AR151">
        <v>0</v>
      </c>
      <c r="AS151">
        <v>0</v>
      </c>
      <c r="AT151">
        <v>3.6516999999999999</v>
      </c>
      <c r="AU151">
        <v>0</v>
      </c>
      <c r="AV151">
        <v>0</v>
      </c>
      <c r="AW151">
        <v>0</v>
      </c>
      <c r="AX151">
        <v>0</v>
      </c>
      <c r="AY151">
        <v>0</v>
      </c>
      <c r="AZ151">
        <v>0</v>
      </c>
      <c r="BA151">
        <v>2.9796</v>
      </c>
      <c r="BB151">
        <v>0</v>
      </c>
      <c r="BC151">
        <v>0</v>
      </c>
      <c r="BD151">
        <v>0</v>
      </c>
      <c r="BE151">
        <v>3.6516999999999999</v>
      </c>
      <c r="BF151">
        <v>2.9796</v>
      </c>
      <c r="BG151">
        <v>0</v>
      </c>
      <c r="BH151">
        <v>0</v>
      </c>
      <c r="BI151">
        <v>0</v>
      </c>
      <c r="BJ151">
        <v>0</v>
      </c>
      <c r="BK151">
        <v>0</v>
      </c>
      <c r="BL151">
        <v>0</v>
      </c>
    </row>
    <row r="152">
      <c r="A152" t="s">
        <v>631</v>
      </c>
      <c r="B152">
        <v>2010</v>
      </c>
      <c r="C152" t="s">
        <v>636</v>
      </c>
      <c r="D152">
        <v>158</v>
      </c>
      <c r="E152" t="s">
        <v>507</v>
      </c>
      <c r="F152" t="s">
        <v>364</v>
      </c>
      <c r="G152" t="s">
        <v>197</v>
      </c>
      <c r="H152">
        <v>0.16776115519737181</v>
      </c>
      <c r="I152">
        <v>0.14189452219662749</v>
      </c>
      <c r="J152">
        <v>0.030676125442964101</v>
      </c>
      <c r="K152">
        <v>0.030666747961612301</v>
      </c>
      <c r="L152">
        <v>0</v>
      </c>
      <c r="M152">
        <v>0.071583579033843395</v>
      </c>
      <c r="N152">
        <v>0</v>
      </c>
      <c r="O152">
        <v>0</v>
      </c>
      <c r="P152">
        <v>0</v>
      </c>
      <c r="Q152">
        <v>0</v>
      </c>
      <c r="R152">
        <v>0.2398173541117003</v>
      </c>
      <c r="S152">
        <v>0</v>
      </c>
      <c r="T152">
        <v>0.080348541596846595</v>
      </c>
      <c r="U152">
        <v>0.1681878880408349</v>
      </c>
      <c r="V152">
        <v>0.1073799329984199</v>
      </c>
      <c r="W152" t="s">
        <v>249</v>
      </c>
      <c r="X152" t="s">
        <v>342</v>
      </c>
      <c r="Y152" t="s">
        <v>159</v>
      </c>
      <c r="Z152" t="s">
        <v>161</v>
      </c>
      <c r="AA152" t="s">
        <v>162</v>
      </c>
      <c r="AB152" t="s">
        <v>163</v>
      </c>
      <c r="AC152" t="s">
        <v>252</v>
      </c>
      <c r="AD152" t="s">
        <v>165</v>
      </c>
      <c r="AE152" t="s">
        <v>166</v>
      </c>
      <c r="AF152">
        <v>0</v>
      </c>
      <c r="AG152">
        <v>0.27791401013568739</v>
      </c>
      <c r="AH152">
        <v>0.559820857325659</v>
      </c>
      <c r="AI152">
        <v>0</v>
      </c>
      <c r="AJ152">
        <v>0.26381560677589572</v>
      </c>
      <c r="AK152">
        <v>0</v>
      </c>
      <c r="AL152">
        <v>0</v>
      </c>
      <c r="AM152">
        <v>0</v>
      </c>
      <c r="AN152">
        <v>0</v>
      </c>
      <c r="AO152">
        <v>24.440300000000001</v>
      </c>
      <c r="AP152">
        <v>20.678100000000001</v>
      </c>
      <c r="AQ152">
        <v>4.4694000000000003</v>
      </c>
      <c r="AR152">
        <v>4.4694000000000003</v>
      </c>
      <c r="AS152">
        <v>0</v>
      </c>
      <c r="AT152">
        <v>4.4694000000000003</v>
      </c>
      <c r="AU152">
        <v>0</v>
      </c>
      <c r="AV152">
        <v>0</v>
      </c>
      <c r="AW152">
        <v>0</v>
      </c>
      <c r="AX152">
        <v>0</v>
      </c>
      <c r="AY152">
        <v>19.9709</v>
      </c>
      <c r="AZ152">
        <v>0</v>
      </c>
      <c r="BA152">
        <v>6.7041000000000004</v>
      </c>
      <c r="BB152">
        <v>13.974</v>
      </c>
      <c r="BC152">
        <v>8.9388000000000005</v>
      </c>
      <c r="BD152">
        <v>0</v>
      </c>
      <c r="BE152">
        <v>4.7752999999999997</v>
      </c>
      <c r="BF152">
        <v>26.0715</v>
      </c>
      <c r="BG152">
        <v>0</v>
      </c>
      <c r="BH152">
        <v>23.2104</v>
      </c>
      <c r="BI152">
        <v>0</v>
      </c>
      <c r="BJ152">
        <v>0</v>
      </c>
      <c r="BK152">
        <v>0</v>
      </c>
      <c r="BL152">
        <v>0</v>
      </c>
    </row>
    <row r="153">
      <c r="A153" t="s">
        <v>631</v>
      </c>
      <c r="B153">
        <v>2010</v>
      </c>
      <c r="C153" t="s">
        <v>636</v>
      </c>
      <c r="D153">
        <v>159</v>
      </c>
      <c r="E153" t="s">
        <v>507</v>
      </c>
      <c r="F153" t="s">
        <v>365</v>
      </c>
      <c r="G153" t="s">
        <v>197</v>
      </c>
      <c r="H153">
        <v>55.360770054336861</v>
      </c>
      <c r="I153">
        <v>31.300144302421749</v>
      </c>
      <c r="J153">
        <v>12.869535126222701</v>
      </c>
      <c r="K153">
        <v>1.907287286333686</v>
      </c>
      <c r="L153">
        <v>0.20990423186341869</v>
      </c>
      <c r="M153">
        <v>9.3621820463598109</v>
      </c>
      <c r="N153">
        <v>1.447700170941755</v>
      </c>
      <c r="O153">
        <v>0.38578764702950058</v>
      </c>
      <c r="P153">
        <v>0.064732815217320896</v>
      </c>
      <c r="Q153">
        <v>0.095987074611947498</v>
      </c>
      <c r="R153">
        <v>66.393579006194031</v>
      </c>
      <c r="S153">
        <v>42.711298260558912</v>
      </c>
      <c r="T153">
        <v>33.104283480575489</v>
      </c>
      <c r="U153">
        <v>19.20855526796743</v>
      </c>
      <c r="V153">
        <v>7.9407176950472396</v>
      </c>
      <c r="W153" t="s">
        <v>249</v>
      </c>
      <c r="X153" t="s">
        <v>342</v>
      </c>
      <c r="Y153" t="s">
        <v>159</v>
      </c>
      <c r="Z153" t="s">
        <v>161</v>
      </c>
      <c r="AA153" t="s">
        <v>162</v>
      </c>
      <c r="AB153" t="s">
        <v>163</v>
      </c>
      <c r="AC153" t="s">
        <v>252</v>
      </c>
      <c r="AD153" t="s">
        <v>165</v>
      </c>
      <c r="AE153" t="s">
        <v>166</v>
      </c>
      <c r="AF153">
        <v>19.649303764827138</v>
      </c>
      <c r="AG153">
        <v>51.724701651136172</v>
      </c>
      <c r="AH153">
        <v>43.586052463211992</v>
      </c>
      <c r="AI153">
        <v>37.496187862153057</v>
      </c>
      <c r="AJ153">
        <v>6.2899194668147764</v>
      </c>
      <c r="AK153">
        <v>34.23035522066769</v>
      </c>
      <c r="AL153">
        <v>23.645922484411251</v>
      </c>
      <c r="AM153">
        <v>0.58623881518049481</v>
      </c>
      <c r="AN153">
        <v>27.850794842908929</v>
      </c>
      <c r="AO153">
        <v>8065.2390999999889</v>
      </c>
      <c r="AP153">
        <v>4561.3283999999994</v>
      </c>
      <c r="AQ153">
        <v>1875.044499999997</v>
      </c>
      <c r="AR153">
        <v>277.96980000000002</v>
      </c>
      <c r="AS153">
        <v>30.582000000000001</v>
      </c>
      <c r="AT153">
        <v>584.53819999999996</v>
      </c>
      <c r="AU153">
        <v>90.373199999999997</v>
      </c>
      <c r="AV153">
        <v>24.0838</v>
      </c>
      <c r="AW153">
        <v>4.0518000000000001</v>
      </c>
      <c r="AX153">
        <v>5.9927999999999999</v>
      </c>
      <c r="AY153">
        <v>5528.9556999999859</v>
      </c>
      <c r="AZ153">
        <v>3553.0448000000001</v>
      </c>
      <c r="BA153">
        <v>2762.1463000000022</v>
      </c>
      <c r="BB153">
        <v>1595.9552999999989</v>
      </c>
      <c r="BC153">
        <v>661.0219000000003</v>
      </c>
      <c r="BD153">
        <v>1987.4864999999979</v>
      </c>
      <c r="BE153">
        <v>888.7675999999999</v>
      </c>
      <c r="BF153">
        <v>2029.8524999999991</v>
      </c>
      <c r="BG153">
        <v>3321.1254000000049</v>
      </c>
      <c r="BH153">
        <v>553.38479999999993</v>
      </c>
      <c r="BI153">
        <v>3689.404199999989</v>
      </c>
      <c r="BJ153">
        <v>806.28460000000052</v>
      </c>
      <c r="BK153">
        <v>113.86320000000001</v>
      </c>
      <c r="BL153">
        <v>1419.9949999999999</v>
      </c>
    </row>
    <row r="154">
      <c r="A154" t="s">
        <v>631</v>
      </c>
      <c r="B154">
        <v>2010</v>
      </c>
      <c r="C154" t="s">
        <v>636</v>
      </c>
      <c r="D154">
        <v>160</v>
      </c>
      <c r="E154" t="s">
        <v>507</v>
      </c>
      <c r="F154" t="s">
        <v>366</v>
      </c>
      <c r="G154" t="s">
        <v>197</v>
      </c>
      <c r="H154">
        <v>0</v>
      </c>
      <c r="I154">
        <v>0</v>
      </c>
      <c r="J154">
        <v>0.015423857586125401</v>
      </c>
      <c r="K154">
        <v>0.0051111246602686998</v>
      </c>
      <c r="L154">
        <v>0</v>
      </c>
      <c r="M154">
        <v>0.035991994183750098</v>
      </c>
      <c r="N154">
        <v>0</v>
      </c>
      <c r="O154">
        <v>0</v>
      </c>
      <c r="P154">
        <v>0</v>
      </c>
      <c r="Q154">
        <v>0</v>
      </c>
      <c r="R154">
        <v>0</v>
      </c>
      <c r="S154">
        <v>0</v>
      </c>
      <c r="T154">
        <v>0</v>
      </c>
      <c r="U154">
        <v>0</v>
      </c>
      <c r="V154">
        <v>0.0089483277498683001</v>
      </c>
      <c r="W154" t="s">
        <v>249</v>
      </c>
      <c r="X154" t="s">
        <v>342</v>
      </c>
      <c r="Y154" t="s">
        <v>159</v>
      </c>
      <c r="Z154" t="s">
        <v>161</v>
      </c>
      <c r="AA154" t="s">
        <v>162</v>
      </c>
      <c r="AB154" t="s">
        <v>163</v>
      </c>
      <c r="AC154" t="s">
        <v>252</v>
      </c>
      <c r="AD154" t="s">
        <v>165</v>
      </c>
      <c r="AE154" t="s">
        <v>166</v>
      </c>
      <c r="AF154">
        <v>0</v>
      </c>
      <c r="AG154">
        <v>0.13078306359326461</v>
      </c>
      <c r="AH154">
        <v>0.015994881637876001</v>
      </c>
      <c r="AI154">
        <v>0</v>
      </c>
      <c r="AJ154">
        <v>0</v>
      </c>
      <c r="AK154">
        <v>0</v>
      </c>
      <c r="AL154">
        <v>0</v>
      </c>
      <c r="AM154">
        <v>0</v>
      </c>
      <c r="AN154">
        <v>0</v>
      </c>
      <c r="AO154">
        <v>0</v>
      </c>
      <c r="AP154">
        <v>0</v>
      </c>
      <c r="AQ154">
        <v>2.2471999999999999</v>
      </c>
      <c r="AR154">
        <v>0.74490000000000001</v>
      </c>
      <c r="AS154">
        <v>0</v>
      </c>
      <c r="AT154">
        <v>2.2471999999999999</v>
      </c>
      <c r="AU154">
        <v>0</v>
      </c>
      <c r="AV154">
        <v>0</v>
      </c>
      <c r="AW154">
        <v>0</v>
      </c>
      <c r="AX154">
        <v>0</v>
      </c>
      <c r="AY154">
        <v>0</v>
      </c>
      <c r="AZ154">
        <v>0</v>
      </c>
      <c r="BA154">
        <v>0</v>
      </c>
      <c r="BB154">
        <v>0</v>
      </c>
      <c r="BC154">
        <v>0.74490000000000001</v>
      </c>
      <c r="BD154">
        <v>0</v>
      </c>
      <c r="BE154">
        <v>2.2471999999999999</v>
      </c>
      <c r="BF154">
        <v>0.74490000000000001</v>
      </c>
      <c r="BG154">
        <v>0</v>
      </c>
      <c r="BH154">
        <v>0</v>
      </c>
      <c r="BI154">
        <v>0</v>
      </c>
      <c r="BJ154">
        <v>0</v>
      </c>
      <c r="BK154">
        <v>0</v>
      </c>
      <c r="BL154">
        <v>0</v>
      </c>
    </row>
    <row r="155">
      <c r="A155" t="s">
        <v>631</v>
      </c>
      <c r="B155">
        <v>2010</v>
      </c>
      <c r="C155" t="s">
        <v>636</v>
      </c>
      <c r="D155">
        <v>161</v>
      </c>
      <c r="E155" t="s">
        <v>507</v>
      </c>
      <c r="F155" t="s">
        <v>356</v>
      </c>
      <c r="G155" t="s">
        <v>197</v>
      </c>
      <c r="H155">
        <v>0.5114332354216935</v>
      </c>
      <c r="I155">
        <v>0.65895544095749992</v>
      </c>
      <c r="J155">
        <v>0.37639579836878062</v>
      </c>
      <c r="K155">
        <v>0.57981726175211901</v>
      </c>
      <c r="L155">
        <v>0.30774423069824508</v>
      </c>
      <c r="M155">
        <v>0.77193634125843258</v>
      </c>
      <c r="N155">
        <v>0.60110188877253901</v>
      </c>
      <c r="O155">
        <v>0.14399398420006759</v>
      </c>
      <c r="P155">
        <v>0.40690704474456613</v>
      </c>
      <c r="Q155">
        <v>0</v>
      </c>
      <c r="R155">
        <v>0.499685033254336</v>
      </c>
      <c r="S155">
        <v>0.3850976641686259</v>
      </c>
      <c r="T155">
        <v>0.84736364654978436</v>
      </c>
      <c r="U155">
        <v>0.2015197570218201</v>
      </c>
      <c r="V155">
        <v>0.88227580492784863</v>
      </c>
      <c r="W155" t="s">
        <v>249</v>
      </c>
      <c r="X155" t="s">
        <v>342</v>
      </c>
      <c r="Y155" t="s">
        <v>159</v>
      </c>
      <c r="Z155" t="s">
        <v>161</v>
      </c>
      <c r="AA155" t="s">
        <v>162</v>
      </c>
      <c r="AB155" t="s">
        <v>163</v>
      </c>
      <c r="AC155" t="s">
        <v>252</v>
      </c>
      <c r="AD155" t="s">
        <v>165</v>
      </c>
      <c r="AE155" t="s">
        <v>166</v>
      </c>
      <c r="AF155">
        <v>0.23723568849922549</v>
      </c>
      <c r="AG155">
        <v>0.065391531796632305</v>
      </c>
      <c r="AH155">
        <v>3.4708893154190861</v>
      </c>
      <c r="AI155">
        <v>0</v>
      </c>
      <c r="AJ155">
        <v>0.52763121355179143</v>
      </c>
      <c r="AK155">
        <v>0.095682334648966597</v>
      </c>
      <c r="AL155">
        <v>1.7239271304560411</v>
      </c>
      <c r="AM155">
        <v>0.26997840172785947</v>
      </c>
      <c r="AN155">
        <v>0</v>
      </c>
      <c r="AO155">
        <v>74.508200000000002</v>
      </c>
      <c r="AP155">
        <v>96.028700000000001</v>
      </c>
      <c r="AQ155">
        <v>54.839500000000001</v>
      </c>
      <c r="AR155">
        <v>84.503100000000018</v>
      </c>
      <c r="AS155">
        <v>44.836799999999997</v>
      </c>
      <c r="AT155">
        <v>48.1967</v>
      </c>
      <c r="AU155">
        <v>37.524000000000001</v>
      </c>
      <c r="AV155">
        <v>8.9892000000000003</v>
      </c>
      <c r="AW155">
        <v>25.4694</v>
      </c>
      <c r="AX155">
        <v>0</v>
      </c>
      <c r="AY155">
        <v>41.611500000000007</v>
      </c>
      <c r="AZ155">
        <v>32.035299999999992</v>
      </c>
      <c r="BA155">
        <v>70.702100000000002</v>
      </c>
      <c r="BB155">
        <v>16.743400000000001</v>
      </c>
      <c r="BC155">
        <v>73.444699999999997</v>
      </c>
      <c r="BD155">
        <v>23.995899999999999</v>
      </c>
      <c r="BE155">
        <v>1.1235999999999999</v>
      </c>
      <c r="BF155">
        <v>161.64330000000001</v>
      </c>
      <c r="BG155">
        <v>0</v>
      </c>
      <c r="BH155">
        <v>46.4208</v>
      </c>
      <c r="BI155">
        <v>10.312799999999999</v>
      </c>
      <c r="BJ155">
        <v>58.782899999999977</v>
      </c>
      <c r="BK155">
        <v>52.436999999999998</v>
      </c>
      <c r="BL155">
        <v>0</v>
      </c>
    </row>
    <row r="156">
      <c r="A156" t="s">
        <v>631</v>
      </c>
      <c r="B156">
        <v>2014</v>
      </c>
      <c r="C156" t="s">
        <v>637</v>
      </c>
      <c r="D156">
        <v>16</v>
      </c>
      <c r="E156" t="s">
        <v>13</v>
      </c>
      <c r="F156" t="s">
        <v>14</v>
      </c>
      <c r="G156" t="s">
        <v>643</v>
      </c>
      <c r="H156">
        <v>50.799999999999997</v>
      </c>
      <c r="I156">
        <v>63.500000000000007</v>
      </c>
      <c r="J156">
        <v>77.199999999999989</v>
      </c>
      <c r="K156">
        <v>88.199999999999989</v>
      </c>
      <c r="L156">
        <v>94</v>
      </c>
      <c r="M156">
        <v>79.5</v>
      </c>
      <c r="N156">
        <v>92.900000000000006</v>
      </c>
      <c r="O156">
        <v>94.999999999999986</v>
      </c>
      <c r="P156">
        <v>95.5</v>
      </c>
      <c r="Q156">
        <v>95.700000000000003</v>
      </c>
      <c r="R156">
        <v>46.399999999999999</v>
      </c>
      <c r="S156">
        <v>55.799999999999997</v>
      </c>
      <c r="T156">
        <v>62.899999999999999</v>
      </c>
      <c r="U156">
        <v>67.5</v>
      </c>
      <c r="V156">
        <v>74.599999999999994</v>
      </c>
      <c r="W156" t="s">
        <v>158</v>
      </c>
      <c r="X156" t="s">
        <v>159</v>
      </c>
      <c r="Y156" t="s">
        <v>160</v>
      </c>
      <c r="Z156" t="s">
        <v>161</v>
      </c>
      <c r="AA156" t="s">
        <v>162</v>
      </c>
      <c r="AB156" t="s">
        <v>163</v>
      </c>
      <c r="AC156" t="s">
        <v>252</v>
      </c>
      <c r="AD156" t="s">
        <v>165</v>
      </c>
      <c r="AE156" t="s">
        <v>166</v>
      </c>
      <c r="AF156">
        <v>76</v>
      </c>
      <c r="AG156">
        <v>38.799999999999997</v>
      </c>
      <c r="AH156">
        <v>65.599999999999994</v>
      </c>
      <c r="AI156">
        <v>80.300000000000011</v>
      </c>
      <c r="AJ156">
        <v>82.299999999999997</v>
      </c>
      <c r="AK156">
        <v>41.200000000000003</v>
      </c>
      <c r="AL156">
        <v>76.099999999999994</v>
      </c>
      <c r="AM156">
        <v>96.899999999999991</v>
      </c>
      <c r="AN156">
        <v>73.700000000000003</v>
      </c>
      <c r="AO156"/>
      <c r="AP156"/>
      <c r="AQ156"/>
      <c r="AR156"/>
      <c r="AS156"/>
      <c r="AT156"/>
      <c r="AU156"/>
      <c r="AV156"/>
      <c r="AW156"/>
      <c r="AX156"/>
      <c r="AY156"/>
      <c r="AZ156"/>
      <c r="BA156"/>
      <c r="BB156"/>
      <c r="BC156"/>
      <c r="BD156"/>
      <c r="BE156"/>
      <c r="BF156"/>
      <c r="BG156"/>
      <c r="BH156"/>
      <c r="BI156"/>
      <c r="BJ156"/>
      <c r="BK156"/>
      <c r="BL156"/>
    </row>
    <row r="157">
      <c r="A157" t="s">
        <v>631</v>
      </c>
      <c r="B157">
        <v>2014</v>
      </c>
      <c r="C157" t="s">
        <v>637</v>
      </c>
      <c r="D157">
        <v>17</v>
      </c>
      <c r="E157" t="s">
        <v>13</v>
      </c>
      <c r="F157" t="s">
        <v>52</v>
      </c>
      <c r="G157" t="s">
        <v>197</v>
      </c>
      <c r="H157">
        <v>49.200000000000003</v>
      </c>
      <c r="I157">
        <v>36.499999999999993</v>
      </c>
      <c r="J157">
        <v>22.800000000000011</v>
      </c>
      <c r="K157">
        <v>11.80000000000001</v>
      </c>
      <c r="L157">
        <v>6</v>
      </c>
      <c r="M157">
        <v>20.5</v>
      </c>
      <c r="N157">
        <v>7.0999999999999943</v>
      </c>
      <c r="O157">
        <v>5.0000000000000142</v>
      </c>
      <c r="P157">
        <v>4.5</v>
      </c>
      <c r="Q157">
        <v>4.2999999999999972</v>
      </c>
      <c r="R157">
        <v>53.600000000000001</v>
      </c>
      <c r="S157">
        <v>44.200000000000003</v>
      </c>
      <c r="T157">
        <v>37.100000000000001</v>
      </c>
      <c r="U157">
        <v>32.5</v>
      </c>
      <c r="V157">
        <v>25.400000000000009</v>
      </c>
      <c r="W157" t="s">
        <v>158</v>
      </c>
      <c r="X157" t="s">
        <v>159</v>
      </c>
      <c r="Y157" t="s">
        <v>160</v>
      </c>
      <c r="Z157" t="s">
        <v>161</v>
      </c>
      <c r="AA157" t="s">
        <v>162</v>
      </c>
      <c r="AB157" t="s">
        <v>163</v>
      </c>
      <c r="AC157" t="s">
        <v>252</v>
      </c>
      <c r="AD157" t="s">
        <v>165</v>
      </c>
      <c r="AE157" t="s">
        <v>166</v>
      </c>
      <c r="AF157">
        <v>24</v>
      </c>
      <c r="AG157">
        <v>61.200000000000003</v>
      </c>
      <c r="AH157">
        <v>34.400000000000013</v>
      </c>
      <c r="AI157">
        <v>19.699999999999989</v>
      </c>
      <c r="AJ157">
        <v>17.699999999999999</v>
      </c>
      <c r="AK157">
        <v>58.799999999999997</v>
      </c>
      <c r="AL157">
        <v>23.900000000000009</v>
      </c>
      <c r="AM157">
        <v>3.100000000000009</v>
      </c>
      <c r="AN157">
        <v>26.300000000000001</v>
      </c>
      <c r="AO157"/>
      <c r="AP157"/>
      <c r="AQ157"/>
      <c r="AR157"/>
      <c r="AS157"/>
      <c r="AT157"/>
      <c r="AU157"/>
      <c r="AV157"/>
      <c r="AW157"/>
      <c r="AX157"/>
      <c r="AY157"/>
      <c r="AZ157"/>
      <c r="BA157"/>
      <c r="BB157"/>
      <c r="BC157"/>
      <c r="BD157"/>
      <c r="BE157"/>
      <c r="BF157"/>
      <c r="BG157"/>
      <c r="BH157"/>
      <c r="BI157"/>
      <c r="BJ157"/>
      <c r="BK157"/>
      <c r="BL157"/>
    </row>
    <row r="158">
      <c r="A158" t="s">
        <v>631</v>
      </c>
      <c r="B158">
        <v>2014</v>
      </c>
      <c r="C158" t="s">
        <v>637</v>
      </c>
      <c r="D158">
        <v>18</v>
      </c>
      <c r="E158" t="s">
        <v>61</v>
      </c>
      <c r="F158" t="s">
        <v>15</v>
      </c>
      <c r="G158" t="s">
        <v>644</v>
      </c>
      <c r="H158">
        <v>47.701200000000007</v>
      </c>
      <c r="I158">
        <v>60.579000000000008</v>
      </c>
      <c r="J158">
        <v>71.950399999999988</v>
      </c>
      <c r="K158">
        <v>81.232199999999978</v>
      </c>
      <c r="L158">
        <v>90.709999999999994</v>
      </c>
      <c r="M158">
        <v>72.662999999999997</v>
      </c>
      <c r="N158">
        <v>86.118300000000005</v>
      </c>
      <c r="O158">
        <v>86.259999999999977</v>
      </c>
      <c r="P158">
        <v>91.966499999999996</v>
      </c>
      <c r="Q158">
        <v>92.541899999999998</v>
      </c>
      <c r="R158">
        <v>43.708799999999997</v>
      </c>
      <c r="S158">
        <v>52.675199999999997</v>
      </c>
      <c r="T158">
        <v>59.000199999999992</v>
      </c>
      <c r="U158">
        <v>65.137500000000003</v>
      </c>
      <c r="V158">
        <v>70.944599999999994</v>
      </c>
      <c r="W158" t="s">
        <v>158</v>
      </c>
      <c r="X158" t="s">
        <v>159</v>
      </c>
      <c r="Y158" t="s">
        <v>160</v>
      </c>
      <c r="Z158" t="s">
        <v>161</v>
      </c>
      <c r="AA158" t="s">
        <v>162</v>
      </c>
      <c r="AB158" t="s">
        <v>163</v>
      </c>
      <c r="AC158" t="s">
        <v>252</v>
      </c>
      <c r="AD158" t="s">
        <v>165</v>
      </c>
      <c r="AE158" t="s">
        <v>166</v>
      </c>
      <c r="AF158">
        <v>70.528000000000006</v>
      </c>
      <c r="AG158">
        <v>36.472000000000001</v>
      </c>
      <c r="AH158">
        <v>62.188799999999993</v>
      </c>
      <c r="AI158">
        <v>75.241100000000017</v>
      </c>
      <c r="AJ158">
        <v>81.641599999999997</v>
      </c>
      <c r="AK158">
        <v>36.709200000000003</v>
      </c>
      <c r="AL158">
        <v>61.488799999999991</v>
      </c>
      <c r="AM158">
        <v>91.182899999999989</v>
      </c>
      <c r="AN158">
        <v>70.825699999999998</v>
      </c>
      <c r="AO158"/>
      <c r="AP158"/>
      <c r="AQ158"/>
      <c r="AR158"/>
      <c r="AS158"/>
      <c r="AT158"/>
      <c r="AU158"/>
      <c r="AV158"/>
      <c r="AW158"/>
      <c r="AX158"/>
      <c r="AY158"/>
      <c r="AZ158"/>
      <c r="BA158"/>
      <c r="BB158"/>
      <c r="BC158"/>
      <c r="BD158"/>
      <c r="BE158"/>
      <c r="BF158"/>
      <c r="BG158"/>
      <c r="BH158"/>
      <c r="BI158"/>
      <c r="BJ158"/>
      <c r="BK158"/>
      <c r="BL158"/>
    </row>
    <row r="159">
      <c r="A159" t="s">
        <v>631</v>
      </c>
      <c r="B159">
        <v>2014</v>
      </c>
      <c r="C159" t="s">
        <v>637</v>
      </c>
      <c r="D159">
        <v>19</v>
      </c>
      <c r="E159" t="s">
        <v>61</v>
      </c>
      <c r="F159" t="s">
        <v>16</v>
      </c>
      <c r="G159" t="s">
        <v>645</v>
      </c>
      <c r="H159">
        <v>3.0988000000000002</v>
      </c>
      <c r="I159">
        <v>2.9209999999999998</v>
      </c>
      <c r="J159">
        <v>5.2495999999999992</v>
      </c>
      <c r="K159">
        <v>6.9678000000000004</v>
      </c>
      <c r="L159">
        <v>3.29</v>
      </c>
      <c r="M159">
        <v>6.8369999999999997</v>
      </c>
      <c r="N159">
        <v>6.7817000000000007</v>
      </c>
      <c r="O159">
        <v>8.7399999999999984</v>
      </c>
      <c r="P159">
        <v>3.5335000000000001</v>
      </c>
      <c r="Q159">
        <v>3.1581000000000001</v>
      </c>
      <c r="R159">
        <v>2.6911999999999998</v>
      </c>
      <c r="S159">
        <v>3.1248</v>
      </c>
      <c r="T159">
        <v>3.8997999999999999</v>
      </c>
      <c r="U159">
        <v>2.3624999999999998</v>
      </c>
      <c r="V159">
        <v>3.6554000000000002</v>
      </c>
      <c r="W159" t="s">
        <v>158</v>
      </c>
      <c r="X159" t="s">
        <v>159</v>
      </c>
      <c r="Y159" t="s">
        <v>160</v>
      </c>
      <c r="Z159" t="s">
        <v>161</v>
      </c>
      <c r="AA159" t="s">
        <v>162</v>
      </c>
      <c r="AB159" t="s">
        <v>163</v>
      </c>
      <c r="AC159" t="s">
        <v>252</v>
      </c>
      <c r="AD159" t="s">
        <v>165</v>
      </c>
      <c r="AE159" t="s">
        <v>166</v>
      </c>
      <c r="AF159">
        <v>5.4720000000000004</v>
      </c>
      <c r="AG159">
        <v>2.3279999999999998</v>
      </c>
      <c r="AH159">
        <v>3.4112</v>
      </c>
      <c r="AI159">
        <v>5.0589000000000004</v>
      </c>
      <c r="AJ159">
        <v>0.65839999999999999</v>
      </c>
      <c r="AK159">
        <v>4.4908000000000001</v>
      </c>
      <c r="AL159">
        <v>14.6112</v>
      </c>
      <c r="AM159">
        <v>5.7171000000000003</v>
      </c>
      <c r="AN159">
        <v>2.8742999999999999</v>
      </c>
      <c r="AO159"/>
      <c r="AP159"/>
      <c r="AQ159"/>
      <c r="AR159"/>
      <c r="AS159"/>
      <c r="AT159"/>
      <c r="AU159"/>
      <c r="AV159"/>
      <c r="AW159"/>
      <c r="AX159"/>
      <c r="AY159"/>
      <c r="AZ159"/>
      <c r="BA159"/>
      <c r="BB159"/>
      <c r="BC159"/>
      <c r="BD159"/>
      <c r="BE159"/>
      <c r="BF159"/>
      <c r="BG159"/>
      <c r="BH159"/>
      <c r="BI159"/>
      <c r="BJ159"/>
      <c r="BK159"/>
      <c r="BL159"/>
    </row>
    <row r="160">
      <c r="A160" t="s">
        <v>631</v>
      </c>
      <c r="B160">
        <v>2014</v>
      </c>
      <c r="C160" t="s">
        <v>637</v>
      </c>
      <c r="D160">
        <v>20</v>
      </c>
      <c r="E160" t="s">
        <v>61</v>
      </c>
      <c r="F160" t="s">
        <v>22</v>
      </c>
      <c r="G160" t="s">
        <v>646</v>
      </c>
      <c r="H160">
        <v>48.799999999999997</v>
      </c>
      <c r="I160">
        <v>35.999999999999993</v>
      </c>
      <c r="J160">
        <v>22.300000000000011</v>
      </c>
      <c r="K160">
        <v>11.700000000000029</v>
      </c>
      <c r="L160">
        <v>6</v>
      </c>
      <c r="M160">
        <v>20.5</v>
      </c>
      <c r="N160">
        <v>7.0999999999999943</v>
      </c>
      <c r="O160">
        <v>4.8000000000000256</v>
      </c>
      <c r="P160">
        <v>4.5</v>
      </c>
      <c r="Q160">
        <v>4.2999999999999972</v>
      </c>
      <c r="R160">
        <v>53.599999999999987</v>
      </c>
      <c r="S160">
        <v>43.399999999999999</v>
      </c>
      <c r="T160">
        <v>36.600000000000009</v>
      </c>
      <c r="U160">
        <v>31.5</v>
      </c>
      <c r="V160">
        <v>25.199999999999999</v>
      </c>
      <c r="W160" t="s">
        <v>158</v>
      </c>
      <c r="X160" t="s">
        <v>159</v>
      </c>
      <c r="Y160" t="s">
        <v>160</v>
      </c>
      <c r="Z160" t="s">
        <v>161</v>
      </c>
      <c r="AA160" t="s">
        <v>162</v>
      </c>
      <c r="AB160" t="s">
        <v>163</v>
      </c>
      <c r="AC160" t="s">
        <v>252</v>
      </c>
      <c r="AD160" t="s">
        <v>165</v>
      </c>
      <c r="AE160" t="s">
        <v>166</v>
      </c>
      <c r="AF160">
        <v>23.199999999999999</v>
      </c>
      <c r="AG160">
        <v>61.200000000000003</v>
      </c>
      <c r="AH160">
        <v>34.400000000000013</v>
      </c>
      <c r="AI160">
        <v>19.499999999999989</v>
      </c>
      <c r="AJ160">
        <v>16.699999999999999</v>
      </c>
      <c r="AK160">
        <v>58.799999999999997</v>
      </c>
      <c r="AL160">
        <v>22.300000000000011</v>
      </c>
      <c r="AM160">
        <v>3.100000000000009</v>
      </c>
      <c r="AN160">
        <v>26.199999999999999</v>
      </c>
      <c r="AO160"/>
      <c r="AP160"/>
      <c r="AQ160"/>
      <c r="AR160"/>
      <c r="AS160"/>
      <c r="AT160"/>
      <c r="AU160"/>
      <c r="AV160"/>
      <c r="AW160"/>
      <c r="AX160"/>
      <c r="AY160"/>
      <c r="AZ160"/>
      <c r="BA160"/>
      <c r="BB160"/>
      <c r="BC160"/>
      <c r="BD160"/>
      <c r="BE160"/>
      <c r="BF160"/>
      <c r="BG160"/>
      <c r="BH160"/>
      <c r="BI160"/>
      <c r="BJ160"/>
      <c r="BK160"/>
      <c r="BL160"/>
    </row>
    <row r="161">
      <c r="A161" t="s">
        <v>631</v>
      </c>
      <c r="B161">
        <v>2014</v>
      </c>
      <c r="C161" t="s">
        <v>637</v>
      </c>
      <c r="D161">
        <v>21</v>
      </c>
      <c r="E161" t="s">
        <v>61</v>
      </c>
      <c r="F161" t="s">
        <v>17</v>
      </c>
      <c r="G161" t="s">
        <v>647</v>
      </c>
      <c r="H161">
        <v>0.40000000000000002</v>
      </c>
      <c r="I161">
        <v>0.5</v>
      </c>
      <c r="J161">
        <v>0.5</v>
      </c>
      <c r="K161">
        <v>0.10000000000000001</v>
      </c>
      <c r="L161">
        <v>0</v>
      </c>
      <c r="M161">
        <v>0</v>
      </c>
      <c r="N161">
        <v>0</v>
      </c>
      <c r="O161">
        <v>0.20000000000000001</v>
      </c>
      <c r="P161">
        <v>0</v>
      </c>
      <c r="Q161">
        <v>0</v>
      </c>
      <c r="R161">
        <v>0</v>
      </c>
      <c r="S161">
        <v>0.80000000000000004</v>
      </c>
      <c r="T161">
        <v>0.5</v>
      </c>
      <c r="U161">
        <v>1</v>
      </c>
      <c r="V161">
        <v>0.20000000000000001</v>
      </c>
      <c r="W161" t="s">
        <v>158</v>
      </c>
      <c r="X161" t="s">
        <v>159</v>
      </c>
      <c r="Y161" t="s">
        <v>160</v>
      </c>
      <c r="Z161" t="s">
        <v>161</v>
      </c>
      <c r="AA161" t="s">
        <v>162</v>
      </c>
      <c r="AB161" t="s">
        <v>163</v>
      </c>
      <c r="AC161" t="s">
        <v>252</v>
      </c>
      <c r="AD161" t="s">
        <v>165</v>
      </c>
      <c r="AE161" t="s">
        <v>166</v>
      </c>
      <c r="AF161">
        <v>0.80000000000000004</v>
      </c>
      <c r="AG161">
        <v>0</v>
      </c>
      <c r="AH161">
        <v>0</v>
      </c>
      <c r="AI161">
        <v>0.20000000000000001</v>
      </c>
      <c r="AJ161">
        <v>1</v>
      </c>
      <c r="AK161">
        <v>0</v>
      </c>
      <c r="AL161">
        <v>1.6000000000000001</v>
      </c>
      <c r="AM161">
        <v>0</v>
      </c>
      <c r="AN161">
        <v>0.10000000000000001</v>
      </c>
      <c r="AO161"/>
      <c r="AP161"/>
      <c r="AQ161"/>
      <c r="AR161"/>
      <c r="AS161"/>
      <c r="AT161"/>
      <c r="AU161"/>
      <c r="AV161"/>
      <c r="AW161"/>
      <c r="AX161"/>
      <c r="AY161"/>
      <c r="AZ161"/>
      <c r="BA161"/>
      <c r="BB161"/>
      <c r="BC161"/>
      <c r="BD161"/>
      <c r="BE161"/>
      <c r="BF161"/>
      <c r="BG161"/>
      <c r="BH161"/>
      <c r="BI161"/>
      <c r="BJ161"/>
      <c r="BK161"/>
      <c r="BL161"/>
    </row>
    <row r="162">
      <c r="A162" t="s">
        <v>631</v>
      </c>
      <c r="B162">
        <v>2014</v>
      </c>
      <c r="C162" t="s">
        <v>637</v>
      </c>
      <c r="D162">
        <v>22</v>
      </c>
      <c r="E162" t="s">
        <v>55</v>
      </c>
      <c r="F162" t="s">
        <v>50</v>
      </c>
      <c r="G162" t="s">
        <v>197</v>
      </c>
      <c r="H162">
        <v>6.0999999999999996</v>
      </c>
      <c r="I162">
        <v>4.5999999999999996</v>
      </c>
      <c r="J162">
        <v>6.7999999999999998</v>
      </c>
      <c r="K162">
        <v>7.9000000000000004</v>
      </c>
      <c r="L162">
        <v>3.5</v>
      </c>
      <c r="M162">
        <v>8.5999999999999996</v>
      </c>
      <c r="N162">
        <v>7.2999999999999998</v>
      </c>
      <c r="O162">
        <v>9.1999999999999993</v>
      </c>
      <c r="P162">
        <v>3.7000000000000002</v>
      </c>
      <c r="Q162">
        <v>3.2999999999999998</v>
      </c>
      <c r="R162">
        <v>5.7999999999999998</v>
      </c>
      <c r="S162">
        <v>5.5999999999999996</v>
      </c>
      <c r="T162">
        <v>6.2000000000000002</v>
      </c>
      <c r="U162">
        <v>3.5</v>
      </c>
      <c r="V162">
        <v>4.9000000000000004</v>
      </c>
      <c r="W162" t="s">
        <v>158</v>
      </c>
      <c r="X162" t="s">
        <v>159</v>
      </c>
      <c r="Y162" t="s">
        <v>160</v>
      </c>
      <c r="Z162" t="s">
        <v>161</v>
      </c>
      <c r="AA162" t="s">
        <v>162</v>
      </c>
      <c r="AB162" t="s">
        <v>163</v>
      </c>
      <c r="AC162" t="s">
        <v>252</v>
      </c>
      <c r="AD162" t="s">
        <v>165</v>
      </c>
      <c r="AE162" t="s">
        <v>166</v>
      </c>
      <c r="AF162">
        <v>7.2000000000000002</v>
      </c>
      <c r="AG162">
        <v>6</v>
      </c>
      <c r="AH162">
        <v>5.2000000000000002</v>
      </c>
      <c r="AI162">
        <v>6.2999999999999998</v>
      </c>
      <c r="AJ162">
        <v>0.80000000000000004</v>
      </c>
      <c r="AK162">
        <v>10.9</v>
      </c>
      <c r="AL162">
        <v>19.199999999999999</v>
      </c>
      <c r="AM162">
        <v>5.9000000000000004</v>
      </c>
      <c r="AN162">
        <v>3.8999999999999999</v>
      </c>
      <c r="AO162"/>
      <c r="AP162"/>
      <c r="AQ162"/>
      <c r="AR162"/>
      <c r="AS162"/>
      <c r="AT162"/>
      <c r="AU162"/>
      <c r="AV162"/>
      <c r="AW162"/>
      <c r="AX162"/>
      <c r="AY162"/>
      <c r="AZ162"/>
      <c r="BA162"/>
      <c r="BB162"/>
      <c r="BC162"/>
      <c r="BD162"/>
      <c r="BE162"/>
      <c r="BF162"/>
      <c r="BG162"/>
      <c r="BH162"/>
      <c r="BI162"/>
      <c r="BJ162"/>
      <c r="BK162"/>
      <c r="BL162"/>
    </row>
    <row r="163">
      <c r="A163" t="s">
        <v>631</v>
      </c>
      <c r="B163">
        <v>2014</v>
      </c>
      <c r="C163" t="s">
        <v>637</v>
      </c>
      <c r="D163">
        <v>23</v>
      </c>
      <c r="E163" t="s">
        <v>55</v>
      </c>
      <c r="F163" t="s">
        <v>49</v>
      </c>
      <c r="G163" t="s">
        <v>197</v>
      </c>
      <c r="H163">
        <v>93.900000000000006</v>
      </c>
      <c r="I163">
        <v>95.400000000000006</v>
      </c>
      <c r="J163">
        <v>93.200000000000003</v>
      </c>
      <c r="K163">
        <v>92.099999999999994</v>
      </c>
      <c r="L163">
        <v>96.5</v>
      </c>
      <c r="M163">
        <v>91.400000000000006</v>
      </c>
      <c r="N163">
        <v>92.700000000000003</v>
      </c>
      <c r="O163">
        <v>90.799999999999997</v>
      </c>
      <c r="P163">
        <v>96.299999999999997</v>
      </c>
      <c r="Q163">
        <v>96.700000000000003</v>
      </c>
      <c r="R163">
        <v>94.200000000000003</v>
      </c>
      <c r="S163">
        <v>94.400000000000006</v>
      </c>
      <c r="T163">
        <v>93.799999999999997</v>
      </c>
      <c r="U163">
        <v>96.5</v>
      </c>
      <c r="V163">
        <v>95.099999999999994</v>
      </c>
      <c r="W163" t="s">
        <v>158</v>
      </c>
      <c r="X163" t="s">
        <v>159</v>
      </c>
      <c r="Y163" t="s">
        <v>160</v>
      </c>
      <c r="Z163" t="s">
        <v>161</v>
      </c>
      <c r="AA163" t="s">
        <v>162</v>
      </c>
      <c r="AB163" t="s">
        <v>163</v>
      </c>
      <c r="AC163" t="s">
        <v>252</v>
      </c>
      <c r="AD163" t="s">
        <v>165</v>
      </c>
      <c r="AE163" t="s">
        <v>166</v>
      </c>
      <c r="AF163">
        <v>92.799999999999997</v>
      </c>
      <c r="AG163">
        <v>94</v>
      </c>
      <c r="AH163">
        <v>94.799999999999997</v>
      </c>
      <c r="AI163">
        <v>93.700000000000003</v>
      </c>
      <c r="AJ163">
        <v>99.200000000000003</v>
      </c>
      <c r="AK163">
        <v>89.099999999999994</v>
      </c>
      <c r="AL163">
        <v>80.799999999999997</v>
      </c>
      <c r="AM163">
        <v>94.099999999999994</v>
      </c>
      <c r="AN163">
        <v>96.099999999999994</v>
      </c>
      <c r="AO163"/>
      <c r="AP163"/>
      <c r="AQ163"/>
      <c r="AR163"/>
      <c r="AS163"/>
      <c r="AT163"/>
      <c r="AU163"/>
      <c r="AV163"/>
      <c r="AW163"/>
      <c r="AX163"/>
      <c r="AY163"/>
      <c r="AZ163"/>
      <c r="BA163"/>
      <c r="BB163"/>
      <c r="BC163"/>
      <c r="BD163"/>
      <c r="BE163"/>
      <c r="BF163"/>
      <c r="BG163"/>
      <c r="BH163"/>
      <c r="BI163"/>
      <c r="BJ163"/>
      <c r="BK163"/>
      <c r="BL163"/>
    </row>
    <row r="164">
      <c r="A164" t="s">
        <v>631</v>
      </c>
      <c r="B164">
        <v>2014</v>
      </c>
      <c r="C164" t="s">
        <v>637</v>
      </c>
      <c r="D164">
        <v>29</v>
      </c>
      <c r="E164" t="s">
        <v>58</v>
      </c>
      <c r="F164" t="s">
        <v>50</v>
      </c>
      <c r="G164" t="s">
        <v>648</v>
      </c>
      <c r="H164">
        <v>15.5</v>
      </c>
      <c r="I164">
        <v>24.800000000000001</v>
      </c>
      <c r="J164">
        <v>30</v>
      </c>
      <c r="K164">
        <v>49.600000000000001</v>
      </c>
      <c r="L164">
        <v>69.599999999999994</v>
      </c>
      <c r="M164">
        <v>36.100000000000001</v>
      </c>
      <c r="N164">
        <v>51.5</v>
      </c>
      <c r="O164">
        <v>59.5</v>
      </c>
      <c r="P164">
        <v>69.599999999999994</v>
      </c>
      <c r="Q164">
        <v>77.099999999999994</v>
      </c>
      <c r="R164">
        <v>13</v>
      </c>
      <c r="S164">
        <v>17.5</v>
      </c>
      <c r="T164">
        <v>25.199999999999999</v>
      </c>
      <c r="U164">
        <v>24.199999999999999</v>
      </c>
      <c r="V164">
        <v>27.300000000000001</v>
      </c>
      <c r="W164" t="s">
        <v>158</v>
      </c>
      <c r="X164" t="s">
        <v>159</v>
      </c>
      <c r="Y164" t="s">
        <v>160</v>
      </c>
      <c r="Z164" t="s">
        <v>161</v>
      </c>
      <c r="AA164" t="s">
        <v>162</v>
      </c>
      <c r="AB164" t="s">
        <v>163</v>
      </c>
      <c r="AC164" t="s">
        <v>252</v>
      </c>
      <c r="AD164" t="s">
        <v>165</v>
      </c>
      <c r="AE164" t="s">
        <v>166</v>
      </c>
      <c r="AF164">
        <v>4.7999999999999998</v>
      </c>
      <c r="AG164">
        <v>5.4000000000000004</v>
      </c>
      <c r="AH164">
        <v>12.300000000000001</v>
      </c>
      <c r="AI164">
        <v>53.200000000000003</v>
      </c>
      <c r="AJ164">
        <v>52.5</v>
      </c>
      <c r="AK164">
        <v>9</v>
      </c>
      <c r="AL164">
        <v>1.8</v>
      </c>
      <c r="AM164">
        <v>71.299999999999997</v>
      </c>
      <c r="AN164">
        <v>26.600000000000001</v>
      </c>
      <c r="AO164"/>
      <c r="AP164"/>
      <c r="AQ164"/>
      <c r="AR164"/>
      <c r="AS164"/>
      <c r="AT164"/>
      <c r="AU164"/>
      <c r="AV164"/>
      <c r="AW164"/>
      <c r="AX164"/>
      <c r="AY164"/>
      <c r="AZ164"/>
      <c r="BA164"/>
      <c r="BB164"/>
      <c r="BC164"/>
      <c r="BD164"/>
      <c r="BE164"/>
      <c r="BF164"/>
      <c r="BG164"/>
      <c r="BH164"/>
      <c r="BI164"/>
      <c r="BJ164"/>
      <c r="BK164"/>
      <c r="BL164"/>
    </row>
    <row r="165">
      <c r="A165" t="s">
        <v>631</v>
      </c>
      <c r="B165">
        <v>2014</v>
      </c>
      <c r="C165" t="s">
        <v>637</v>
      </c>
      <c r="D165">
        <v>30</v>
      </c>
      <c r="E165" t="s">
        <v>58</v>
      </c>
      <c r="F165" t="s">
        <v>49</v>
      </c>
      <c r="G165" t="s">
        <v>197</v>
      </c>
      <c r="H165">
        <v>84.5</v>
      </c>
      <c r="I165">
        <v>75.200000000000003</v>
      </c>
      <c r="J165">
        <v>70</v>
      </c>
      <c r="K165">
        <v>50.399999999999999</v>
      </c>
      <c r="L165">
        <v>30.399999999999999</v>
      </c>
      <c r="M165">
        <v>63.899999999999999</v>
      </c>
      <c r="N165">
        <v>48.5</v>
      </c>
      <c r="O165">
        <v>40.5</v>
      </c>
      <c r="P165">
        <v>30.399999999999999</v>
      </c>
      <c r="Q165">
        <v>22.899999999999999</v>
      </c>
      <c r="R165">
        <v>87</v>
      </c>
      <c r="S165">
        <v>82.5</v>
      </c>
      <c r="T165">
        <v>74.799999999999997</v>
      </c>
      <c r="U165">
        <v>75.799999999999997</v>
      </c>
      <c r="V165">
        <v>72.700000000000003</v>
      </c>
      <c r="W165" t="s">
        <v>158</v>
      </c>
      <c r="X165" t="s">
        <v>159</v>
      </c>
      <c r="Y165" t="s">
        <v>160</v>
      </c>
      <c r="Z165" t="s">
        <v>161</v>
      </c>
      <c r="AA165" t="s">
        <v>162</v>
      </c>
      <c r="AB165" t="s">
        <v>163</v>
      </c>
      <c r="AC165" t="s">
        <v>252</v>
      </c>
      <c r="AD165" t="s">
        <v>165</v>
      </c>
      <c r="AE165" t="s">
        <v>166</v>
      </c>
      <c r="AF165">
        <v>95.200000000000003</v>
      </c>
      <c r="AG165">
        <v>94.599999999999994</v>
      </c>
      <c r="AH165">
        <v>87.700000000000003</v>
      </c>
      <c r="AI165">
        <v>46.799999999999997</v>
      </c>
      <c r="AJ165">
        <v>47.5</v>
      </c>
      <c r="AK165">
        <v>91</v>
      </c>
      <c r="AL165">
        <v>98.200000000000003</v>
      </c>
      <c r="AM165">
        <v>28.699999999999999</v>
      </c>
      <c r="AN165">
        <v>73.400000000000006</v>
      </c>
      <c r="AO165"/>
      <c r="AP165"/>
      <c r="AQ165"/>
      <c r="AR165"/>
      <c r="AS165"/>
      <c r="AT165"/>
      <c r="AU165"/>
      <c r="AV165"/>
      <c r="AW165"/>
      <c r="AX165"/>
      <c r="AY165"/>
      <c r="AZ165"/>
      <c r="BA165"/>
      <c r="BB165"/>
      <c r="BC165"/>
      <c r="BD165"/>
      <c r="BE165"/>
      <c r="BF165"/>
      <c r="BG165"/>
      <c r="BH165"/>
      <c r="BI165"/>
      <c r="BJ165"/>
      <c r="BK165"/>
      <c r="BL165"/>
    </row>
    <row r="166">
      <c r="A166" t="s">
        <v>631</v>
      </c>
      <c r="B166">
        <v>2014</v>
      </c>
      <c r="C166" t="s">
        <v>637</v>
      </c>
      <c r="D166">
        <v>31</v>
      </c>
      <c r="E166" t="s">
        <v>104</v>
      </c>
      <c r="F166" t="s">
        <v>50</v>
      </c>
      <c r="G166" t="s">
        <v>649</v>
      </c>
      <c r="H166">
        <v>2.1000000000000001</v>
      </c>
      <c r="I166">
        <v>3.7000000000000002</v>
      </c>
      <c r="J166">
        <v>4.7000000000000002</v>
      </c>
      <c r="K166">
        <v>8</v>
      </c>
      <c r="L166">
        <v>28.600000000000001</v>
      </c>
      <c r="M166">
        <v>3.6000000000000001</v>
      </c>
      <c r="N166">
        <v>8.3000000000000007</v>
      </c>
      <c r="O166">
        <v>7.7999999999999998</v>
      </c>
      <c r="P166">
        <v>20.5</v>
      </c>
      <c r="Q166">
        <v>43.200000000000003</v>
      </c>
      <c r="R166">
        <v>1.8999999999999999</v>
      </c>
      <c r="S166">
        <v>2.2999999999999998</v>
      </c>
      <c r="T166">
        <v>4</v>
      </c>
      <c r="U166">
        <v>5</v>
      </c>
      <c r="V166">
        <v>5.4000000000000004</v>
      </c>
      <c r="W166" t="s">
        <v>158</v>
      </c>
      <c r="X166" t="s">
        <v>159</v>
      </c>
      <c r="Y166" t="s">
        <v>160</v>
      </c>
      <c r="Z166" t="s">
        <v>161</v>
      </c>
      <c r="AA166" t="s">
        <v>162</v>
      </c>
      <c r="AB166" t="s">
        <v>163</v>
      </c>
      <c r="AC166" t="s">
        <v>252</v>
      </c>
      <c r="AD166" t="s">
        <v>165</v>
      </c>
      <c r="AE166" t="s">
        <v>166</v>
      </c>
      <c r="AF166">
        <v>0.40000000000000002</v>
      </c>
      <c r="AG166">
        <v>1.1000000000000001</v>
      </c>
      <c r="AH166">
        <v>0.20000000000000001</v>
      </c>
      <c r="AI166">
        <v>12.4</v>
      </c>
      <c r="AJ166">
        <v>10.199999999999999</v>
      </c>
      <c r="AK166">
        <v>1.1000000000000001</v>
      </c>
      <c r="AL166">
        <v>0.20000000000000001</v>
      </c>
      <c r="AM166">
        <v>21.600000000000001</v>
      </c>
      <c r="AN166">
        <v>0.59999999999999998</v>
      </c>
      <c r="AO166"/>
      <c r="AP166"/>
      <c r="AQ166"/>
      <c r="AR166"/>
      <c r="AS166"/>
      <c r="AT166"/>
      <c r="AU166"/>
      <c r="AV166"/>
      <c r="AW166"/>
      <c r="AX166"/>
      <c r="AY166"/>
      <c r="AZ166"/>
      <c r="BA166"/>
      <c r="BB166"/>
      <c r="BC166"/>
      <c r="BD166"/>
      <c r="BE166"/>
      <c r="BF166"/>
      <c r="BG166"/>
      <c r="BH166"/>
      <c r="BI166"/>
      <c r="BJ166"/>
      <c r="BK166"/>
      <c r="BL166"/>
    </row>
    <row r="167">
      <c r="A167" t="s">
        <v>631</v>
      </c>
      <c r="B167">
        <v>2014</v>
      </c>
      <c r="C167" t="s">
        <v>637</v>
      </c>
      <c r="D167">
        <v>32</v>
      </c>
      <c r="E167" t="s">
        <v>104</v>
      </c>
      <c r="F167" t="s">
        <v>49</v>
      </c>
      <c r="G167" t="s">
        <v>197</v>
      </c>
      <c r="H167">
        <v>97.900000000000006</v>
      </c>
      <c r="I167">
        <v>96.299999999999997</v>
      </c>
      <c r="J167">
        <v>95.299999999999997</v>
      </c>
      <c r="K167">
        <v>92</v>
      </c>
      <c r="L167">
        <v>71.400000000000006</v>
      </c>
      <c r="M167">
        <v>96.400000000000006</v>
      </c>
      <c r="N167">
        <v>91.700000000000003</v>
      </c>
      <c r="O167">
        <v>92.200000000000003</v>
      </c>
      <c r="P167">
        <v>79.5</v>
      </c>
      <c r="Q167">
        <v>56.799999999999997</v>
      </c>
      <c r="R167">
        <v>98.099999999999994</v>
      </c>
      <c r="S167">
        <v>97.700000000000003</v>
      </c>
      <c r="T167">
        <v>96</v>
      </c>
      <c r="U167">
        <v>95</v>
      </c>
      <c r="V167">
        <v>94.599999999999994</v>
      </c>
      <c r="W167" t="s">
        <v>158</v>
      </c>
      <c r="X167" t="s">
        <v>159</v>
      </c>
      <c r="Y167" t="s">
        <v>160</v>
      </c>
      <c r="Z167" t="s">
        <v>161</v>
      </c>
      <c r="AA167" t="s">
        <v>162</v>
      </c>
      <c r="AB167" t="s">
        <v>163</v>
      </c>
      <c r="AC167" t="s">
        <v>252</v>
      </c>
      <c r="AD167" t="s">
        <v>165</v>
      </c>
      <c r="AE167" t="s">
        <v>166</v>
      </c>
      <c r="AF167">
        <v>99.599999999999994</v>
      </c>
      <c r="AG167">
        <v>98.900000000000006</v>
      </c>
      <c r="AH167">
        <v>99.799999999999997</v>
      </c>
      <c r="AI167">
        <v>87.599999999999994</v>
      </c>
      <c r="AJ167">
        <v>89.799999999999997</v>
      </c>
      <c r="AK167">
        <v>98.900000000000006</v>
      </c>
      <c r="AL167">
        <v>99.799999999999997</v>
      </c>
      <c r="AM167">
        <v>78.400000000000006</v>
      </c>
      <c r="AN167">
        <v>99.400000000000006</v>
      </c>
      <c r="AO167"/>
      <c r="AP167"/>
      <c r="AQ167"/>
      <c r="AR167"/>
      <c r="AS167"/>
      <c r="AT167"/>
      <c r="AU167"/>
      <c r="AV167"/>
      <c r="AW167"/>
      <c r="AX167"/>
      <c r="AY167"/>
      <c r="AZ167"/>
      <c r="BA167"/>
      <c r="BB167"/>
      <c r="BC167"/>
      <c r="BD167"/>
      <c r="BE167"/>
      <c r="BF167"/>
      <c r="BG167"/>
      <c r="BH167"/>
      <c r="BI167"/>
      <c r="BJ167"/>
      <c r="BK167"/>
      <c r="BL167"/>
    </row>
    <row r="168">
      <c r="A168" t="s">
        <v>631</v>
      </c>
      <c r="B168">
        <v>2014</v>
      </c>
      <c r="C168" t="s">
        <v>637</v>
      </c>
      <c r="D168">
        <v>35</v>
      </c>
      <c r="E168" t="s">
        <v>56</v>
      </c>
      <c r="F168" t="s">
        <v>50</v>
      </c>
      <c r="G168" t="s">
        <v>197</v>
      </c>
      <c r="H168">
        <v>13.800000000000001</v>
      </c>
      <c r="I168">
        <v>17.699999999999999</v>
      </c>
      <c r="J168">
        <v>18.699999999999999</v>
      </c>
      <c r="K168">
        <v>23.199999999999999</v>
      </c>
      <c r="L168">
        <v>42.799999999999997</v>
      </c>
      <c r="M168">
        <v>18.600000000000001</v>
      </c>
      <c r="N168">
        <v>27.399999999999999</v>
      </c>
      <c r="O168">
        <v>17.199999999999999</v>
      </c>
      <c r="P168">
        <v>33.700000000000003</v>
      </c>
      <c r="Q168">
        <v>56.899999999999999</v>
      </c>
      <c r="R168">
        <v>11.9</v>
      </c>
      <c r="S168">
        <v>17.199999999999999</v>
      </c>
      <c r="T168">
        <v>18</v>
      </c>
      <c r="U168">
        <v>17.300000000000001</v>
      </c>
      <c r="V168">
        <v>22.5</v>
      </c>
      <c r="W168" t="s">
        <v>158</v>
      </c>
      <c r="X168" t="s">
        <v>159</v>
      </c>
      <c r="Y168" t="s">
        <v>160</v>
      </c>
      <c r="Z168" t="s">
        <v>161</v>
      </c>
      <c r="AA168" t="s">
        <v>162</v>
      </c>
      <c r="AB168" t="s">
        <v>163</v>
      </c>
      <c r="AC168" t="s">
        <v>252</v>
      </c>
      <c r="AD168" t="s">
        <v>165</v>
      </c>
      <c r="AE168" t="s">
        <v>166</v>
      </c>
      <c r="AF168">
        <v>20.100000000000001</v>
      </c>
      <c r="AG168">
        <v>17.100000000000001</v>
      </c>
      <c r="AH168">
        <v>5.7000000000000002</v>
      </c>
      <c r="AI168">
        <v>26</v>
      </c>
      <c r="AJ168">
        <v>23.399999999999999</v>
      </c>
      <c r="AK168">
        <v>18.100000000000001</v>
      </c>
      <c r="AL168">
        <v>6.0999999999999996</v>
      </c>
      <c r="AM168">
        <v>33.200000000000003</v>
      </c>
      <c r="AN168">
        <v>13.699999999999999</v>
      </c>
      <c r="AO168"/>
      <c r="AP168"/>
      <c r="AQ168"/>
      <c r="AR168"/>
      <c r="AS168"/>
      <c r="AT168"/>
      <c r="AU168"/>
      <c r="AV168"/>
      <c r="AW168"/>
      <c r="AX168"/>
      <c r="AY168"/>
      <c r="AZ168"/>
      <c r="BA168"/>
      <c r="BB168"/>
      <c r="BC168"/>
      <c r="BD168"/>
      <c r="BE168"/>
      <c r="BF168"/>
      <c r="BG168"/>
      <c r="BH168"/>
      <c r="BI168"/>
      <c r="BJ168"/>
      <c r="BK168"/>
      <c r="BL168"/>
    </row>
    <row r="169">
      <c r="A169" t="s">
        <v>631</v>
      </c>
      <c r="B169">
        <v>2014</v>
      </c>
      <c r="C169" t="s">
        <v>637</v>
      </c>
      <c r="D169">
        <v>36</v>
      </c>
      <c r="E169" t="s">
        <v>56</v>
      </c>
      <c r="F169" t="s">
        <v>49</v>
      </c>
      <c r="G169" t="s">
        <v>197</v>
      </c>
      <c r="H169">
        <v>86.200000000000003</v>
      </c>
      <c r="I169">
        <v>82.299999999999997</v>
      </c>
      <c r="J169">
        <v>81.299999999999997</v>
      </c>
      <c r="K169">
        <v>76.799999999999997</v>
      </c>
      <c r="L169">
        <v>57.200000000000003</v>
      </c>
      <c r="M169">
        <v>81.400000000000006</v>
      </c>
      <c r="N169">
        <v>72.599999999999994</v>
      </c>
      <c r="O169">
        <v>82.799999999999997</v>
      </c>
      <c r="P169">
        <v>66.299999999999997</v>
      </c>
      <c r="Q169">
        <v>43.100000000000001</v>
      </c>
      <c r="R169">
        <v>88.099999999999994</v>
      </c>
      <c r="S169">
        <v>82.799999999999997</v>
      </c>
      <c r="T169">
        <v>82</v>
      </c>
      <c r="U169">
        <v>82.700000000000003</v>
      </c>
      <c r="V169">
        <v>77.5</v>
      </c>
      <c r="W169" t="s">
        <v>158</v>
      </c>
      <c r="X169" t="s">
        <v>159</v>
      </c>
      <c r="Y169" t="s">
        <v>160</v>
      </c>
      <c r="Z169" t="s">
        <v>161</v>
      </c>
      <c r="AA169" t="s">
        <v>162</v>
      </c>
      <c r="AB169" t="s">
        <v>163</v>
      </c>
      <c r="AC169" t="s">
        <v>252</v>
      </c>
      <c r="AD169" t="s">
        <v>165</v>
      </c>
      <c r="AE169" t="s">
        <v>166</v>
      </c>
      <c r="AF169">
        <v>79.900000000000006</v>
      </c>
      <c r="AG169">
        <v>82.900000000000006</v>
      </c>
      <c r="AH169">
        <v>94.299999999999997</v>
      </c>
      <c r="AI169">
        <v>74</v>
      </c>
      <c r="AJ169">
        <v>76.599999999999994</v>
      </c>
      <c r="AK169">
        <v>81.900000000000006</v>
      </c>
      <c r="AL169">
        <v>93.900000000000006</v>
      </c>
      <c r="AM169">
        <v>66.799999999999997</v>
      </c>
      <c r="AN169">
        <v>86.299999999999997</v>
      </c>
      <c r="AO169"/>
      <c r="AP169"/>
      <c r="AQ169"/>
      <c r="AR169"/>
      <c r="AS169"/>
      <c r="AT169"/>
      <c r="AU169"/>
      <c r="AV169"/>
      <c r="AW169"/>
      <c r="AX169"/>
      <c r="AY169"/>
      <c r="AZ169"/>
      <c r="BA169"/>
      <c r="BB169"/>
      <c r="BC169"/>
      <c r="BD169"/>
      <c r="BE169"/>
      <c r="BF169"/>
      <c r="BG169"/>
      <c r="BH169"/>
      <c r="BI169"/>
      <c r="BJ169"/>
      <c r="BK169"/>
      <c r="BL169"/>
    </row>
    <row r="170">
      <c r="A170" t="s">
        <v>631</v>
      </c>
      <c r="B170">
        <v>2014</v>
      </c>
      <c r="C170" t="s">
        <v>637</v>
      </c>
      <c r="D170">
        <v>37</v>
      </c>
      <c r="E170" t="s">
        <v>167</v>
      </c>
      <c r="F170" t="s">
        <v>50</v>
      </c>
      <c r="G170" t="s">
        <v>650</v>
      </c>
      <c r="H170">
        <v>5.2000000000000002</v>
      </c>
      <c r="I170">
        <v>8.3000000000000007</v>
      </c>
      <c r="J170">
        <v>12.4</v>
      </c>
      <c r="K170">
        <v>17.600000000000001</v>
      </c>
      <c r="L170">
        <v>38.799999999999997</v>
      </c>
      <c r="M170">
        <v>13.800000000000001</v>
      </c>
      <c r="N170">
        <v>22.800000000000001</v>
      </c>
      <c r="O170">
        <v>15.5</v>
      </c>
      <c r="P170">
        <v>31</v>
      </c>
      <c r="Q170">
        <v>53</v>
      </c>
      <c r="R170">
        <v>4.5</v>
      </c>
      <c r="S170">
        <v>6.4000000000000004</v>
      </c>
      <c r="T170">
        <v>7.5999999999999996</v>
      </c>
      <c r="U170">
        <v>9.5</v>
      </c>
      <c r="V170">
        <v>12</v>
      </c>
      <c r="W170" t="s">
        <v>158</v>
      </c>
      <c r="X170" t="s">
        <v>159</v>
      </c>
      <c r="Y170" t="s">
        <v>160</v>
      </c>
      <c r="Z170" t="s">
        <v>161</v>
      </c>
      <c r="AA170" t="s">
        <v>162</v>
      </c>
      <c r="AB170" t="s">
        <v>163</v>
      </c>
      <c r="AC170" t="s">
        <v>252</v>
      </c>
      <c r="AD170" t="s">
        <v>165</v>
      </c>
      <c r="AE170" t="s">
        <v>166</v>
      </c>
      <c r="AF170">
        <v>8.1999999999999993</v>
      </c>
      <c r="AG170">
        <v>3.7000000000000002</v>
      </c>
      <c r="AH170">
        <v>3.1000000000000001</v>
      </c>
      <c r="AI170">
        <v>19.600000000000001</v>
      </c>
      <c r="AJ170">
        <v>17.199999999999999</v>
      </c>
      <c r="AK170">
        <v>4.4000000000000004</v>
      </c>
      <c r="AL170">
        <v>2.6000000000000001</v>
      </c>
      <c r="AM170">
        <v>31.600000000000001</v>
      </c>
      <c r="AN170">
        <v>10.4</v>
      </c>
      <c r="AO170"/>
      <c r="AP170"/>
      <c r="AQ170"/>
      <c r="AR170"/>
      <c r="AS170"/>
      <c r="AT170"/>
      <c r="AU170"/>
      <c r="AV170"/>
      <c r="AW170"/>
      <c r="AX170"/>
      <c r="AY170"/>
      <c r="AZ170"/>
      <c r="BA170"/>
      <c r="BB170"/>
      <c r="BC170"/>
      <c r="BD170"/>
      <c r="BE170"/>
      <c r="BF170"/>
      <c r="BG170"/>
      <c r="BH170"/>
      <c r="BI170"/>
      <c r="BJ170"/>
      <c r="BK170"/>
      <c r="BL170"/>
    </row>
    <row r="171">
      <c r="A171" t="s">
        <v>631</v>
      </c>
      <c r="B171">
        <v>2014</v>
      </c>
      <c r="C171" t="s">
        <v>637</v>
      </c>
      <c r="D171">
        <v>38</v>
      </c>
      <c r="E171" t="s">
        <v>167</v>
      </c>
      <c r="F171" t="s">
        <v>49</v>
      </c>
      <c r="G171" t="s">
        <v>197</v>
      </c>
      <c r="H171">
        <v>94.799999999999997</v>
      </c>
      <c r="I171">
        <v>91.700000000000003</v>
      </c>
      <c r="J171">
        <v>87.599999999999994</v>
      </c>
      <c r="K171">
        <v>82.400000000000006</v>
      </c>
      <c r="L171">
        <v>61.200000000000003</v>
      </c>
      <c r="M171">
        <v>86.200000000000003</v>
      </c>
      <c r="N171">
        <v>77.200000000000003</v>
      </c>
      <c r="O171">
        <v>84.5</v>
      </c>
      <c r="P171">
        <v>69</v>
      </c>
      <c r="Q171">
        <v>47</v>
      </c>
      <c r="R171">
        <v>95.5</v>
      </c>
      <c r="S171">
        <v>93.599999999999994</v>
      </c>
      <c r="T171">
        <v>92.400000000000006</v>
      </c>
      <c r="U171">
        <v>90.5</v>
      </c>
      <c r="V171">
        <v>88</v>
      </c>
      <c r="W171" t="s">
        <v>158</v>
      </c>
      <c r="X171" t="s">
        <v>159</v>
      </c>
      <c r="Y171" t="s">
        <v>160</v>
      </c>
      <c r="Z171" t="s">
        <v>161</v>
      </c>
      <c r="AA171" t="s">
        <v>162</v>
      </c>
      <c r="AB171" t="s">
        <v>163</v>
      </c>
      <c r="AC171" t="s">
        <v>252</v>
      </c>
      <c r="AD171" t="s">
        <v>165</v>
      </c>
      <c r="AE171" t="s">
        <v>166</v>
      </c>
      <c r="AF171">
        <v>91.799999999999997</v>
      </c>
      <c r="AG171">
        <v>96.299999999999997</v>
      </c>
      <c r="AH171">
        <v>96.900000000000006</v>
      </c>
      <c r="AI171">
        <v>80.400000000000006</v>
      </c>
      <c r="AJ171">
        <v>82.799999999999997</v>
      </c>
      <c r="AK171">
        <v>95.599999999999994</v>
      </c>
      <c r="AL171">
        <v>97.400000000000006</v>
      </c>
      <c r="AM171">
        <v>68.400000000000006</v>
      </c>
      <c r="AN171">
        <v>89.599999999999994</v>
      </c>
      <c r="AO171"/>
      <c r="AP171"/>
      <c r="AQ171"/>
      <c r="AR171"/>
      <c r="AS171"/>
      <c r="AT171"/>
      <c r="AU171"/>
      <c r="AV171"/>
      <c r="AW171"/>
      <c r="AX171"/>
      <c r="AY171"/>
      <c r="AZ171"/>
      <c r="BA171"/>
      <c r="BB171"/>
      <c r="BC171"/>
      <c r="BD171"/>
      <c r="BE171"/>
      <c r="BF171"/>
      <c r="BG171"/>
      <c r="BH171"/>
      <c r="BI171"/>
      <c r="BJ171"/>
      <c r="BK171"/>
      <c r="BL171"/>
    </row>
    <row r="172">
      <c r="A172" t="s">
        <v>631</v>
      </c>
      <c r="B172">
        <v>2014</v>
      </c>
      <c r="C172" t="s">
        <v>637</v>
      </c>
      <c r="D172">
        <v>41</v>
      </c>
      <c r="E172" t="s">
        <v>57</v>
      </c>
      <c r="F172" t="s">
        <v>50</v>
      </c>
      <c r="G172" t="s">
        <v>197</v>
      </c>
      <c r="H172">
        <v>12.4</v>
      </c>
      <c r="I172">
        <v>9.8000000000000007</v>
      </c>
      <c r="J172">
        <v>10.4</v>
      </c>
      <c r="K172">
        <v>7.2000000000000002</v>
      </c>
      <c r="L172">
        <v>4.4000000000000004</v>
      </c>
      <c r="M172">
        <v>8.3000000000000007</v>
      </c>
      <c r="N172">
        <v>7.4000000000000004</v>
      </c>
      <c r="O172">
        <v>10.6</v>
      </c>
      <c r="P172">
        <v>3.8999999999999999</v>
      </c>
      <c r="Q172">
        <v>3.5</v>
      </c>
      <c r="R172">
        <v>13.1</v>
      </c>
      <c r="S172">
        <v>10.4</v>
      </c>
      <c r="T172">
        <v>11.6</v>
      </c>
      <c r="U172">
        <v>10.6</v>
      </c>
      <c r="V172">
        <v>7.2999999999999998</v>
      </c>
      <c r="W172" t="s">
        <v>158</v>
      </c>
      <c r="X172" t="s">
        <v>159</v>
      </c>
      <c r="Y172" t="s">
        <v>160</v>
      </c>
      <c r="Z172" t="s">
        <v>161</v>
      </c>
      <c r="AA172" t="s">
        <v>162</v>
      </c>
      <c r="AB172" t="s">
        <v>163</v>
      </c>
      <c r="AC172" t="s">
        <v>252</v>
      </c>
      <c r="AD172" t="s">
        <v>165</v>
      </c>
      <c r="AE172" t="s">
        <v>166</v>
      </c>
      <c r="AF172">
        <v>11.300000000000001</v>
      </c>
      <c r="AG172">
        <v>8</v>
      </c>
      <c r="AH172">
        <v>5.2999999999999998</v>
      </c>
      <c r="AI172">
        <v>6.5</v>
      </c>
      <c r="AJ172">
        <v>2.8999999999999999</v>
      </c>
      <c r="AK172">
        <v>17</v>
      </c>
      <c r="AL172">
        <v>15.699999999999999</v>
      </c>
      <c r="AM172">
        <v>5.7999999999999998</v>
      </c>
      <c r="AN172">
        <v>8.4000000000000004</v>
      </c>
      <c r="AO172"/>
      <c r="AP172"/>
      <c r="AQ172"/>
      <c r="AR172"/>
      <c r="AS172"/>
      <c r="AT172"/>
      <c r="AU172"/>
      <c r="AV172"/>
      <c r="AW172"/>
      <c r="AX172"/>
      <c r="AY172"/>
      <c r="AZ172"/>
      <c r="BA172"/>
      <c r="BB172"/>
      <c r="BC172"/>
      <c r="BD172"/>
      <c r="BE172"/>
      <c r="BF172"/>
      <c r="BG172"/>
      <c r="BH172"/>
      <c r="BI172"/>
      <c r="BJ172"/>
      <c r="BK172"/>
      <c r="BL172"/>
    </row>
    <row r="173">
      <c r="A173" t="s">
        <v>631</v>
      </c>
      <c r="B173">
        <v>2014</v>
      </c>
      <c r="C173" t="s">
        <v>637</v>
      </c>
      <c r="D173">
        <v>42</v>
      </c>
      <c r="E173" t="s">
        <v>57</v>
      </c>
      <c r="F173" t="s">
        <v>49</v>
      </c>
      <c r="G173" t="s">
        <v>651</v>
      </c>
      <c r="H173">
        <v>87.599999999999994</v>
      </c>
      <c r="I173">
        <v>90.200000000000003</v>
      </c>
      <c r="J173">
        <v>89.599999999999994</v>
      </c>
      <c r="K173">
        <v>92.799999999999997</v>
      </c>
      <c r="L173">
        <v>95.599999999999994</v>
      </c>
      <c r="M173">
        <v>91.700000000000003</v>
      </c>
      <c r="N173">
        <v>92.599999999999994</v>
      </c>
      <c r="O173">
        <v>89.400000000000006</v>
      </c>
      <c r="P173">
        <v>96.099999999999994</v>
      </c>
      <c r="Q173">
        <v>96.5</v>
      </c>
      <c r="R173">
        <v>86.900000000000006</v>
      </c>
      <c r="S173">
        <v>89.599999999999994</v>
      </c>
      <c r="T173">
        <v>88.400000000000006</v>
      </c>
      <c r="U173">
        <v>89.400000000000006</v>
      </c>
      <c r="V173">
        <v>92.700000000000003</v>
      </c>
      <c r="W173" t="s">
        <v>158</v>
      </c>
      <c r="X173" t="s">
        <v>159</v>
      </c>
      <c r="Y173" t="s">
        <v>160</v>
      </c>
      <c r="Z173" t="s">
        <v>161</v>
      </c>
      <c r="AA173" t="s">
        <v>162</v>
      </c>
      <c r="AB173" t="s">
        <v>163</v>
      </c>
      <c r="AC173" t="s">
        <v>252</v>
      </c>
      <c r="AD173" t="s">
        <v>165</v>
      </c>
      <c r="AE173" t="s">
        <v>166</v>
      </c>
      <c r="AF173">
        <v>88.700000000000003</v>
      </c>
      <c r="AG173">
        <v>92</v>
      </c>
      <c r="AH173">
        <v>94.700000000000003</v>
      </c>
      <c r="AI173">
        <v>93.5</v>
      </c>
      <c r="AJ173">
        <v>97.099999999999994</v>
      </c>
      <c r="AK173">
        <v>83</v>
      </c>
      <c r="AL173">
        <v>84.299999999999997</v>
      </c>
      <c r="AM173">
        <v>94.200000000000003</v>
      </c>
      <c r="AN173">
        <v>91.599999999999994</v>
      </c>
      <c r="AO173"/>
      <c r="AP173"/>
      <c r="AQ173"/>
      <c r="AR173"/>
      <c r="AS173"/>
      <c r="AT173"/>
      <c r="AU173"/>
      <c r="AV173"/>
      <c r="AW173"/>
      <c r="AX173"/>
      <c r="AY173"/>
      <c r="AZ173"/>
      <c r="BA173"/>
      <c r="BB173"/>
      <c r="BC173"/>
      <c r="BD173"/>
      <c r="BE173"/>
      <c r="BF173"/>
      <c r="BG173"/>
      <c r="BH173"/>
      <c r="BI173"/>
      <c r="BJ173"/>
      <c r="BK173"/>
      <c r="BL173"/>
    </row>
    <row r="174">
      <c r="A174" t="s">
        <v>631</v>
      </c>
      <c r="B174">
        <v>2014</v>
      </c>
      <c r="C174" t="s">
        <v>637</v>
      </c>
      <c r="D174">
        <v>58</v>
      </c>
      <c r="E174" t="s">
        <v>428</v>
      </c>
      <c r="F174" t="s">
        <v>429</v>
      </c>
      <c r="G174" t="s">
        <v>197</v>
      </c>
      <c r="H174">
        <v>0.40000000000000002</v>
      </c>
      <c r="I174">
        <v>1.3</v>
      </c>
      <c r="J174">
        <v>1.5</v>
      </c>
      <c r="K174">
        <v>2.7000000000000002</v>
      </c>
      <c r="L174">
        <v>15.300000000000001</v>
      </c>
      <c r="M174">
        <v>1.3999999999999999</v>
      </c>
      <c r="N174">
        <v>3.2000000000000002</v>
      </c>
      <c r="O174">
        <v>3.7000000000000002</v>
      </c>
      <c r="P174">
        <v>7.2000000000000002</v>
      </c>
      <c r="Q174">
        <v>26.600000000000001</v>
      </c>
      <c r="R174">
        <v>0.20000000000000001</v>
      </c>
      <c r="S174">
        <v>1</v>
      </c>
      <c r="T174">
        <v>1</v>
      </c>
      <c r="U174">
        <v>1.7</v>
      </c>
      <c r="V174">
        <v>0.80000000000000004</v>
      </c>
      <c r="W174" t="s">
        <v>158</v>
      </c>
      <c r="X174" t="s">
        <v>159</v>
      </c>
      <c r="Y174" t="s">
        <v>160</v>
      </c>
      <c r="Z174" t="s">
        <v>161</v>
      </c>
      <c r="AA174" t="s">
        <v>162</v>
      </c>
      <c r="AB174" t="s">
        <v>163</v>
      </c>
      <c r="AC174" t="s">
        <v>252</v>
      </c>
      <c r="AD174" t="s">
        <v>165</v>
      </c>
      <c r="AE174" t="s">
        <v>166</v>
      </c>
      <c r="AF174">
        <v>0</v>
      </c>
      <c r="AG174">
        <v>0.20000000000000001</v>
      </c>
      <c r="AH174">
        <v>0</v>
      </c>
      <c r="AI174">
        <v>0.40000000000000002</v>
      </c>
      <c r="AJ174">
        <v>6.7999999999999998</v>
      </c>
      <c r="AK174">
        <v>0</v>
      </c>
      <c r="AL174">
        <v>0.20000000000000001</v>
      </c>
      <c r="AM174">
        <v>11</v>
      </c>
      <c r="AN174">
        <v>0</v>
      </c>
      <c r="AO174"/>
      <c r="AP174"/>
      <c r="AQ174"/>
      <c r="AR174"/>
      <c r="AS174"/>
      <c r="AT174"/>
      <c r="AU174"/>
      <c r="AV174"/>
      <c r="AW174"/>
      <c r="AX174"/>
      <c r="AY174"/>
      <c r="AZ174"/>
      <c r="BA174"/>
      <c r="BB174"/>
      <c r="BC174"/>
      <c r="BD174"/>
      <c r="BE174"/>
      <c r="BF174"/>
      <c r="BG174"/>
      <c r="BH174"/>
      <c r="BI174"/>
      <c r="BJ174"/>
      <c r="BK174"/>
      <c r="BL174"/>
    </row>
    <row r="175">
      <c r="A175" t="s">
        <v>631</v>
      </c>
      <c r="B175">
        <v>2014</v>
      </c>
      <c r="C175" t="s">
        <v>637</v>
      </c>
      <c r="D175">
        <v>59</v>
      </c>
      <c r="E175" t="s">
        <v>428</v>
      </c>
      <c r="F175" t="s">
        <v>430</v>
      </c>
      <c r="G175" t="s">
        <v>197</v>
      </c>
      <c r="H175">
        <v>1.7</v>
      </c>
      <c r="I175">
        <v>2.3999999999999999</v>
      </c>
      <c r="J175">
        <v>3.2000000000000002</v>
      </c>
      <c r="K175">
        <v>5.2999999999999998</v>
      </c>
      <c r="L175">
        <v>13.199999999999999</v>
      </c>
      <c r="M175">
        <v>2.2000000000000002</v>
      </c>
      <c r="N175">
        <v>5.2000000000000002</v>
      </c>
      <c r="O175">
        <v>4.0999999999999996</v>
      </c>
      <c r="P175">
        <v>13.199999999999999</v>
      </c>
      <c r="Q175">
        <v>16.300000000000001</v>
      </c>
      <c r="R175">
        <v>1.7</v>
      </c>
      <c r="S175">
        <v>1.3</v>
      </c>
      <c r="T175">
        <v>3</v>
      </c>
      <c r="U175">
        <v>3.2999999999999998</v>
      </c>
      <c r="V175">
        <v>4.5999999999999996</v>
      </c>
      <c r="W175" t="s">
        <v>158</v>
      </c>
      <c r="X175" t="s">
        <v>159</v>
      </c>
      <c r="Y175" t="s">
        <v>160</v>
      </c>
      <c r="Z175" t="s">
        <v>161</v>
      </c>
      <c r="AA175" t="s">
        <v>162</v>
      </c>
      <c r="AB175" t="s">
        <v>163</v>
      </c>
      <c r="AC175" t="s">
        <v>252</v>
      </c>
      <c r="AD175" t="s">
        <v>165</v>
      </c>
      <c r="AE175" t="s">
        <v>166</v>
      </c>
      <c r="AF175">
        <v>0.40000000000000002</v>
      </c>
      <c r="AG175">
        <v>0.90000000000000002</v>
      </c>
      <c r="AH175">
        <v>0.20000000000000001</v>
      </c>
      <c r="AI175">
        <v>12</v>
      </c>
      <c r="AJ175">
        <v>3.3999999999999999</v>
      </c>
      <c r="AK175">
        <v>1.1000000000000001</v>
      </c>
      <c r="AL175">
        <v>0</v>
      </c>
      <c r="AM175">
        <v>10.5</v>
      </c>
      <c r="AN175">
        <v>0.59999999999999998</v>
      </c>
      <c r="AO175"/>
      <c r="AP175"/>
      <c r="AQ175"/>
      <c r="AR175"/>
      <c r="AS175"/>
      <c r="AT175"/>
      <c r="AU175"/>
      <c r="AV175"/>
      <c r="AW175"/>
      <c r="AX175"/>
      <c r="AY175"/>
      <c r="AZ175"/>
      <c r="BA175"/>
      <c r="BB175"/>
      <c r="BC175"/>
      <c r="BD175"/>
      <c r="BE175"/>
      <c r="BF175"/>
      <c r="BG175"/>
      <c r="BH175"/>
      <c r="BI175"/>
      <c r="BJ175"/>
      <c r="BK175"/>
      <c r="BL175"/>
    </row>
    <row r="176">
      <c r="A176" t="s">
        <v>631</v>
      </c>
      <c r="B176">
        <v>2014</v>
      </c>
      <c r="C176" t="s">
        <v>637</v>
      </c>
      <c r="D176">
        <v>60</v>
      </c>
      <c r="E176" t="s">
        <v>428</v>
      </c>
      <c r="F176" t="s">
        <v>431</v>
      </c>
      <c r="G176" t="s">
        <v>197</v>
      </c>
      <c r="H176">
        <v>3.6000000000000001</v>
      </c>
      <c r="I176">
        <v>7.2000000000000002</v>
      </c>
      <c r="J176">
        <v>12.1</v>
      </c>
      <c r="K176">
        <v>28.800000000000001</v>
      </c>
      <c r="L176">
        <v>31</v>
      </c>
      <c r="M176">
        <v>22</v>
      </c>
      <c r="N176">
        <v>33.899999999999999</v>
      </c>
      <c r="O176">
        <v>39.700000000000003</v>
      </c>
      <c r="P176">
        <v>38.299999999999997</v>
      </c>
      <c r="Q176">
        <v>26.300000000000001</v>
      </c>
      <c r="R176">
        <v>2.3999999999999999</v>
      </c>
      <c r="S176">
        <v>3.3999999999999999</v>
      </c>
      <c r="T176">
        <v>6.5</v>
      </c>
      <c r="U176">
        <v>5</v>
      </c>
      <c r="V176">
        <v>4.5999999999999996</v>
      </c>
      <c r="W176" t="s">
        <v>158</v>
      </c>
      <c r="X176" t="s">
        <v>159</v>
      </c>
      <c r="Y176" t="s">
        <v>160</v>
      </c>
      <c r="Z176" t="s">
        <v>161</v>
      </c>
      <c r="AA176" t="s">
        <v>162</v>
      </c>
      <c r="AB176" t="s">
        <v>163</v>
      </c>
      <c r="AC176" t="s">
        <v>252</v>
      </c>
      <c r="AD176" t="s">
        <v>165</v>
      </c>
      <c r="AE176" t="s">
        <v>166</v>
      </c>
      <c r="AF176">
        <v>0.69999999999999996</v>
      </c>
      <c r="AG176">
        <v>1.7</v>
      </c>
      <c r="AH176">
        <v>0.29999999999999999</v>
      </c>
      <c r="AI176">
        <v>12</v>
      </c>
      <c r="AJ176">
        <v>10.5</v>
      </c>
      <c r="AK176">
        <v>5.4000000000000004</v>
      </c>
      <c r="AL176">
        <v>0.29999999999999999</v>
      </c>
      <c r="AM176">
        <v>42.100000000000001</v>
      </c>
      <c r="AN176">
        <v>0.80000000000000004</v>
      </c>
      <c r="AO176"/>
      <c r="AP176"/>
      <c r="AQ176"/>
      <c r="AR176"/>
      <c r="AS176"/>
      <c r="AT176"/>
      <c r="AU176"/>
      <c r="AV176"/>
      <c r="AW176"/>
      <c r="AX176"/>
      <c r="AY176"/>
      <c r="AZ176"/>
      <c r="BA176"/>
      <c r="BB176"/>
      <c r="BC176"/>
      <c r="BD176"/>
      <c r="BE176"/>
      <c r="BF176"/>
      <c r="BG176"/>
      <c r="BH176"/>
      <c r="BI176"/>
      <c r="BJ176"/>
      <c r="BK176"/>
      <c r="BL176"/>
    </row>
    <row r="177">
      <c r="A177" t="s">
        <v>631</v>
      </c>
      <c r="B177">
        <v>2014</v>
      </c>
      <c r="C177" t="s">
        <v>637</v>
      </c>
      <c r="D177">
        <v>61</v>
      </c>
      <c r="E177" t="s">
        <v>428</v>
      </c>
      <c r="F177" t="s">
        <v>432</v>
      </c>
      <c r="G177" t="s">
        <v>197</v>
      </c>
      <c r="H177">
        <v>9.8000000000000007</v>
      </c>
      <c r="I177">
        <v>13.9</v>
      </c>
      <c r="J177">
        <v>13.1</v>
      </c>
      <c r="K177">
        <v>12.800000000000001</v>
      </c>
      <c r="L177">
        <v>9.9000000000000004</v>
      </c>
      <c r="M177">
        <v>10.5</v>
      </c>
      <c r="N177">
        <v>9.3000000000000007</v>
      </c>
      <c r="O177">
        <v>12.1</v>
      </c>
      <c r="P177">
        <v>10.9</v>
      </c>
      <c r="Q177">
        <v>7.5999999999999996</v>
      </c>
      <c r="R177">
        <v>8.8000000000000007</v>
      </c>
      <c r="S177">
        <v>11.800000000000001</v>
      </c>
      <c r="T177">
        <v>14.6</v>
      </c>
      <c r="U177">
        <v>14.199999999999999</v>
      </c>
      <c r="V177">
        <v>17.300000000000001</v>
      </c>
      <c r="W177" t="s">
        <v>158</v>
      </c>
      <c r="X177" t="s">
        <v>159</v>
      </c>
      <c r="Y177" t="s">
        <v>160</v>
      </c>
      <c r="Z177" t="s">
        <v>161</v>
      </c>
      <c r="AA177" t="s">
        <v>162</v>
      </c>
      <c r="AB177" t="s">
        <v>163</v>
      </c>
      <c r="AC177" t="s">
        <v>252</v>
      </c>
      <c r="AD177" t="s">
        <v>165</v>
      </c>
      <c r="AE177" t="s">
        <v>166</v>
      </c>
      <c r="AF177">
        <v>3.7999999999999998</v>
      </c>
      <c r="AG177">
        <v>2.6000000000000001</v>
      </c>
      <c r="AH177">
        <v>11.800000000000001</v>
      </c>
      <c r="AI177">
        <v>28.800000000000001</v>
      </c>
      <c r="AJ177">
        <v>31.800000000000001</v>
      </c>
      <c r="AK177">
        <v>2.6000000000000001</v>
      </c>
      <c r="AL177">
        <v>1.3</v>
      </c>
      <c r="AM177">
        <v>7.5</v>
      </c>
      <c r="AN177">
        <v>25.100000000000001</v>
      </c>
      <c r="AO177"/>
      <c r="AP177"/>
      <c r="AQ177"/>
      <c r="AR177"/>
      <c r="AS177"/>
      <c r="AT177"/>
      <c r="AU177"/>
      <c r="AV177"/>
      <c r="AW177"/>
      <c r="AX177"/>
      <c r="AY177"/>
      <c r="AZ177"/>
      <c r="BA177"/>
      <c r="BB177"/>
      <c r="BC177"/>
      <c r="BD177"/>
      <c r="BE177"/>
      <c r="BF177"/>
      <c r="BG177"/>
      <c r="BH177"/>
      <c r="BI177"/>
      <c r="BJ177"/>
      <c r="BK177"/>
      <c r="BL177"/>
    </row>
    <row r="178">
      <c r="A178" t="s">
        <v>631</v>
      </c>
      <c r="B178">
        <v>2014</v>
      </c>
      <c r="C178" t="s">
        <v>637</v>
      </c>
      <c r="D178">
        <v>62</v>
      </c>
      <c r="E178" t="s">
        <v>428</v>
      </c>
      <c r="F178" t="s">
        <v>433</v>
      </c>
      <c r="G178" t="s">
        <v>197</v>
      </c>
      <c r="H178">
        <v>14</v>
      </c>
      <c r="I178">
        <v>21.100000000000001</v>
      </c>
      <c r="J178">
        <v>23.399999999999999</v>
      </c>
      <c r="K178">
        <v>12.1</v>
      </c>
      <c r="L178">
        <v>4.7999999999999998</v>
      </c>
      <c r="M178">
        <v>11.300000000000001</v>
      </c>
      <c r="N178">
        <v>7.7000000000000002</v>
      </c>
      <c r="O178">
        <v>7.5</v>
      </c>
      <c r="P178">
        <v>3.2000000000000002</v>
      </c>
      <c r="Q178">
        <v>3.1000000000000001</v>
      </c>
      <c r="R178">
        <v>11.300000000000001</v>
      </c>
      <c r="S178">
        <v>17.800000000000001</v>
      </c>
      <c r="T178">
        <v>24.100000000000001</v>
      </c>
      <c r="U178">
        <v>27.699999999999999</v>
      </c>
      <c r="V178">
        <v>28.100000000000001</v>
      </c>
      <c r="W178" t="s">
        <v>158</v>
      </c>
      <c r="X178" t="s">
        <v>159</v>
      </c>
      <c r="Y178" t="s">
        <v>160</v>
      </c>
      <c r="Z178" t="s">
        <v>161</v>
      </c>
      <c r="AA178" t="s">
        <v>162</v>
      </c>
      <c r="AB178" t="s">
        <v>163</v>
      </c>
      <c r="AC178" t="s">
        <v>252</v>
      </c>
      <c r="AD178" t="s">
        <v>165</v>
      </c>
      <c r="AE178" t="s">
        <v>166</v>
      </c>
      <c r="AF178">
        <v>52.299999999999997</v>
      </c>
      <c r="AG178">
        <v>11.800000000000001</v>
      </c>
      <c r="AH178">
        <v>8.0999999999999996</v>
      </c>
      <c r="AI178">
        <v>6.7000000000000002</v>
      </c>
      <c r="AJ178">
        <v>13.300000000000001</v>
      </c>
      <c r="AK178">
        <v>15</v>
      </c>
      <c r="AL178">
        <v>56.700000000000003</v>
      </c>
      <c r="AM178">
        <v>0.5</v>
      </c>
      <c r="AN178">
        <v>18.399999999999999</v>
      </c>
      <c r="AO178"/>
      <c r="AP178"/>
      <c r="AQ178"/>
      <c r="AR178"/>
      <c r="AS178"/>
      <c r="AT178"/>
      <c r="AU178"/>
      <c r="AV178"/>
      <c r="AW178"/>
      <c r="AX178"/>
      <c r="AY178"/>
      <c r="AZ178"/>
      <c r="BA178"/>
      <c r="BB178"/>
      <c r="BC178"/>
      <c r="BD178"/>
      <c r="BE178"/>
      <c r="BF178"/>
      <c r="BG178"/>
      <c r="BH178"/>
      <c r="BI178"/>
      <c r="BJ178"/>
      <c r="BK178"/>
      <c r="BL178"/>
    </row>
    <row r="179">
      <c r="A179" t="s">
        <v>631</v>
      </c>
      <c r="B179">
        <v>2014</v>
      </c>
      <c r="C179" t="s">
        <v>637</v>
      </c>
      <c r="D179">
        <v>63</v>
      </c>
      <c r="E179" t="s">
        <v>428</v>
      </c>
      <c r="F179" t="s">
        <v>434</v>
      </c>
      <c r="G179" t="s">
        <v>197</v>
      </c>
      <c r="H179">
        <v>20.699999999999999</v>
      </c>
      <c r="I179">
        <v>17.199999999999999</v>
      </c>
      <c r="J179">
        <v>23</v>
      </c>
      <c r="K179">
        <v>25.899999999999999</v>
      </c>
      <c r="L179">
        <v>18.800000000000001</v>
      </c>
      <c r="M179">
        <v>31.600000000000001</v>
      </c>
      <c r="N179">
        <v>32.600000000000001</v>
      </c>
      <c r="O179">
        <v>26.300000000000001</v>
      </c>
      <c r="P179">
        <v>22.300000000000001</v>
      </c>
      <c r="Q179">
        <v>14.800000000000001</v>
      </c>
      <c r="R179">
        <v>21.399999999999999</v>
      </c>
      <c r="S179">
        <v>20.199999999999999</v>
      </c>
      <c r="T179">
        <v>13.300000000000001</v>
      </c>
      <c r="U179">
        <v>15</v>
      </c>
      <c r="V179">
        <v>18.600000000000001</v>
      </c>
      <c r="W179" t="s">
        <v>158</v>
      </c>
      <c r="X179" t="s">
        <v>159</v>
      </c>
      <c r="Y179" t="s">
        <v>160</v>
      </c>
      <c r="Z179" t="s">
        <v>161</v>
      </c>
      <c r="AA179" t="s">
        <v>162</v>
      </c>
      <c r="AB179" t="s">
        <v>163</v>
      </c>
      <c r="AC179" t="s">
        <v>252</v>
      </c>
      <c r="AD179" t="s">
        <v>165</v>
      </c>
      <c r="AE179" t="s">
        <v>166</v>
      </c>
      <c r="AF179">
        <v>18.600000000000001</v>
      </c>
      <c r="AG179">
        <v>19.399999999999999</v>
      </c>
      <c r="AH179">
        <v>44.799999999999997</v>
      </c>
      <c r="AI179">
        <v>17.5</v>
      </c>
      <c r="AJ179">
        <v>16.5</v>
      </c>
      <c r="AK179">
        <v>17.100000000000001</v>
      </c>
      <c r="AL179">
        <v>17.600000000000001</v>
      </c>
      <c r="AM179">
        <v>24.800000000000001</v>
      </c>
      <c r="AN179">
        <v>27.800000000000001</v>
      </c>
      <c r="AO179"/>
      <c r="AP179"/>
      <c r="AQ179"/>
      <c r="AR179"/>
      <c r="AS179"/>
      <c r="AT179"/>
      <c r="AU179"/>
      <c r="AV179"/>
      <c r="AW179"/>
      <c r="AX179"/>
      <c r="AY179"/>
      <c r="AZ179"/>
      <c r="BA179"/>
      <c r="BB179"/>
      <c r="BC179"/>
      <c r="BD179"/>
      <c r="BE179"/>
      <c r="BF179"/>
      <c r="BG179"/>
      <c r="BH179"/>
      <c r="BI179"/>
      <c r="BJ179"/>
      <c r="BK179"/>
      <c r="BL179"/>
    </row>
    <row r="180">
      <c r="A180" t="s">
        <v>631</v>
      </c>
      <c r="B180">
        <v>2014</v>
      </c>
      <c r="C180" t="s">
        <v>637</v>
      </c>
      <c r="D180">
        <v>64</v>
      </c>
      <c r="E180" t="s">
        <v>428</v>
      </c>
      <c r="F180" t="s">
        <v>435</v>
      </c>
      <c r="G180" t="s">
        <v>197</v>
      </c>
      <c r="H180">
        <v>47.100000000000001</v>
      </c>
      <c r="I180">
        <v>34.899999999999999</v>
      </c>
      <c r="J180">
        <v>21.600000000000001</v>
      </c>
      <c r="K180">
        <v>11.4</v>
      </c>
      <c r="L180">
        <v>5.7999999999999998</v>
      </c>
      <c r="M180">
        <v>20.300000000000001</v>
      </c>
      <c r="N180">
        <v>7.2000000000000002</v>
      </c>
      <c r="O180">
        <v>4.7999999999999998</v>
      </c>
      <c r="P180">
        <v>4.2000000000000002</v>
      </c>
      <c r="Q180">
        <v>4.2999999999999998</v>
      </c>
      <c r="R180">
        <v>52.100000000000001</v>
      </c>
      <c r="S180">
        <v>41.600000000000001</v>
      </c>
      <c r="T180">
        <v>35.600000000000001</v>
      </c>
      <c r="U180">
        <v>30.300000000000001</v>
      </c>
      <c r="V180">
        <v>24.199999999999999</v>
      </c>
      <c r="W180" t="s">
        <v>158</v>
      </c>
      <c r="X180" t="s">
        <v>159</v>
      </c>
      <c r="Y180" t="s">
        <v>160</v>
      </c>
      <c r="Z180" t="s">
        <v>161</v>
      </c>
      <c r="AA180" t="s">
        <v>162</v>
      </c>
      <c r="AB180" t="s">
        <v>163</v>
      </c>
      <c r="AC180" t="s">
        <v>252</v>
      </c>
      <c r="AD180" t="s">
        <v>165</v>
      </c>
      <c r="AE180" t="s">
        <v>166</v>
      </c>
      <c r="AF180">
        <v>20.199999999999999</v>
      </c>
      <c r="AG180">
        <v>60.5</v>
      </c>
      <c r="AH180">
        <v>26.300000000000001</v>
      </c>
      <c r="AI180">
        <v>19.199999999999999</v>
      </c>
      <c r="AJ180">
        <v>16.399999999999999</v>
      </c>
      <c r="AK180">
        <v>58.799999999999997</v>
      </c>
      <c r="AL180">
        <v>21.600000000000001</v>
      </c>
      <c r="AM180">
        <v>3</v>
      </c>
      <c r="AN180">
        <v>24.600000000000001</v>
      </c>
      <c r="AO180"/>
      <c r="AP180"/>
      <c r="AQ180"/>
      <c r="AR180"/>
      <c r="AS180"/>
      <c r="AT180"/>
      <c r="AU180"/>
      <c r="AV180"/>
      <c r="AW180"/>
      <c r="AX180"/>
      <c r="AY180"/>
      <c r="AZ180"/>
      <c r="BA180"/>
      <c r="BB180"/>
      <c r="BC180"/>
      <c r="BD180"/>
      <c r="BE180"/>
      <c r="BF180"/>
      <c r="BG180"/>
      <c r="BH180"/>
      <c r="BI180"/>
      <c r="BJ180"/>
      <c r="BK180"/>
      <c r="BL180"/>
    </row>
    <row r="181">
      <c r="A181" t="s">
        <v>631</v>
      </c>
      <c r="B181">
        <v>2014</v>
      </c>
      <c r="C181" t="s">
        <v>637</v>
      </c>
      <c r="D181">
        <v>65</v>
      </c>
      <c r="E181" t="s">
        <v>428</v>
      </c>
      <c r="F181" t="s">
        <v>436</v>
      </c>
      <c r="G181" t="s">
        <v>197</v>
      </c>
      <c r="H181">
        <v>0.5</v>
      </c>
      <c r="I181">
        <v>0.40000000000000002</v>
      </c>
      <c r="J181">
        <v>0.80000000000000004</v>
      </c>
      <c r="K181">
        <v>0.59999999999999998</v>
      </c>
      <c r="L181">
        <v>0.59999999999999998</v>
      </c>
      <c r="M181">
        <v>0.40000000000000002</v>
      </c>
      <c r="N181">
        <v>1</v>
      </c>
      <c r="O181">
        <v>1.5</v>
      </c>
      <c r="P181">
        <v>0.40000000000000002</v>
      </c>
      <c r="Q181">
        <v>0.20000000000000001</v>
      </c>
      <c r="R181">
        <v>0.40000000000000002</v>
      </c>
      <c r="S181">
        <v>0.29999999999999999</v>
      </c>
      <c r="T181">
        <v>0.40000000000000002</v>
      </c>
      <c r="U181">
        <v>0.59999999999999998</v>
      </c>
      <c r="V181">
        <v>0.59999999999999998</v>
      </c>
      <c r="W181" t="s">
        <v>158</v>
      </c>
      <c r="X181" t="s">
        <v>159</v>
      </c>
      <c r="Y181" t="s">
        <v>160</v>
      </c>
      <c r="Z181" t="s">
        <v>161</v>
      </c>
      <c r="AA181" t="s">
        <v>162</v>
      </c>
      <c r="AB181" t="s">
        <v>163</v>
      </c>
      <c r="AC181" t="s">
        <v>252</v>
      </c>
      <c r="AD181" t="s">
        <v>165</v>
      </c>
      <c r="AE181" t="s">
        <v>166</v>
      </c>
      <c r="AF181">
        <v>0.20000000000000001</v>
      </c>
      <c r="AG181">
        <v>2.1000000000000001</v>
      </c>
      <c r="AH181">
        <v>0.40000000000000002</v>
      </c>
      <c r="AI181">
        <v>2.8999999999999999</v>
      </c>
      <c r="AJ181">
        <v>0</v>
      </c>
      <c r="AK181">
        <v>0</v>
      </c>
      <c r="AL181">
        <v>0</v>
      </c>
      <c r="AM181">
        <v>0.20000000000000001</v>
      </c>
      <c r="AN181">
        <v>0.59999999999999998</v>
      </c>
      <c r="AO181"/>
      <c r="AP181"/>
      <c r="AQ181"/>
      <c r="AR181"/>
      <c r="AS181"/>
      <c r="AT181"/>
      <c r="AU181"/>
      <c r="AV181"/>
      <c r="AW181"/>
      <c r="AX181"/>
      <c r="AY181"/>
      <c r="AZ181"/>
      <c r="BA181"/>
      <c r="BB181"/>
      <c r="BC181"/>
      <c r="BD181"/>
      <c r="BE181"/>
      <c r="BF181"/>
      <c r="BG181"/>
      <c r="BH181"/>
      <c r="BI181"/>
      <c r="BJ181"/>
      <c r="BK181"/>
      <c r="BL181"/>
    </row>
    <row r="182">
      <c r="A182" t="s">
        <v>631</v>
      </c>
      <c r="B182">
        <v>2014</v>
      </c>
      <c r="C182" t="s">
        <v>637</v>
      </c>
      <c r="D182">
        <v>66</v>
      </c>
      <c r="E182" t="s">
        <v>428</v>
      </c>
      <c r="F182" t="s">
        <v>437</v>
      </c>
      <c r="G182" t="s">
        <v>197</v>
      </c>
      <c r="H182">
        <v>1.5</v>
      </c>
      <c r="I182">
        <v>1.1000000000000001</v>
      </c>
      <c r="J182">
        <v>0.69999999999999996</v>
      </c>
      <c r="K182">
        <v>0.29999999999999999</v>
      </c>
      <c r="L182">
        <v>0</v>
      </c>
      <c r="M182">
        <v>0.10000000000000001</v>
      </c>
      <c r="N182">
        <v>0</v>
      </c>
      <c r="O182">
        <v>0.10000000000000001</v>
      </c>
      <c r="P182">
        <v>0</v>
      </c>
      <c r="Q182">
        <v>0</v>
      </c>
      <c r="R182">
        <v>1.5</v>
      </c>
      <c r="S182">
        <v>1.7</v>
      </c>
      <c r="T182">
        <v>0.80000000000000004</v>
      </c>
      <c r="U182">
        <v>1.3</v>
      </c>
      <c r="V182">
        <v>1</v>
      </c>
      <c r="W182" t="s">
        <v>158</v>
      </c>
      <c r="X182" t="s">
        <v>159</v>
      </c>
      <c r="Y182" t="s">
        <v>160</v>
      </c>
      <c r="Z182" t="s">
        <v>161</v>
      </c>
      <c r="AA182" t="s">
        <v>162</v>
      </c>
      <c r="AB182" t="s">
        <v>163</v>
      </c>
      <c r="AC182" t="s">
        <v>252</v>
      </c>
      <c r="AD182" t="s">
        <v>165</v>
      </c>
      <c r="AE182" t="s">
        <v>166</v>
      </c>
      <c r="AF182">
        <v>3</v>
      </c>
      <c r="AG182">
        <v>0.69999999999999996</v>
      </c>
      <c r="AH182">
        <v>8.0999999999999996</v>
      </c>
      <c r="AI182">
        <v>0.29999999999999999</v>
      </c>
      <c r="AJ182">
        <v>0.20000000000000001</v>
      </c>
      <c r="AK182">
        <v>0</v>
      </c>
      <c r="AL182">
        <v>0.5</v>
      </c>
      <c r="AM182">
        <v>0</v>
      </c>
      <c r="AN182">
        <v>1.3999999999999999</v>
      </c>
      <c r="AO182"/>
      <c r="AP182"/>
      <c r="AQ182"/>
      <c r="AR182"/>
      <c r="AS182"/>
      <c r="AT182"/>
      <c r="AU182"/>
      <c r="AV182"/>
      <c r="AW182"/>
      <c r="AX182"/>
      <c r="AY182"/>
      <c r="AZ182"/>
      <c r="BA182"/>
      <c r="BB182"/>
      <c r="BC182"/>
      <c r="BD182"/>
      <c r="BE182"/>
      <c r="BF182"/>
      <c r="BG182"/>
      <c r="BH182"/>
      <c r="BI182"/>
      <c r="BJ182"/>
      <c r="BK182"/>
      <c r="BL182"/>
    </row>
    <row r="183">
      <c r="A183" t="s">
        <v>631</v>
      </c>
      <c r="B183">
        <v>2014</v>
      </c>
      <c r="C183" t="s">
        <v>637</v>
      </c>
      <c r="D183">
        <v>67</v>
      </c>
      <c r="E183" t="s">
        <v>428</v>
      </c>
      <c r="F183" t="s">
        <v>438</v>
      </c>
      <c r="G183" t="s">
        <v>197</v>
      </c>
      <c r="H183">
        <v>0.10000000000000001</v>
      </c>
      <c r="I183">
        <v>0</v>
      </c>
      <c r="J183">
        <v>0</v>
      </c>
      <c r="K183">
        <v>0</v>
      </c>
      <c r="L183">
        <v>0</v>
      </c>
      <c r="M183">
        <v>0</v>
      </c>
      <c r="N183">
        <v>0</v>
      </c>
      <c r="O183">
        <v>0</v>
      </c>
      <c r="P183">
        <v>0</v>
      </c>
      <c r="Q183">
        <v>0</v>
      </c>
      <c r="R183">
        <v>0.20000000000000001</v>
      </c>
      <c r="S183">
        <v>0</v>
      </c>
      <c r="T183">
        <v>0</v>
      </c>
      <c r="U183">
        <v>0</v>
      </c>
      <c r="V183">
        <v>0</v>
      </c>
      <c r="W183" t="s">
        <v>158</v>
      </c>
      <c r="X183" t="s">
        <v>159</v>
      </c>
      <c r="Y183" t="s">
        <v>160</v>
      </c>
      <c r="Z183" t="s">
        <v>161</v>
      </c>
      <c r="AA183" t="s">
        <v>162</v>
      </c>
      <c r="AB183" t="s">
        <v>163</v>
      </c>
      <c r="AC183" t="s">
        <v>252</v>
      </c>
      <c r="AD183" t="s">
        <v>165</v>
      </c>
      <c r="AE183" t="s">
        <v>166</v>
      </c>
      <c r="AF183">
        <v>0</v>
      </c>
      <c r="AG183">
        <v>0</v>
      </c>
      <c r="AH183">
        <v>0</v>
      </c>
      <c r="AI183">
        <v>0</v>
      </c>
      <c r="AJ183">
        <v>0</v>
      </c>
      <c r="AK183">
        <v>0</v>
      </c>
      <c r="AL183">
        <v>0</v>
      </c>
      <c r="AM183">
        <v>0</v>
      </c>
      <c r="AN183">
        <v>0.40000000000000002</v>
      </c>
      <c r="AO183"/>
      <c r="AP183"/>
      <c r="AQ183"/>
      <c r="AR183"/>
      <c r="AS183"/>
      <c r="AT183"/>
      <c r="AU183"/>
      <c r="AV183"/>
      <c r="AW183"/>
      <c r="AX183"/>
      <c r="AY183"/>
      <c r="AZ183"/>
      <c r="BA183"/>
      <c r="BB183"/>
      <c r="BC183"/>
      <c r="BD183"/>
      <c r="BE183"/>
      <c r="BF183"/>
      <c r="BG183"/>
      <c r="BH183"/>
      <c r="BI183"/>
      <c r="BJ183"/>
      <c r="BK183"/>
      <c r="BL183"/>
    </row>
    <row r="184">
      <c r="A184" t="s">
        <v>631</v>
      </c>
      <c r="B184">
        <v>2014</v>
      </c>
      <c r="C184" t="s">
        <v>637</v>
      </c>
      <c r="D184">
        <v>68</v>
      </c>
      <c r="E184" t="s">
        <v>428</v>
      </c>
      <c r="F184" t="s">
        <v>439</v>
      </c>
      <c r="G184" t="s">
        <v>197</v>
      </c>
      <c r="H184">
        <v>0.40000000000000002</v>
      </c>
      <c r="I184">
        <v>0.5</v>
      </c>
      <c r="J184">
        <v>0.5</v>
      </c>
      <c r="K184">
        <v>0.10000000000000001</v>
      </c>
      <c r="L184">
        <v>0</v>
      </c>
      <c r="M184">
        <v>0</v>
      </c>
      <c r="N184">
        <v>0</v>
      </c>
      <c r="O184">
        <v>0.20000000000000001</v>
      </c>
      <c r="P184">
        <v>0</v>
      </c>
      <c r="Q184">
        <v>0</v>
      </c>
      <c r="R184">
        <v>0</v>
      </c>
      <c r="S184">
        <v>0.80000000000000004</v>
      </c>
      <c r="T184">
        <v>0.5</v>
      </c>
      <c r="U184">
        <v>1</v>
      </c>
      <c r="V184">
        <v>0.20000000000000001</v>
      </c>
      <c r="W184" t="s">
        <v>158</v>
      </c>
      <c r="X184" t="s">
        <v>159</v>
      </c>
      <c r="Y184" t="s">
        <v>160</v>
      </c>
      <c r="Z184" t="s">
        <v>161</v>
      </c>
      <c r="AA184" t="s">
        <v>162</v>
      </c>
      <c r="AB184" t="s">
        <v>163</v>
      </c>
      <c r="AC184" t="s">
        <v>252</v>
      </c>
      <c r="AD184" t="s">
        <v>165</v>
      </c>
      <c r="AE184" t="s">
        <v>166</v>
      </c>
      <c r="AF184">
        <v>0.80000000000000004</v>
      </c>
      <c r="AG184">
        <v>0</v>
      </c>
      <c r="AH184">
        <v>0</v>
      </c>
      <c r="AI184">
        <v>0.20000000000000001</v>
      </c>
      <c r="AJ184">
        <v>1</v>
      </c>
      <c r="AK184">
        <v>0</v>
      </c>
      <c r="AL184">
        <v>1.6000000000000001</v>
      </c>
      <c r="AM184">
        <v>0</v>
      </c>
      <c r="AN184">
        <v>0.10000000000000001</v>
      </c>
      <c r="AO184"/>
      <c r="AP184"/>
      <c r="AQ184"/>
      <c r="AR184"/>
      <c r="AS184"/>
      <c r="AT184"/>
      <c r="AU184"/>
      <c r="AV184"/>
      <c r="AW184"/>
      <c r="AX184"/>
      <c r="AY184"/>
      <c r="AZ184"/>
      <c r="BA184"/>
      <c r="BB184"/>
      <c r="BC184"/>
      <c r="BD184"/>
      <c r="BE184"/>
      <c r="BF184"/>
      <c r="BG184"/>
      <c r="BH184"/>
      <c r="BI184"/>
      <c r="BJ184"/>
      <c r="BK184"/>
      <c r="BL184"/>
    </row>
    <row r="185">
      <c r="A185" t="s">
        <v>631</v>
      </c>
      <c r="B185">
        <v>2014</v>
      </c>
      <c r="C185" t="s">
        <v>637</v>
      </c>
      <c r="D185">
        <v>69</v>
      </c>
      <c r="E185" t="s">
        <v>428</v>
      </c>
      <c r="F185" t="s">
        <v>440</v>
      </c>
      <c r="G185" t="s">
        <v>197</v>
      </c>
      <c r="H185">
        <v>0</v>
      </c>
      <c r="I185">
        <v>0</v>
      </c>
      <c r="J185">
        <v>0</v>
      </c>
      <c r="K185">
        <v>0</v>
      </c>
      <c r="L185">
        <v>0.20000000000000001</v>
      </c>
      <c r="M185">
        <v>0</v>
      </c>
      <c r="N185">
        <v>0</v>
      </c>
      <c r="O185">
        <v>0</v>
      </c>
      <c r="P185">
        <v>0</v>
      </c>
      <c r="Q185">
        <v>0.40000000000000002</v>
      </c>
      <c r="R185">
        <v>0</v>
      </c>
      <c r="S185">
        <v>0</v>
      </c>
      <c r="T185">
        <v>0</v>
      </c>
      <c r="U185">
        <v>0</v>
      </c>
      <c r="V185">
        <v>0</v>
      </c>
      <c r="W185" t="s">
        <v>158</v>
      </c>
      <c r="X185" t="s">
        <v>159</v>
      </c>
      <c r="Y185" t="s">
        <v>160</v>
      </c>
      <c r="Z185" t="s">
        <v>161</v>
      </c>
      <c r="AA185" t="s">
        <v>162</v>
      </c>
      <c r="AB185" t="s">
        <v>163</v>
      </c>
      <c r="AC185" t="s">
        <v>252</v>
      </c>
      <c r="AD185" t="s">
        <v>165</v>
      </c>
      <c r="AE185" t="s">
        <v>166</v>
      </c>
      <c r="AF185">
        <v>0</v>
      </c>
      <c r="AG185">
        <v>0</v>
      </c>
      <c r="AH185">
        <v>0</v>
      </c>
      <c r="AI185">
        <v>0</v>
      </c>
      <c r="AJ185">
        <v>0</v>
      </c>
      <c r="AK185">
        <v>0</v>
      </c>
      <c r="AL185">
        <v>0</v>
      </c>
      <c r="AM185">
        <v>0.10000000000000001</v>
      </c>
      <c r="AN185">
        <v>0</v>
      </c>
      <c r="AO185"/>
      <c r="AP185"/>
      <c r="AQ185"/>
      <c r="AR185"/>
      <c r="AS185"/>
      <c r="AT185"/>
      <c r="AU185"/>
      <c r="AV185"/>
      <c r="AW185"/>
      <c r="AX185"/>
      <c r="AY185"/>
      <c r="AZ185"/>
      <c r="BA185"/>
      <c r="BB185"/>
      <c r="BC185"/>
      <c r="BD185"/>
      <c r="BE185"/>
      <c r="BF185"/>
      <c r="BG185"/>
      <c r="BH185"/>
      <c r="BI185"/>
      <c r="BJ185"/>
      <c r="BK185"/>
      <c r="BL185"/>
    </row>
    <row r="186">
      <c r="A186" t="s">
        <v>631</v>
      </c>
      <c r="B186">
        <v>2014</v>
      </c>
      <c r="C186" t="s">
        <v>637</v>
      </c>
      <c r="D186">
        <v>70</v>
      </c>
      <c r="E186" t="s">
        <v>428</v>
      </c>
      <c r="F186" t="s">
        <v>441</v>
      </c>
      <c r="G186" t="s">
        <v>197</v>
      </c>
      <c r="H186">
        <v>0</v>
      </c>
      <c r="I186">
        <v>0</v>
      </c>
      <c r="J186">
        <v>0.10000000000000001</v>
      </c>
      <c r="K186">
        <v>0</v>
      </c>
      <c r="L186">
        <v>0.20000000000000001</v>
      </c>
      <c r="M186">
        <v>0.10000000000000001</v>
      </c>
      <c r="N186">
        <v>0</v>
      </c>
      <c r="O186">
        <v>0.10000000000000001</v>
      </c>
      <c r="P186">
        <v>0</v>
      </c>
      <c r="Q186">
        <v>0.40000000000000002</v>
      </c>
      <c r="R186">
        <v>0</v>
      </c>
      <c r="S186">
        <v>0</v>
      </c>
      <c r="T186">
        <v>0</v>
      </c>
      <c r="U186">
        <v>0</v>
      </c>
      <c r="V186">
        <v>0</v>
      </c>
      <c r="W186" t="s">
        <v>158</v>
      </c>
      <c r="X186" t="s">
        <v>159</v>
      </c>
      <c r="Y186" t="s">
        <v>160</v>
      </c>
      <c r="Z186" t="s">
        <v>161</v>
      </c>
      <c r="AA186" t="s">
        <v>162</v>
      </c>
      <c r="AB186" t="s">
        <v>163</v>
      </c>
      <c r="AC186" t="s">
        <v>252</v>
      </c>
      <c r="AD186" t="s">
        <v>165</v>
      </c>
      <c r="AE186" t="s">
        <v>166</v>
      </c>
      <c r="AF186">
        <v>0</v>
      </c>
      <c r="AG186">
        <v>0.10000000000000001</v>
      </c>
      <c r="AH186">
        <v>0</v>
      </c>
      <c r="AI186">
        <v>0</v>
      </c>
      <c r="AJ186">
        <v>0</v>
      </c>
      <c r="AK186">
        <v>0</v>
      </c>
      <c r="AL186">
        <v>0</v>
      </c>
      <c r="AM186">
        <v>0.20000000000000001</v>
      </c>
      <c r="AN186">
        <v>0</v>
      </c>
      <c r="AO186"/>
      <c r="AP186"/>
      <c r="AQ186"/>
      <c r="AR186"/>
      <c r="AS186"/>
      <c r="AT186"/>
      <c r="AU186"/>
      <c r="AV186"/>
      <c r="AW186"/>
      <c r="AX186"/>
      <c r="AY186"/>
      <c r="AZ186"/>
      <c r="BA186"/>
      <c r="BB186"/>
      <c r="BC186"/>
      <c r="BD186"/>
      <c r="BE186"/>
      <c r="BF186"/>
      <c r="BG186"/>
      <c r="BH186"/>
      <c r="BI186"/>
      <c r="BJ186"/>
      <c r="BK186"/>
      <c r="BL186"/>
    </row>
    <row r="187">
      <c r="A187" t="s">
        <v>631</v>
      </c>
      <c r="B187">
        <v>2014</v>
      </c>
      <c r="C187" t="s">
        <v>637</v>
      </c>
      <c r="D187">
        <v>71</v>
      </c>
      <c r="E187" t="s">
        <v>428</v>
      </c>
      <c r="F187" t="s">
        <v>192</v>
      </c>
      <c r="G187" t="s">
        <v>197</v>
      </c>
      <c r="H187">
        <v>0</v>
      </c>
      <c r="I187">
        <v>0.10000000000000001</v>
      </c>
      <c r="J187">
        <v>0</v>
      </c>
      <c r="K187">
        <v>0</v>
      </c>
      <c r="L187">
        <v>0.10000000000000001</v>
      </c>
      <c r="M187">
        <v>0</v>
      </c>
      <c r="N187">
        <v>0</v>
      </c>
      <c r="O187">
        <v>0</v>
      </c>
      <c r="P187">
        <v>0.29999999999999999</v>
      </c>
      <c r="Q187">
        <v>0</v>
      </c>
      <c r="R187">
        <v>0.10000000000000001</v>
      </c>
      <c r="S187">
        <v>0</v>
      </c>
      <c r="T187">
        <v>0.10000000000000001</v>
      </c>
      <c r="U187">
        <v>0</v>
      </c>
      <c r="V187">
        <v>0</v>
      </c>
      <c r="W187" t="s">
        <v>158</v>
      </c>
      <c r="X187" t="s">
        <v>159</v>
      </c>
      <c r="Y187" t="s">
        <v>160</v>
      </c>
      <c r="Z187" t="s">
        <v>161</v>
      </c>
      <c r="AA187" t="s">
        <v>162</v>
      </c>
      <c r="AB187" t="s">
        <v>163</v>
      </c>
      <c r="AC187" t="s">
        <v>252</v>
      </c>
      <c r="AD187" t="s">
        <v>165</v>
      </c>
      <c r="AE187" t="s">
        <v>166</v>
      </c>
      <c r="AF187">
        <v>0</v>
      </c>
      <c r="AG187">
        <v>0</v>
      </c>
      <c r="AH187">
        <v>0.10000000000000001</v>
      </c>
      <c r="AI187">
        <v>0</v>
      </c>
      <c r="AJ187">
        <v>0</v>
      </c>
      <c r="AK187">
        <v>0.10000000000000001</v>
      </c>
      <c r="AL187">
        <v>0</v>
      </c>
      <c r="AM187">
        <v>0.10000000000000001</v>
      </c>
      <c r="AN187">
        <v>0.10000000000000001</v>
      </c>
      <c r="AO187"/>
      <c r="AP187"/>
      <c r="AQ187"/>
      <c r="AR187"/>
      <c r="AS187"/>
      <c r="AT187"/>
      <c r="AU187"/>
      <c r="AV187"/>
      <c r="AW187"/>
      <c r="AX187"/>
      <c r="AY187"/>
      <c r="AZ187"/>
      <c r="BA187"/>
      <c r="BB187"/>
      <c r="BC187"/>
      <c r="BD187"/>
      <c r="BE187"/>
      <c r="BF187"/>
      <c r="BG187"/>
      <c r="BH187"/>
      <c r="BI187"/>
      <c r="BJ187"/>
      <c r="BK187"/>
      <c r="BL187"/>
    </row>
    <row r="188">
      <c r="A188" t="s">
        <v>631</v>
      </c>
      <c r="B188">
        <v>2014</v>
      </c>
      <c r="C188" t="s">
        <v>637</v>
      </c>
      <c r="D188">
        <v>122</v>
      </c>
      <c r="E188" t="s">
        <v>18</v>
      </c>
      <c r="F188" t="s">
        <v>14</v>
      </c>
      <c r="G188" t="s">
        <v>652</v>
      </c>
      <c r="H188">
        <v>12.94505271684238</v>
      </c>
      <c r="I188">
        <v>21.51389171405523</v>
      </c>
      <c r="J188">
        <v>31.323093266911751</v>
      </c>
      <c r="K188">
        <v>50.861282865546073</v>
      </c>
      <c r="L188">
        <v>79.324811685031079</v>
      </c>
      <c r="M188">
        <v>46.795211315182343</v>
      </c>
      <c r="N188">
        <v>63.860139392816123</v>
      </c>
      <c r="O188">
        <v>67.437056160251046</v>
      </c>
      <c r="P188">
        <v>77.818511702896217</v>
      </c>
      <c r="Q188">
        <v>92.160741370825335</v>
      </c>
      <c r="R188">
        <v>6.6948312332645399</v>
      </c>
      <c r="S188">
        <v>8.3470820815969464</v>
      </c>
      <c r="T188">
        <v>12.69914751565233</v>
      </c>
      <c r="U188">
        <v>14.443362533625949</v>
      </c>
      <c r="V188">
        <v>23.195605950293729</v>
      </c>
      <c r="W188" t="s">
        <v>158</v>
      </c>
      <c r="X188" t="s">
        <v>159</v>
      </c>
      <c r="Y188" t="s">
        <v>160</v>
      </c>
      <c r="Z188" t="s">
        <v>161</v>
      </c>
      <c r="AA188" t="s">
        <v>162</v>
      </c>
      <c r="AB188" t="s">
        <v>163</v>
      </c>
      <c r="AC188" t="s">
        <v>252</v>
      </c>
      <c r="AD188" t="s">
        <v>165</v>
      </c>
      <c r="AE188" t="s">
        <v>166</v>
      </c>
      <c r="AF188">
        <v>48.530237871608669</v>
      </c>
      <c r="AG188">
        <v>37.9216476394312</v>
      </c>
      <c r="AH188">
        <v>29.79499333052178</v>
      </c>
      <c r="AI188">
        <v>42.190453012113387</v>
      </c>
      <c r="AJ188">
        <v>44.990301775412462</v>
      </c>
      <c r="AK188">
        <v>32.542906766767757</v>
      </c>
      <c r="AL188">
        <v>47.304003738054618</v>
      </c>
      <c r="AM188">
        <v>82.327944484222755</v>
      </c>
      <c r="AN188">
        <v>40.260863646387939</v>
      </c>
      <c r="AO188"/>
      <c r="AP188"/>
      <c r="AQ188"/>
      <c r="AR188"/>
      <c r="AS188"/>
      <c r="AT188"/>
      <c r="AU188"/>
      <c r="AV188"/>
      <c r="AW188"/>
      <c r="AX188"/>
      <c r="AY188"/>
      <c r="AZ188"/>
      <c r="BA188"/>
      <c r="BB188"/>
      <c r="BC188"/>
      <c r="BD188"/>
      <c r="BE188"/>
      <c r="BF188"/>
      <c r="BG188"/>
      <c r="BH188"/>
      <c r="BI188"/>
      <c r="BJ188"/>
      <c r="BK188"/>
      <c r="BL188"/>
    </row>
    <row r="189">
      <c r="A189" t="s">
        <v>631</v>
      </c>
      <c r="B189">
        <v>2014</v>
      </c>
      <c r="C189" t="s">
        <v>637</v>
      </c>
      <c r="D189">
        <v>123</v>
      </c>
      <c r="E189" t="s">
        <v>18</v>
      </c>
      <c r="F189" t="s">
        <v>52</v>
      </c>
      <c r="G189" t="s">
        <v>197</v>
      </c>
      <c r="H189">
        <v>87.054947283157617</v>
      </c>
      <c r="I189">
        <v>78.486108285944766</v>
      </c>
      <c r="J189">
        <v>68.676906733088259</v>
      </c>
      <c r="K189">
        <v>49.138717134453927</v>
      </c>
      <c r="L189">
        <v>20.675188314968921</v>
      </c>
      <c r="M189">
        <v>53.204788684817657</v>
      </c>
      <c r="N189">
        <v>36.139860607183877</v>
      </c>
      <c r="O189">
        <v>32.562943839748947</v>
      </c>
      <c r="P189">
        <v>22.18148829710378</v>
      </c>
      <c r="Q189">
        <v>7.8392586291746653</v>
      </c>
      <c r="R189">
        <v>93.305168766735463</v>
      </c>
      <c r="S189">
        <v>91.652917918403048</v>
      </c>
      <c r="T189">
        <v>87.300852484347672</v>
      </c>
      <c r="U189">
        <v>85.556637466374042</v>
      </c>
      <c r="V189">
        <v>76.804394049706275</v>
      </c>
      <c r="W189" t="s">
        <v>158</v>
      </c>
      <c r="X189" t="s">
        <v>159</v>
      </c>
      <c r="Y189" t="s">
        <v>160</v>
      </c>
      <c r="Z189" t="s">
        <v>161</v>
      </c>
      <c r="AA189" t="s">
        <v>162</v>
      </c>
      <c r="AB189" t="s">
        <v>163</v>
      </c>
      <c r="AC189" t="s">
        <v>252</v>
      </c>
      <c r="AD189" t="s">
        <v>165</v>
      </c>
      <c r="AE189" t="s">
        <v>166</v>
      </c>
      <c r="AF189">
        <v>51.469762128391331</v>
      </c>
      <c r="AG189">
        <v>62.0783523605688</v>
      </c>
      <c r="AH189">
        <v>70.205006669478223</v>
      </c>
      <c r="AI189">
        <v>57.809546987886613</v>
      </c>
      <c r="AJ189">
        <v>55.009698224587538</v>
      </c>
      <c r="AK189">
        <v>67.457093233232229</v>
      </c>
      <c r="AL189">
        <v>52.695996261945382</v>
      </c>
      <c r="AM189">
        <v>17.672055515777249</v>
      </c>
      <c r="AN189">
        <v>59.739136353612061</v>
      </c>
      <c r="AO189"/>
      <c r="AP189"/>
      <c r="AQ189"/>
      <c r="AR189"/>
      <c r="AS189"/>
      <c r="AT189"/>
      <c r="AU189"/>
      <c r="AV189"/>
      <c r="AW189"/>
      <c r="AX189"/>
      <c r="AY189"/>
      <c r="AZ189"/>
      <c r="BA189"/>
      <c r="BB189"/>
      <c r="BC189"/>
      <c r="BD189"/>
      <c r="BE189"/>
      <c r="BF189"/>
      <c r="BG189"/>
      <c r="BH189"/>
      <c r="BI189"/>
      <c r="BJ189"/>
      <c r="BK189"/>
      <c r="BL189"/>
    </row>
    <row r="190">
      <c r="A190" t="s">
        <v>631</v>
      </c>
      <c r="B190">
        <v>2014</v>
      </c>
      <c r="C190" t="s">
        <v>637</v>
      </c>
      <c r="D190">
        <v>124</v>
      </c>
      <c r="E190" t="s">
        <v>51</v>
      </c>
      <c r="F190" t="s">
        <v>15</v>
      </c>
      <c r="G190" t="s">
        <v>653</v>
      </c>
      <c r="H190">
        <v>7.1855579096569269</v>
      </c>
      <c r="I190">
        <v>13.58359877237767</v>
      </c>
      <c r="J190">
        <v>16.509355838497381</v>
      </c>
      <c r="K190">
        <v>18.977957389913509</v>
      </c>
      <c r="L190">
        <v>50.565203624638499</v>
      </c>
      <c r="M190">
        <v>20.61945533960747</v>
      </c>
      <c r="N190">
        <v>15.591072807308</v>
      </c>
      <c r="O190">
        <v>23.777404021138359</v>
      </c>
      <c r="P190">
        <v>37.018942090004252</v>
      </c>
      <c r="Q190">
        <v>75.536664754314074</v>
      </c>
      <c r="R190">
        <v>3.7142993427949991</v>
      </c>
      <c r="S190">
        <v>5.0970636096292816</v>
      </c>
      <c r="T190">
        <v>8.1795712187961218</v>
      </c>
      <c r="U190">
        <v>8.9373570368102069</v>
      </c>
      <c r="V190">
        <v>14.701427803319319</v>
      </c>
      <c r="W190" t="s">
        <v>158</v>
      </c>
      <c r="X190" t="s">
        <v>159</v>
      </c>
      <c r="Y190" t="s">
        <v>160</v>
      </c>
      <c r="Z190" t="s">
        <v>161</v>
      </c>
      <c r="AA190" t="s">
        <v>162</v>
      </c>
      <c r="AB190" t="s">
        <v>163</v>
      </c>
      <c r="AC190" t="s">
        <v>252</v>
      </c>
      <c r="AD190" t="s">
        <v>165</v>
      </c>
      <c r="AE190" t="s">
        <v>166</v>
      </c>
      <c r="AF190">
        <v>28.92284526709658</v>
      </c>
      <c r="AG190">
        <v>12.770487477864</v>
      </c>
      <c r="AH190">
        <v>16.592102394035649</v>
      </c>
      <c r="AI190">
        <v>24.521930713216879</v>
      </c>
      <c r="AJ190">
        <v>27.18257733367874</v>
      </c>
      <c r="AK190">
        <v>21.36688922730033</v>
      </c>
      <c r="AL190">
        <v>33.606471453193123</v>
      </c>
      <c r="AM190">
        <v>35.472309851190722</v>
      </c>
      <c r="AN190">
        <v>28.33221339192896</v>
      </c>
      <c r="AO190"/>
      <c r="AP190"/>
      <c r="AQ190"/>
      <c r="AR190"/>
      <c r="AS190"/>
      <c r="AT190"/>
      <c r="AU190"/>
      <c r="AV190"/>
      <c r="AW190"/>
      <c r="AX190"/>
      <c r="AY190"/>
      <c r="AZ190"/>
      <c r="BA190"/>
      <c r="BB190"/>
      <c r="BC190"/>
      <c r="BD190"/>
      <c r="BE190"/>
      <c r="BF190"/>
      <c r="BG190"/>
      <c r="BH190"/>
      <c r="BI190"/>
      <c r="BJ190"/>
      <c r="BK190"/>
      <c r="BL190"/>
    </row>
    <row r="191">
      <c r="A191" t="s">
        <v>631</v>
      </c>
      <c r="B191">
        <v>2014</v>
      </c>
      <c r="C191" t="s">
        <v>637</v>
      </c>
      <c r="D191">
        <v>125</v>
      </c>
      <c r="E191" t="s">
        <v>51</v>
      </c>
      <c r="F191" t="s">
        <v>16</v>
      </c>
      <c r="G191" t="s">
        <v>654</v>
      </c>
      <c r="H191">
        <v>5.7594948071854182</v>
      </c>
      <c r="I191">
        <v>7.9302929416775658</v>
      </c>
      <c r="J191">
        <v>14.813737428414401</v>
      </c>
      <c r="K191">
        <v>31.88332547563245</v>
      </c>
      <c r="L191">
        <v>28.759608060392502</v>
      </c>
      <c r="M191">
        <v>26.175755975574859</v>
      </c>
      <c r="N191">
        <v>48.269066585508163</v>
      </c>
      <c r="O191">
        <v>43.65965213911273</v>
      </c>
      <c r="P191">
        <v>40.799569612892057</v>
      </c>
      <c r="Q191">
        <v>16.624076616511289</v>
      </c>
      <c r="R191">
        <v>2.9805318904695479</v>
      </c>
      <c r="S191">
        <v>3.2500184719676648</v>
      </c>
      <c r="T191">
        <v>4.519576296856215</v>
      </c>
      <c r="U191">
        <v>5.5060054968157282</v>
      </c>
      <c r="V191">
        <v>8.4941781469744022</v>
      </c>
      <c r="W191" t="s">
        <v>158</v>
      </c>
      <c r="X191" t="s">
        <v>159</v>
      </c>
      <c r="Y191" t="s">
        <v>160</v>
      </c>
      <c r="Z191" t="s">
        <v>161</v>
      </c>
      <c r="AA191" t="s">
        <v>162</v>
      </c>
      <c r="AB191" t="s">
        <v>163</v>
      </c>
      <c r="AC191" t="s">
        <v>252</v>
      </c>
      <c r="AD191" t="s">
        <v>165</v>
      </c>
      <c r="AE191" t="s">
        <v>166</v>
      </c>
      <c r="AF191">
        <v>19.607392604512029</v>
      </c>
      <c r="AG191">
        <v>25.151160161567219</v>
      </c>
      <c r="AH191">
        <v>13.202890936486099</v>
      </c>
      <c r="AI191">
        <v>17.66852229889653</v>
      </c>
      <c r="AJ191">
        <v>17.807724441733789</v>
      </c>
      <c r="AK191">
        <v>11.176017539467431</v>
      </c>
      <c r="AL191">
        <v>13.69753228486147</v>
      </c>
      <c r="AM191">
        <v>46.855634633031997</v>
      </c>
      <c r="AN191">
        <v>11.92865025445893</v>
      </c>
      <c r="AO191"/>
      <c r="AP191"/>
      <c r="AQ191"/>
      <c r="AR191"/>
      <c r="AS191"/>
      <c r="AT191"/>
      <c r="AU191"/>
      <c r="AV191"/>
      <c r="AW191"/>
      <c r="AX191"/>
      <c r="AY191"/>
      <c r="AZ191"/>
      <c r="BA191"/>
      <c r="BB191"/>
      <c r="BC191"/>
      <c r="BD191"/>
      <c r="BE191"/>
      <c r="BF191"/>
      <c r="BG191"/>
      <c r="BH191"/>
      <c r="BI191"/>
      <c r="BJ191"/>
      <c r="BK191"/>
      <c r="BL191"/>
    </row>
    <row r="192">
      <c r="A192" t="s">
        <v>631</v>
      </c>
      <c r="B192">
        <v>2014</v>
      </c>
      <c r="C192" t="s">
        <v>637</v>
      </c>
      <c r="D192">
        <v>126</v>
      </c>
      <c r="E192" t="s">
        <v>51</v>
      </c>
      <c r="F192" t="s">
        <v>22</v>
      </c>
      <c r="G192" t="s">
        <v>655</v>
      </c>
      <c r="H192">
        <v>33.978127463881513</v>
      </c>
      <c r="I192">
        <v>55.004922591941408</v>
      </c>
      <c r="J192">
        <v>59.907739790427939</v>
      </c>
      <c r="K192">
        <v>46.427967274223931</v>
      </c>
      <c r="L192">
        <v>20.3349305826716</v>
      </c>
      <c r="M192">
        <v>47.666061170549511</v>
      </c>
      <c r="N192">
        <v>34.116731849548913</v>
      </c>
      <c r="O192">
        <v>32.115959056124879</v>
      </c>
      <c r="P192">
        <v>21.770012421834519</v>
      </c>
      <c r="Q192">
        <v>7.6603975429988251</v>
      </c>
      <c r="R192">
        <v>31.916904073008329</v>
      </c>
      <c r="S192">
        <v>46.328575427076181</v>
      </c>
      <c r="T192">
        <v>65.446511140582615</v>
      </c>
      <c r="U192">
        <v>71.747512718887037</v>
      </c>
      <c r="V192">
        <v>68.063888253604887</v>
      </c>
      <c r="W192" t="s">
        <v>158</v>
      </c>
      <c r="X192" t="s">
        <v>159</v>
      </c>
      <c r="Y192" t="s">
        <v>160</v>
      </c>
      <c r="Z192" t="s">
        <v>161</v>
      </c>
      <c r="AA192" t="s">
        <v>162</v>
      </c>
      <c r="AB192" t="s">
        <v>163</v>
      </c>
      <c r="AC192" t="s">
        <v>252</v>
      </c>
      <c r="AD192" t="s">
        <v>165</v>
      </c>
      <c r="AE192" t="s">
        <v>166</v>
      </c>
      <c r="AF192">
        <v>43.885131780677263</v>
      </c>
      <c r="AG192">
        <v>19.812153437225181</v>
      </c>
      <c r="AH192">
        <v>26.704149135737168</v>
      </c>
      <c r="AI192">
        <v>33.012978850584638</v>
      </c>
      <c r="AJ192">
        <v>39.164097000736973</v>
      </c>
      <c r="AK192">
        <v>30.55664062583816</v>
      </c>
      <c r="AL192">
        <v>39.381099085076102</v>
      </c>
      <c r="AM192">
        <v>16.79321108756427</v>
      </c>
      <c r="AN192">
        <v>35.818987068876297</v>
      </c>
      <c r="AO192"/>
      <c r="AP192"/>
      <c r="AQ192"/>
      <c r="AR192"/>
      <c r="AS192"/>
      <c r="AT192"/>
      <c r="AU192"/>
      <c r="AV192"/>
      <c r="AW192"/>
      <c r="AX192"/>
      <c r="AY192"/>
      <c r="AZ192"/>
      <c r="BA192"/>
      <c r="BB192"/>
      <c r="BC192"/>
      <c r="BD192"/>
      <c r="BE192"/>
      <c r="BF192"/>
      <c r="BG192"/>
      <c r="BH192"/>
      <c r="BI192"/>
      <c r="BJ192"/>
      <c r="BK192"/>
      <c r="BL192"/>
    </row>
    <row r="193">
      <c r="A193" t="s">
        <v>631</v>
      </c>
      <c r="B193">
        <v>2014</v>
      </c>
      <c r="C193" t="s">
        <v>637</v>
      </c>
      <c r="D193">
        <v>127</v>
      </c>
      <c r="E193" t="s">
        <v>51</v>
      </c>
      <c r="F193" t="s">
        <v>19</v>
      </c>
      <c r="G193" t="s">
        <v>656</v>
      </c>
      <c r="H193">
        <v>53.076819819276153</v>
      </c>
      <c r="I193">
        <v>23.481185694003361</v>
      </c>
      <c r="J193">
        <v>8.7691669426602754</v>
      </c>
      <c r="K193">
        <v>2.7107498602301101</v>
      </c>
      <c r="L193">
        <v>0.34025773229739442</v>
      </c>
      <c r="M193">
        <v>5.5387275142681576</v>
      </c>
      <c r="N193">
        <v>2.0231287576349359</v>
      </c>
      <c r="O193">
        <v>0.44698478362404159</v>
      </c>
      <c r="P193">
        <v>0.41147587526917567</v>
      </c>
      <c r="Q193">
        <v>0.17886108617581181</v>
      </c>
      <c r="R193">
        <v>61.388264693727123</v>
      </c>
      <c r="S193">
        <v>45.324342491326867</v>
      </c>
      <c r="T193">
        <v>21.854341343765039</v>
      </c>
      <c r="U193">
        <v>13.80912474748702</v>
      </c>
      <c r="V193">
        <v>8.7405057961013881</v>
      </c>
      <c r="W193" t="s">
        <v>158</v>
      </c>
      <c r="X193" t="s">
        <v>159</v>
      </c>
      <c r="Y193" t="s">
        <v>160</v>
      </c>
      <c r="Z193" t="s">
        <v>161</v>
      </c>
      <c r="AA193" t="s">
        <v>162</v>
      </c>
      <c r="AB193" t="s">
        <v>163</v>
      </c>
      <c r="AC193" t="s">
        <v>252</v>
      </c>
      <c r="AD193" t="s">
        <v>165</v>
      </c>
      <c r="AE193" t="s">
        <v>166</v>
      </c>
      <c r="AF193">
        <v>7.5846303477141426</v>
      </c>
      <c r="AG193">
        <v>42.266198923343588</v>
      </c>
      <c r="AH193">
        <v>43.500857533741083</v>
      </c>
      <c r="AI193">
        <v>24.79656813730195</v>
      </c>
      <c r="AJ193">
        <v>15.845601223850521</v>
      </c>
      <c r="AK193">
        <v>36.900452607394087</v>
      </c>
      <c r="AL193">
        <v>13.314897176869311</v>
      </c>
      <c r="AM193">
        <v>0.87884442821301989</v>
      </c>
      <c r="AN193">
        <v>23.92014928473581</v>
      </c>
      <c r="AO193"/>
      <c r="AP193"/>
      <c r="AQ193"/>
      <c r="AR193"/>
      <c r="AS193"/>
      <c r="AT193"/>
      <c r="AU193"/>
      <c r="AV193"/>
      <c r="AW193"/>
      <c r="AX193"/>
      <c r="AY193"/>
      <c r="AZ193"/>
      <c r="BA193"/>
      <c r="BB193"/>
      <c r="BC193"/>
      <c r="BD193"/>
      <c r="BE193"/>
      <c r="BF193"/>
      <c r="BG193"/>
      <c r="BH193"/>
      <c r="BI193"/>
      <c r="BJ193"/>
      <c r="BK193"/>
      <c r="BL193"/>
    </row>
    <row r="194">
      <c r="A194" t="s">
        <v>631</v>
      </c>
      <c r="B194">
        <v>2014</v>
      </c>
      <c r="C194" t="s">
        <v>637</v>
      </c>
      <c r="D194">
        <v>128</v>
      </c>
      <c r="E194" t="s">
        <v>506</v>
      </c>
      <c r="F194" t="s">
        <v>50</v>
      </c>
      <c r="G194" t="s">
        <v>657</v>
      </c>
      <c r="H194">
        <v>44.491860583093121</v>
      </c>
      <c r="I194">
        <v>36.861266418370178</v>
      </c>
      <c r="J194">
        <v>47.293341376545783</v>
      </c>
      <c r="K194">
        <v>62.68682911502124</v>
      </c>
      <c r="L194">
        <v>36.255501210120819</v>
      </c>
      <c r="M194">
        <v>55.93682609802071</v>
      </c>
      <c r="N194">
        <v>75.585595403410807</v>
      </c>
      <c r="O194">
        <v>64.741337515332901</v>
      </c>
      <c r="P194">
        <v>52.429131218367409</v>
      </c>
      <c r="Q194">
        <v>18.038132472938042</v>
      </c>
      <c r="R194">
        <v>44.519895821424292</v>
      </c>
      <c r="S194">
        <v>38.935983139941499</v>
      </c>
      <c r="T194">
        <v>35.589603879202222</v>
      </c>
      <c r="U194">
        <v>38.121354940700677</v>
      </c>
      <c r="V194">
        <v>36.619772577516287</v>
      </c>
      <c r="W194" t="s">
        <v>158</v>
      </c>
      <c r="X194" t="s">
        <v>159</v>
      </c>
      <c r="Y194" t="s">
        <v>160</v>
      </c>
      <c r="Z194" t="s">
        <v>161</v>
      </c>
      <c r="AA194" t="s">
        <v>162</v>
      </c>
      <c r="AB194" t="s">
        <v>163</v>
      </c>
      <c r="AC194" t="s">
        <v>252</v>
      </c>
      <c r="AD194" t="s">
        <v>165</v>
      </c>
      <c r="AE194" t="s">
        <v>166</v>
      </c>
      <c r="AF194">
        <v>40.402424270792231</v>
      </c>
      <c r="AG194">
        <v>66.324017354707095</v>
      </c>
      <c r="AH194">
        <v>44.312448034553348</v>
      </c>
      <c r="AI194">
        <v>41.878010396863203</v>
      </c>
      <c r="AJ194">
        <v>39.58125137863788</v>
      </c>
      <c r="AK194">
        <v>34.342407147477601</v>
      </c>
      <c r="AL194">
        <v>28.956391008066468</v>
      </c>
      <c r="AM194">
        <v>56.913402765705342</v>
      </c>
      <c r="AN194">
        <v>29.628401316048571</v>
      </c>
      <c r="AO194"/>
      <c r="AP194"/>
      <c r="AQ194"/>
      <c r="AR194"/>
      <c r="AS194"/>
      <c r="AT194"/>
      <c r="AU194"/>
      <c r="AV194"/>
      <c r="AW194"/>
      <c r="AX194"/>
      <c r="AY194"/>
      <c r="AZ194"/>
      <c r="BA194"/>
      <c r="BB194"/>
      <c r="BC194"/>
      <c r="BD194"/>
      <c r="BE194"/>
      <c r="BF194"/>
      <c r="BG194"/>
      <c r="BH194"/>
      <c r="BI194"/>
      <c r="BJ194"/>
      <c r="BK194"/>
      <c r="BL194"/>
    </row>
    <row r="195">
      <c r="A195" t="s">
        <v>631</v>
      </c>
      <c r="B195">
        <v>2014</v>
      </c>
      <c r="C195" t="s">
        <v>637</v>
      </c>
      <c r="D195">
        <v>129</v>
      </c>
      <c r="E195" t="s">
        <v>506</v>
      </c>
      <c r="F195" t="s">
        <v>49</v>
      </c>
      <c r="G195" t="s">
        <v>197</v>
      </c>
      <c r="H195">
        <v>55.508139416906637</v>
      </c>
      <c r="I195">
        <v>63.138733581629843</v>
      </c>
      <c r="J195">
        <v>52.706658623454331</v>
      </c>
      <c r="K195">
        <v>37.313170884978533</v>
      </c>
      <c r="L195">
        <v>63.744498789879081</v>
      </c>
      <c r="M195">
        <v>44.063173901979248</v>
      </c>
      <c r="N195">
        <v>24.41440459658924</v>
      </c>
      <c r="O195">
        <v>35.258662484667163</v>
      </c>
      <c r="P195">
        <v>47.570868781632711</v>
      </c>
      <c r="Q195">
        <v>81.961867527061997</v>
      </c>
      <c r="R195">
        <v>55.480104178575807</v>
      </c>
      <c r="S195">
        <v>61.064016860058501</v>
      </c>
      <c r="T195">
        <v>64.410396120797827</v>
      </c>
      <c r="U195">
        <v>61.878645059299188</v>
      </c>
      <c r="V195">
        <v>63.380227422483649</v>
      </c>
      <c r="W195" t="s">
        <v>158</v>
      </c>
      <c r="X195" t="s">
        <v>159</v>
      </c>
      <c r="Y195" t="s">
        <v>160</v>
      </c>
      <c r="Z195" t="s">
        <v>161</v>
      </c>
      <c r="AA195" t="s">
        <v>162</v>
      </c>
      <c r="AB195" t="s">
        <v>163</v>
      </c>
      <c r="AC195" t="s">
        <v>252</v>
      </c>
      <c r="AD195" t="s">
        <v>165</v>
      </c>
      <c r="AE195" t="s">
        <v>166</v>
      </c>
      <c r="AF195">
        <v>59.597575729207627</v>
      </c>
      <c r="AG195">
        <v>33.675982645292983</v>
      </c>
      <c r="AH195">
        <v>55.687551965446559</v>
      </c>
      <c r="AI195">
        <v>58.121989603136839</v>
      </c>
      <c r="AJ195">
        <v>60.418748621362262</v>
      </c>
      <c r="AK195">
        <v>65.657592852522356</v>
      </c>
      <c r="AL195">
        <v>71.043608991933496</v>
      </c>
      <c r="AM195">
        <v>43.086597234294608</v>
      </c>
      <c r="AN195">
        <v>70.371598683951291</v>
      </c>
      <c r="AO195"/>
      <c r="AP195"/>
      <c r="AQ195"/>
      <c r="AR195"/>
      <c r="AS195"/>
      <c r="AT195"/>
      <c r="AU195"/>
      <c r="AV195"/>
      <c r="AW195"/>
      <c r="AX195"/>
      <c r="AY195"/>
      <c r="AZ195"/>
      <c r="BA195"/>
      <c r="BB195"/>
      <c r="BC195"/>
      <c r="BD195"/>
      <c r="BE195"/>
      <c r="BF195"/>
      <c r="BG195"/>
      <c r="BH195"/>
      <c r="BI195"/>
      <c r="BJ195"/>
      <c r="BK195"/>
      <c r="BL195"/>
    </row>
    <row r="196">
      <c r="A196" t="s">
        <v>631</v>
      </c>
      <c r="B196">
        <v>2014</v>
      </c>
      <c r="C196" t="s">
        <v>637</v>
      </c>
      <c r="D196">
        <v>135</v>
      </c>
      <c r="E196" t="s">
        <v>46</v>
      </c>
      <c r="F196" t="s">
        <v>45</v>
      </c>
      <c r="G196" t="s">
        <v>658</v>
      </c>
      <c r="H196">
        <v>0.39959971946989309</v>
      </c>
      <c r="I196">
        <v>0.66995536175749226</v>
      </c>
      <c r="J196">
        <v>0.86955124385689619</v>
      </c>
      <c r="K196">
        <v>1.593584931410948</v>
      </c>
      <c r="L196">
        <v>2.1201241423498072</v>
      </c>
      <c r="M196">
        <v>0.84168300946875463</v>
      </c>
      <c r="N196">
        <v>2.1415380008517051</v>
      </c>
      <c r="O196">
        <v>0.99862750779545184</v>
      </c>
      <c r="P196">
        <v>2.8649017312344691</v>
      </c>
      <c r="Q196">
        <v>1.391001986458835</v>
      </c>
      <c r="R196">
        <v>0.63413944884519435</v>
      </c>
      <c r="S196">
        <v>0.19948282449492369</v>
      </c>
      <c r="T196">
        <v>0.67244062853936215</v>
      </c>
      <c r="U196">
        <v>0.9894816838282493</v>
      </c>
      <c r="V196">
        <v>1.1305318047875801</v>
      </c>
      <c r="W196" t="s">
        <v>158</v>
      </c>
      <c r="X196" t="s">
        <v>159</v>
      </c>
      <c r="Y196" t="s">
        <v>160</v>
      </c>
      <c r="Z196" t="s">
        <v>161</v>
      </c>
      <c r="AA196" t="s">
        <v>162</v>
      </c>
      <c r="AB196" t="s">
        <v>163</v>
      </c>
      <c r="AC196" t="s">
        <v>252</v>
      </c>
      <c r="AD196" t="s">
        <v>165</v>
      </c>
      <c r="AE196" t="s">
        <v>166</v>
      </c>
      <c r="AF196">
        <v>0.10403810368906739</v>
      </c>
      <c r="AG196">
        <v>0</v>
      </c>
      <c r="AH196">
        <v>0</v>
      </c>
      <c r="AI196">
        <v>3.7124689201502572</v>
      </c>
      <c r="AJ196">
        <v>0.113367174017869</v>
      </c>
      <c r="AK196">
        <v>0.197719538051742</v>
      </c>
      <c r="AL196">
        <v>0.1796069242729765</v>
      </c>
      <c r="AM196">
        <v>2.233724863736485</v>
      </c>
      <c r="AN196">
        <v>0.076706799837831699</v>
      </c>
      <c r="AO196"/>
      <c r="AP196"/>
      <c r="AQ196"/>
      <c r="AR196"/>
      <c r="AS196"/>
      <c r="AT196"/>
      <c r="AU196"/>
      <c r="AV196"/>
      <c r="AW196"/>
      <c r="AX196"/>
      <c r="AY196"/>
      <c r="AZ196"/>
      <c r="BA196"/>
      <c r="BB196"/>
      <c r="BC196"/>
      <c r="BD196"/>
      <c r="BE196"/>
      <c r="BF196"/>
      <c r="BG196"/>
      <c r="BH196"/>
      <c r="BI196"/>
      <c r="BJ196"/>
      <c r="BK196"/>
      <c r="BL196"/>
    </row>
    <row r="197">
      <c r="A197" t="s">
        <v>631</v>
      </c>
      <c r="B197">
        <v>2014</v>
      </c>
      <c r="C197" t="s">
        <v>637</v>
      </c>
      <c r="D197">
        <v>136</v>
      </c>
      <c r="E197" t="s">
        <v>46</v>
      </c>
      <c r="F197" t="s">
        <v>44</v>
      </c>
      <c r="G197" t="s">
        <v>659</v>
      </c>
      <c r="H197">
        <v>0.068377488545172005</v>
      </c>
      <c r="I197">
        <v>0.57372192959838109</v>
      </c>
      <c r="J197">
        <v>2.3360596274236651</v>
      </c>
      <c r="K197">
        <v>13.3986942099449</v>
      </c>
      <c r="L197">
        <v>48.850116977154592</v>
      </c>
      <c r="M197">
        <v>3.3493995389084721</v>
      </c>
      <c r="N197">
        <v>12.01335867081781</v>
      </c>
      <c r="O197">
        <v>22.175794322821819</v>
      </c>
      <c r="P197">
        <v>28.336381773806089</v>
      </c>
      <c r="Q197">
        <v>74.204149773763945</v>
      </c>
      <c r="R197">
        <v>0.12217826098706459</v>
      </c>
      <c r="S197">
        <v>0.19675257497378401</v>
      </c>
      <c r="T197">
        <v>0.38321540101399931</v>
      </c>
      <c r="U197">
        <v>0.4372449090109285</v>
      </c>
      <c r="V197">
        <v>5.2012046362394138</v>
      </c>
      <c r="W197" t="s">
        <v>158</v>
      </c>
      <c r="X197" t="s">
        <v>159</v>
      </c>
      <c r="Y197" t="s">
        <v>160</v>
      </c>
      <c r="Z197" t="s">
        <v>161</v>
      </c>
      <c r="AA197" t="s">
        <v>162</v>
      </c>
      <c r="AB197" t="s">
        <v>163</v>
      </c>
      <c r="AC197" t="s">
        <v>252</v>
      </c>
      <c r="AD197" t="s">
        <v>165</v>
      </c>
      <c r="AE197" t="s">
        <v>166</v>
      </c>
      <c r="AF197">
        <v>2.4433980568042761</v>
      </c>
      <c r="AG197">
        <v>7.2160272022547769</v>
      </c>
      <c r="AH197">
        <v>3.1529623135585072</v>
      </c>
      <c r="AI197">
        <v>1.830166499999115</v>
      </c>
      <c r="AJ197">
        <v>2.531508742240316</v>
      </c>
      <c r="AK197">
        <v>1.604334413339024</v>
      </c>
      <c r="AL197">
        <v>1.014180040199679</v>
      </c>
      <c r="AM197">
        <v>36.655155742985379</v>
      </c>
      <c r="AN197">
        <v>1.922265192555753</v>
      </c>
      <c r="AO197"/>
      <c r="AP197"/>
      <c r="AQ197"/>
      <c r="AR197"/>
      <c r="AS197"/>
      <c r="AT197"/>
      <c r="AU197"/>
      <c r="AV197"/>
      <c r="AW197"/>
      <c r="AX197"/>
      <c r="AY197"/>
      <c r="AZ197"/>
      <c r="BA197"/>
      <c r="BB197"/>
      <c r="BC197"/>
      <c r="BD197"/>
      <c r="BE197"/>
      <c r="BF197"/>
      <c r="BG197"/>
      <c r="BH197"/>
      <c r="BI197"/>
      <c r="BJ197"/>
      <c r="BK197"/>
      <c r="BL197"/>
    </row>
    <row r="198">
      <c r="A198" t="s">
        <v>631</v>
      </c>
      <c r="B198">
        <v>2014</v>
      </c>
      <c r="C198" t="s">
        <v>637</v>
      </c>
      <c r="D198">
        <v>139</v>
      </c>
      <c r="E198" t="s">
        <v>46</v>
      </c>
      <c r="F198" t="s">
        <v>19</v>
      </c>
      <c r="G198" t="s">
        <v>197</v>
      </c>
      <c r="H198">
        <v>53.076819819276153</v>
      </c>
      <c r="I198">
        <v>23.481185694003361</v>
      </c>
      <c r="J198">
        <v>8.7691669426602754</v>
      </c>
      <c r="K198">
        <v>2.7107498602301101</v>
      </c>
      <c r="L198">
        <v>0.34025773229739442</v>
      </c>
      <c r="M198">
        <v>5.5387275142681576</v>
      </c>
      <c r="N198">
        <v>2.0231287576349359</v>
      </c>
      <c r="O198">
        <v>0.44698478362404159</v>
      </c>
      <c r="P198">
        <v>0.41147587526917567</v>
      </c>
      <c r="Q198">
        <v>0.17886108617581181</v>
      </c>
      <c r="R198">
        <v>61.388264693727123</v>
      </c>
      <c r="S198">
        <v>45.324342491326867</v>
      </c>
      <c r="T198">
        <v>21.854341343765039</v>
      </c>
      <c r="U198">
        <v>13.80912474748702</v>
      </c>
      <c r="V198">
        <v>8.7405057961013881</v>
      </c>
      <c r="W198" t="s">
        <v>158</v>
      </c>
      <c r="X198" t="s">
        <v>159</v>
      </c>
      <c r="Y198" t="s">
        <v>160</v>
      </c>
      <c r="Z198" t="s">
        <v>161</v>
      </c>
      <c r="AA198" t="s">
        <v>162</v>
      </c>
      <c r="AB198" t="s">
        <v>163</v>
      </c>
      <c r="AC198" t="s">
        <v>252</v>
      </c>
      <c r="AD198" t="s">
        <v>165</v>
      </c>
      <c r="AE198" t="s">
        <v>166</v>
      </c>
      <c r="AF198">
        <v>7.5846303477141426</v>
      </c>
      <c r="AG198">
        <v>42.266198923343588</v>
      </c>
      <c r="AH198">
        <v>43.500857533741083</v>
      </c>
      <c r="AI198">
        <v>24.79656813730195</v>
      </c>
      <c r="AJ198">
        <v>15.845601223850521</v>
      </c>
      <c r="AK198">
        <v>36.900452607394087</v>
      </c>
      <c r="AL198">
        <v>13.314897176869311</v>
      </c>
      <c r="AM198">
        <v>0.87884442821301989</v>
      </c>
      <c r="AN198">
        <v>23.92014928473581</v>
      </c>
      <c r="AO198"/>
      <c r="AP198"/>
      <c r="AQ198"/>
      <c r="AR198"/>
      <c r="AS198"/>
      <c r="AT198"/>
      <c r="AU198"/>
      <c r="AV198"/>
      <c r="AW198"/>
      <c r="AX198"/>
      <c r="AY198"/>
      <c r="AZ198"/>
      <c r="BA198"/>
      <c r="BB198"/>
      <c r="BC198"/>
      <c r="BD198"/>
      <c r="BE198"/>
      <c r="BF198"/>
      <c r="BG198"/>
      <c r="BH198"/>
      <c r="BI198"/>
      <c r="BJ198"/>
      <c r="BK198"/>
      <c r="BL198"/>
    </row>
    <row r="199">
      <c r="A199" t="s">
        <v>631</v>
      </c>
      <c r="B199">
        <v>2014</v>
      </c>
      <c r="C199" t="s">
        <v>637</v>
      </c>
      <c r="D199">
        <v>151</v>
      </c>
      <c r="E199" t="s">
        <v>110</v>
      </c>
      <c r="F199" t="s">
        <v>50</v>
      </c>
      <c r="G199" t="s">
        <v>197</v>
      </c>
      <c r="H199">
        <v>44.491860583093121</v>
      </c>
      <c r="I199">
        <v>36.861266418370178</v>
      </c>
      <c r="J199">
        <v>47.293341376545783</v>
      </c>
      <c r="K199">
        <v>62.68682911502124</v>
      </c>
      <c r="L199">
        <v>36.255501210120819</v>
      </c>
      <c r="M199">
        <v>55.93682609802071</v>
      </c>
      <c r="N199">
        <v>75.585595403410807</v>
      </c>
      <c r="O199">
        <v>64.741337515332901</v>
      </c>
      <c r="P199">
        <v>52.429131218367409</v>
      </c>
      <c r="Q199">
        <v>18.038132472938042</v>
      </c>
      <c r="R199">
        <v>44.519895821424292</v>
      </c>
      <c r="S199">
        <v>38.935983139941499</v>
      </c>
      <c r="T199">
        <v>35.589603879202222</v>
      </c>
      <c r="U199">
        <v>38.121354940700677</v>
      </c>
      <c r="V199">
        <v>36.619772577516287</v>
      </c>
      <c r="W199" t="s">
        <v>158</v>
      </c>
      <c r="X199" t="s">
        <v>159</v>
      </c>
      <c r="Y199" t="s">
        <v>160</v>
      </c>
      <c r="Z199" t="s">
        <v>161</v>
      </c>
      <c r="AA199" t="s">
        <v>162</v>
      </c>
      <c r="AB199" t="s">
        <v>163</v>
      </c>
      <c r="AC199" t="s">
        <v>252</v>
      </c>
      <c r="AD199" t="s">
        <v>165</v>
      </c>
      <c r="AE199" t="s">
        <v>166</v>
      </c>
      <c r="AF199">
        <v>40.402424270792231</v>
      </c>
      <c r="AG199">
        <v>66.324017354707095</v>
      </c>
      <c r="AH199">
        <v>44.312448034553348</v>
      </c>
      <c r="AI199">
        <v>41.878010396863203</v>
      </c>
      <c r="AJ199">
        <v>39.58125137863788</v>
      </c>
      <c r="AK199">
        <v>34.342407147477601</v>
      </c>
      <c r="AL199">
        <v>28.956391008066468</v>
      </c>
      <c r="AM199">
        <v>56.913402765705342</v>
      </c>
      <c r="AN199">
        <v>29.628401316048571</v>
      </c>
      <c r="AO199"/>
      <c r="AP199"/>
      <c r="AQ199"/>
      <c r="AR199"/>
      <c r="AS199"/>
      <c r="AT199"/>
      <c r="AU199"/>
      <c r="AV199"/>
      <c r="AW199"/>
      <c r="AX199"/>
      <c r="AY199"/>
      <c r="AZ199"/>
      <c r="BA199"/>
      <c r="BB199"/>
      <c r="BC199"/>
      <c r="BD199"/>
      <c r="BE199"/>
      <c r="BF199"/>
      <c r="BG199"/>
      <c r="BH199"/>
      <c r="BI199"/>
      <c r="BJ199"/>
      <c r="BK199"/>
      <c r="BL199"/>
    </row>
    <row r="200">
      <c r="A200" t="s">
        <v>631</v>
      </c>
      <c r="B200">
        <v>2014</v>
      </c>
      <c r="C200" t="s">
        <v>637</v>
      </c>
      <c r="D200">
        <v>152</v>
      </c>
      <c r="E200" t="s">
        <v>110</v>
      </c>
      <c r="F200" t="s">
        <v>49</v>
      </c>
      <c r="G200" t="s">
        <v>197</v>
      </c>
      <c r="H200">
        <v>55.508139416906637</v>
      </c>
      <c r="I200">
        <v>63.138733581629843</v>
      </c>
      <c r="J200">
        <v>52.706658623454331</v>
      </c>
      <c r="K200">
        <v>37.313170884978533</v>
      </c>
      <c r="L200">
        <v>63.744498789879081</v>
      </c>
      <c r="M200">
        <v>44.063173901979248</v>
      </c>
      <c r="N200">
        <v>24.41440459658924</v>
      </c>
      <c r="O200">
        <v>35.258662484667163</v>
      </c>
      <c r="P200">
        <v>47.570868781632711</v>
      </c>
      <c r="Q200">
        <v>81.961867527061997</v>
      </c>
      <c r="R200">
        <v>55.480104178575807</v>
      </c>
      <c r="S200">
        <v>61.064016860058501</v>
      </c>
      <c r="T200">
        <v>64.410396120797827</v>
      </c>
      <c r="U200">
        <v>61.878645059299188</v>
      </c>
      <c r="V200">
        <v>63.380227422483649</v>
      </c>
      <c r="W200" t="s">
        <v>158</v>
      </c>
      <c r="X200" t="s">
        <v>159</v>
      </c>
      <c r="Y200" t="s">
        <v>160</v>
      </c>
      <c r="Z200" t="s">
        <v>161</v>
      </c>
      <c r="AA200" t="s">
        <v>162</v>
      </c>
      <c r="AB200" t="s">
        <v>163</v>
      </c>
      <c r="AC200" t="s">
        <v>252</v>
      </c>
      <c r="AD200" t="s">
        <v>165</v>
      </c>
      <c r="AE200" t="s">
        <v>166</v>
      </c>
      <c r="AF200">
        <v>59.597575729207627</v>
      </c>
      <c r="AG200">
        <v>33.675982645292983</v>
      </c>
      <c r="AH200">
        <v>55.687551965446559</v>
      </c>
      <c r="AI200">
        <v>58.121989603136839</v>
      </c>
      <c r="AJ200">
        <v>60.418748621362262</v>
      </c>
      <c r="AK200">
        <v>65.657592852522356</v>
      </c>
      <c r="AL200">
        <v>71.043608991933496</v>
      </c>
      <c r="AM200">
        <v>43.086597234294608</v>
      </c>
      <c r="AN200">
        <v>70.371598683951291</v>
      </c>
      <c r="AO200"/>
      <c r="AP200"/>
      <c r="AQ200"/>
      <c r="AR200"/>
      <c r="AS200"/>
      <c r="AT200"/>
      <c r="AU200"/>
      <c r="AV200"/>
      <c r="AW200"/>
      <c r="AX200"/>
      <c r="AY200"/>
      <c r="AZ200"/>
      <c r="BA200"/>
      <c r="BB200"/>
      <c r="BC200"/>
      <c r="BD200"/>
      <c r="BE200"/>
      <c r="BF200"/>
      <c r="BG200"/>
      <c r="BH200"/>
      <c r="BI200"/>
      <c r="BJ200"/>
      <c r="BK200"/>
      <c r="BL200"/>
    </row>
    <row r="201">
      <c r="A201" t="s">
        <v>631</v>
      </c>
      <c r="B201">
        <v>2014</v>
      </c>
      <c r="C201" t="s">
        <v>637</v>
      </c>
      <c r="D201">
        <v>153</v>
      </c>
      <c r="E201" t="s">
        <v>442</v>
      </c>
      <c r="F201" t="s">
        <v>443</v>
      </c>
      <c r="G201" t="s">
        <v>197</v>
      </c>
      <c r="H201">
        <v>0.39959971946989309</v>
      </c>
      <c r="I201">
        <v>0.66995536175749226</v>
      </c>
      <c r="J201">
        <v>0.86955124385689619</v>
      </c>
      <c r="K201">
        <v>1.593584931410948</v>
      </c>
      <c r="L201">
        <v>2.1201241423498072</v>
      </c>
      <c r="M201">
        <v>0.84168300946875463</v>
      </c>
      <c r="N201">
        <v>2.1415380008517051</v>
      </c>
      <c r="O201">
        <v>0.99862750779545184</v>
      </c>
      <c r="P201">
        <v>2.8649017312344691</v>
      </c>
      <c r="Q201">
        <v>1.391001986458835</v>
      </c>
      <c r="R201">
        <v>0.63413944884519435</v>
      </c>
      <c r="S201">
        <v>0.19948282449492369</v>
      </c>
      <c r="T201">
        <v>0.67244062853936215</v>
      </c>
      <c r="U201">
        <v>0.9894816838282493</v>
      </c>
      <c r="V201">
        <v>1.1305318047875801</v>
      </c>
      <c r="W201" t="s">
        <v>158</v>
      </c>
      <c r="X201" t="s">
        <v>159</v>
      </c>
      <c r="Y201" t="s">
        <v>160</v>
      </c>
      <c r="Z201" t="s">
        <v>161</v>
      </c>
      <c r="AA201" t="s">
        <v>162</v>
      </c>
      <c r="AB201" t="s">
        <v>163</v>
      </c>
      <c r="AC201" t="s">
        <v>252</v>
      </c>
      <c r="AD201" t="s">
        <v>165</v>
      </c>
      <c r="AE201" t="s">
        <v>166</v>
      </c>
      <c r="AF201">
        <v>0.10403810368906739</v>
      </c>
      <c r="AG201">
        <v>0</v>
      </c>
      <c r="AH201">
        <v>0</v>
      </c>
      <c r="AI201">
        <v>3.7124689201502572</v>
      </c>
      <c r="AJ201">
        <v>0.113367174017869</v>
      </c>
      <c r="AK201">
        <v>0.197719538051742</v>
      </c>
      <c r="AL201">
        <v>0.1796069242729765</v>
      </c>
      <c r="AM201">
        <v>2.233724863736485</v>
      </c>
      <c r="AN201">
        <v>0.076706799837831699</v>
      </c>
      <c r="AO201">
        <v>38.300908133769617</v>
      </c>
      <c r="AP201">
        <v>64.1952477415673</v>
      </c>
      <c r="AQ201">
        <v>83.379569836273205</v>
      </c>
      <c r="AR201">
        <v>152.80129358438609</v>
      </c>
      <c r="AS201">
        <v>203.11964193355971</v>
      </c>
      <c r="AT201">
        <v>35.528555288230983</v>
      </c>
      <c r="AU201">
        <v>90.118165308959874</v>
      </c>
      <c r="AV201">
        <v>42.361835334729342</v>
      </c>
      <c r="AW201">
        <v>120.59062463509611</v>
      </c>
      <c r="AX201">
        <v>58.67086420824792</v>
      </c>
      <c r="AY201">
        <v>34.016362710494157</v>
      </c>
      <c r="AZ201">
        <v>10.701882994899989</v>
      </c>
      <c r="BA201">
        <v>36.139908509151347</v>
      </c>
      <c r="BB201">
        <v>53.017250744704498</v>
      </c>
      <c r="BC201">
        <v>60.651211495041707</v>
      </c>
      <c r="BD201">
        <v>5.5328605288051831</v>
      </c>
      <c r="BE201">
        <v>0</v>
      </c>
      <c r="BF201">
        <v>0</v>
      </c>
      <c r="BG201">
        <v>179.1309830231705</v>
      </c>
      <c r="BH201">
        <v>6.2399233714463671</v>
      </c>
      <c r="BI201">
        <v>15.79739861421915</v>
      </c>
      <c r="BJ201">
        <v>3.3090604829470771</v>
      </c>
      <c r="BK201">
        <v>329.30683258145342</v>
      </c>
      <c r="BL201">
        <v>2.4796026275142431</v>
      </c>
    </row>
    <row r="202">
      <c r="A202" t="s">
        <v>631</v>
      </c>
      <c r="B202">
        <v>2014</v>
      </c>
      <c r="C202" t="s">
        <v>637</v>
      </c>
      <c r="D202">
        <v>154</v>
      </c>
      <c r="E202" t="s">
        <v>442</v>
      </c>
      <c r="F202" t="s">
        <v>444</v>
      </c>
      <c r="G202" t="s">
        <v>197</v>
      </c>
      <c r="H202">
        <v>0.068377488545172005</v>
      </c>
      <c r="I202">
        <v>0.57372192959838109</v>
      </c>
      <c r="J202">
        <v>2.3360596274236651</v>
      </c>
      <c r="K202">
        <v>13.3986942099449</v>
      </c>
      <c r="L202">
        <v>48.850116977154592</v>
      </c>
      <c r="M202">
        <v>3.3493995389084721</v>
      </c>
      <c r="N202">
        <v>12.01335867081781</v>
      </c>
      <c r="O202">
        <v>22.175794322821819</v>
      </c>
      <c r="P202">
        <v>28.336381773806089</v>
      </c>
      <c r="Q202">
        <v>74.204149773763945</v>
      </c>
      <c r="R202">
        <v>0.12217826098706459</v>
      </c>
      <c r="S202">
        <v>0.19675257497378401</v>
      </c>
      <c r="T202">
        <v>0.38321540101399931</v>
      </c>
      <c r="U202">
        <v>0.4372449090109285</v>
      </c>
      <c r="V202">
        <v>5.2012046362394138</v>
      </c>
      <c r="W202" t="s">
        <v>158</v>
      </c>
      <c r="X202" t="s">
        <v>159</v>
      </c>
      <c r="Y202" t="s">
        <v>160</v>
      </c>
      <c r="Z202" t="s">
        <v>161</v>
      </c>
      <c r="AA202" t="s">
        <v>162</v>
      </c>
      <c r="AB202" t="s">
        <v>163</v>
      </c>
      <c r="AC202" t="s">
        <v>252</v>
      </c>
      <c r="AD202" t="s">
        <v>165</v>
      </c>
      <c r="AE202" t="s">
        <v>166</v>
      </c>
      <c r="AF202">
        <v>2.4433980568042761</v>
      </c>
      <c r="AG202">
        <v>7.2160272022547769</v>
      </c>
      <c r="AH202">
        <v>3.1529623135585072</v>
      </c>
      <c r="AI202">
        <v>1.830166499999115</v>
      </c>
      <c r="AJ202">
        <v>2.531508742240316</v>
      </c>
      <c r="AK202">
        <v>1.604334413339024</v>
      </c>
      <c r="AL202">
        <v>1.014180040199679</v>
      </c>
      <c r="AM202">
        <v>36.655155742985379</v>
      </c>
      <c r="AN202">
        <v>1.922265192555753</v>
      </c>
      <c r="AO202">
        <v>6.5538582225752426</v>
      </c>
      <c r="AP202">
        <v>54.974142320051719</v>
      </c>
      <c r="AQ202">
        <v>224.00019345901259</v>
      </c>
      <c r="AR202">
        <v>1284.7371779604539</v>
      </c>
      <c r="AS202">
        <v>4680.1119192080814</v>
      </c>
      <c r="AT202">
        <v>141.382593401278</v>
      </c>
      <c r="AU202">
        <v>505.53473353357208</v>
      </c>
      <c r="AV202">
        <v>940.69844880802316</v>
      </c>
      <c r="AW202">
        <v>1192.746662388807</v>
      </c>
      <c r="AX202">
        <v>3129.845706509951</v>
      </c>
      <c r="AY202">
        <v>6.5538582225752426</v>
      </c>
      <c r="AZ202">
        <v>10.555410179528049</v>
      </c>
      <c r="BA202">
        <v>20.595676323167009</v>
      </c>
      <c r="BB202">
        <v>23.42794551607048</v>
      </c>
      <c r="BC202">
        <v>279.03625628720908</v>
      </c>
      <c r="BD202">
        <v>129.94259012116419</v>
      </c>
      <c r="BE202">
        <v>246.78803363576631</v>
      </c>
      <c r="BF202">
        <v>33.108086378023913</v>
      </c>
      <c r="BG202">
        <v>88.307681839838295</v>
      </c>
      <c r="BH202">
        <v>139.33857576123671</v>
      </c>
      <c r="BI202">
        <v>128.1831349989981</v>
      </c>
      <c r="BJ202">
        <v>18.685154301277539</v>
      </c>
      <c r="BK202">
        <v>5403.8854254014304</v>
      </c>
      <c r="BL202">
        <v>62.138608732437447</v>
      </c>
    </row>
    <row r="203">
      <c r="A203" t="s">
        <v>631</v>
      </c>
      <c r="B203">
        <v>2014</v>
      </c>
      <c r="C203" t="s">
        <v>637</v>
      </c>
      <c r="D203">
        <v>155</v>
      </c>
      <c r="E203" t="s">
        <v>442</v>
      </c>
      <c r="F203" t="s">
        <v>445</v>
      </c>
      <c r="G203" t="s">
        <v>197</v>
      </c>
      <c r="H203">
        <v>0.068377488545172005</v>
      </c>
      <c r="I203">
        <v>0.14436412171369431</v>
      </c>
      <c r="J203">
        <v>0.23850102686567859</v>
      </c>
      <c r="K203">
        <v>0.093082465206337603</v>
      </c>
      <c r="L203">
        <v>2.9419624495096408</v>
      </c>
      <c r="M203">
        <v>0.20591664546173929</v>
      </c>
      <c r="N203">
        <v>0.2120963217121318</v>
      </c>
      <c r="O203">
        <v>0.16000557814701591</v>
      </c>
      <c r="P203">
        <v>3.1027977686218251</v>
      </c>
      <c r="Q203">
        <v>3.3930021799594559</v>
      </c>
      <c r="R203">
        <v>0</v>
      </c>
      <c r="S203">
        <v>0.1221637491459798</v>
      </c>
      <c r="T203">
        <v>0.25738496942151451</v>
      </c>
      <c r="U203">
        <v>0.26459804283566363</v>
      </c>
      <c r="V203">
        <v>0.0251953056942665</v>
      </c>
      <c r="W203" t="s">
        <v>158</v>
      </c>
      <c r="X203" t="s">
        <v>159</v>
      </c>
      <c r="Y203" t="s">
        <v>160</v>
      </c>
      <c r="Z203" t="s">
        <v>161</v>
      </c>
      <c r="AA203" t="s">
        <v>162</v>
      </c>
      <c r="AB203" t="s">
        <v>163</v>
      </c>
      <c r="AC203" t="s">
        <v>252</v>
      </c>
      <c r="AD203" t="s">
        <v>165</v>
      </c>
      <c r="AE203" t="s">
        <v>166</v>
      </c>
      <c r="AF203">
        <v>0</v>
      </c>
      <c r="AG203">
        <v>0</v>
      </c>
      <c r="AH203">
        <v>0</v>
      </c>
      <c r="AI203">
        <v>0</v>
      </c>
      <c r="AJ203">
        <v>0.43507441941699232</v>
      </c>
      <c r="AK203">
        <v>0.38299936026643139</v>
      </c>
      <c r="AL203">
        <v>0.19992837260197219</v>
      </c>
      <c r="AM203">
        <v>1.8171999552522731</v>
      </c>
      <c r="AN203">
        <v>0.24455899254869479</v>
      </c>
      <c r="AO203">
        <v>6.5538582225752426</v>
      </c>
      <c r="AP203">
        <v>13.832997073257239</v>
      </c>
      <c r="AQ203">
        <v>22.869397480664649</v>
      </c>
      <c r="AR203">
        <v>8.9252356828945167</v>
      </c>
      <c r="AS203">
        <v>281.85630614255842</v>
      </c>
      <c r="AT203">
        <v>8.6920145004139417</v>
      </c>
      <c r="AU203">
        <v>8.9252356828945167</v>
      </c>
      <c r="AV203">
        <v>6.7874456703734349</v>
      </c>
      <c r="AW203">
        <v>130.60424270582621</v>
      </c>
      <c r="AX203">
        <v>143.11293017307401</v>
      </c>
      <c r="AY203">
        <v>0</v>
      </c>
      <c r="AZ203">
        <v>6.5538582225752426</v>
      </c>
      <c r="BA203">
        <v>13.832997073257239</v>
      </c>
      <c r="BB203">
        <v>14.177382980250711</v>
      </c>
      <c r="BC203">
        <v>1.351687593284749</v>
      </c>
      <c r="BD203">
        <v>0</v>
      </c>
      <c r="BE203">
        <v>0</v>
      </c>
      <c r="BF203">
        <v>0</v>
      </c>
      <c r="BG203">
        <v>0</v>
      </c>
      <c r="BH203">
        <v>23.947241003031749</v>
      </c>
      <c r="BI203">
        <v>30.60088862607191</v>
      </c>
      <c r="BJ203">
        <v>3.6834608680877312</v>
      </c>
      <c r="BK203">
        <v>267.90065828889868</v>
      </c>
      <c r="BL203">
        <v>7.9055458158599912</v>
      </c>
    </row>
    <row r="204">
      <c r="A204" t="s">
        <v>631</v>
      </c>
      <c r="B204">
        <v>2014</v>
      </c>
      <c r="C204" t="s">
        <v>637</v>
      </c>
      <c r="D204">
        <v>156</v>
      </c>
      <c r="E204" t="s">
        <v>442</v>
      </c>
      <c r="F204" t="s">
        <v>446</v>
      </c>
      <c r="G204" t="s">
        <v>197</v>
      </c>
      <c r="H204">
        <v>1.312174681221618</v>
      </c>
      <c r="I204">
        <v>1.911224099972376</v>
      </c>
      <c r="J204">
        <v>8.1316746394100008</v>
      </c>
      <c r="K204">
        <v>20.335746951518828</v>
      </c>
      <c r="L204">
        <v>18.651107442824649</v>
      </c>
      <c r="M204">
        <v>11.593598381349009</v>
      </c>
      <c r="N204">
        <v>26.825726839172809</v>
      </c>
      <c r="O204">
        <v>22.715940585920691</v>
      </c>
      <c r="P204">
        <v>29.053470679774868</v>
      </c>
      <c r="Q204">
        <v>8.0656557353105338</v>
      </c>
      <c r="R204">
        <v>1.1777959092201991</v>
      </c>
      <c r="S204">
        <v>1.059404394896118</v>
      </c>
      <c r="T204">
        <v>1.620778895922907</v>
      </c>
      <c r="U204">
        <v>2.117718520488812</v>
      </c>
      <c r="V204">
        <v>6.7074214390180176</v>
      </c>
      <c r="W204" t="s">
        <v>158</v>
      </c>
      <c r="X204" t="s">
        <v>159</v>
      </c>
      <c r="Y204" t="s">
        <v>160</v>
      </c>
      <c r="Z204" t="s">
        <v>161</v>
      </c>
      <c r="AA204" t="s">
        <v>162</v>
      </c>
      <c r="AB204" t="s">
        <v>163</v>
      </c>
      <c r="AC204" t="s">
        <v>252</v>
      </c>
      <c r="AD204" t="s">
        <v>165</v>
      </c>
      <c r="AE204" t="s">
        <v>166</v>
      </c>
      <c r="AF204">
        <v>3.220910228036066</v>
      </c>
      <c r="AG204">
        <v>10.98435286816836</v>
      </c>
      <c r="AH204">
        <v>0.25171779488001972</v>
      </c>
      <c r="AI204">
        <v>3.6580971935845432</v>
      </c>
      <c r="AJ204">
        <v>2.7462544390001131</v>
      </c>
      <c r="AK204">
        <v>0.74234550173066094</v>
      </c>
      <c r="AL204">
        <v>7.5862330249964529</v>
      </c>
      <c r="AM204">
        <v>24.89940351575596</v>
      </c>
      <c r="AN204">
        <v>2.4213568735133988</v>
      </c>
      <c r="AO204">
        <v>125.7695625702614</v>
      </c>
      <c r="AP204">
        <v>183.13384979190911</v>
      </c>
      <c r="AQ204">
        <v>779.73039343282255</v>
      </c>
      <c r="AR204">
        <v>1949.8982319352181</v>
      </c>
      <c r="AS204">
        <v>1786.8794519042031</v>
      </c>
      <c r="AT204">
        <v>489.38115234295259</v>
      </c>
      <c r="AU204">
        <v>1128.8547225704731</v>
      </c>
      <c r="AV204">
        <v>963.61148382402894</v>
      </c>
      <c r="AW204">
        <v>1222.9306642157781</v>
      </c>
      <c r="AX204">
        <v>340.20008382704412</v>
      </c>
      <c r="AY204">
        <v>63.179057729226713</v>
      </c>
      <c r="AZ204">
        <v>56.835077943011569</v>
      </c>
      <c r="BA204">
        <v>87.107766137584704</v>
      </c>
      <c r="BB204">
        <v>113.4691178648926</v>
      </c>
      <c r="BC204">
        <v>359.84236317942128</v>
      </c>
      <c r="BD204">
        <v>171.29154065308401</v>
      </c>
      <c r="BE204">
        <v>375.66472092145352</v>
      </c>
      <c r="BF204">
        <v>2.6431950867080189</v>
      </c>
      <c r="BG204">
        <v>176.5074833958688</v>
      </c>
      <c r="BH204">
        <v>151.1585466102743</v>
      </c>
      <c r="BI204">
        <v>59.31193202182601</v>
      </c>
      <c r="BJ204">
        <v>139.76801851631529</v>
      </c>
      <c r="BK204">
        <v>3670.7939451527768</v>
      </c>
      <c r="BL204">
        <v>78.272107276105302</v>
      </c>
    </row>
    <row r="205">
      <c r="A205" t="s">
        <v>631</v>
      </c>
      <c r="B205">
        <v>2014</v>
      </c>
      <c r="C205" t="s">
        <v>637</v>
      </c>
      <c r="D205">
        <v>157</v>
      </c>
      <c r="E205" t="s">
        <v>442</v>
      </c>
      <c r="F205" t="s">
        <v>447</v>
      </c>
      <c r="G205" t="s">
        <v>197</v>
      </c>
      <c r="H205">
        <v>44.386093356242093</v>
      </c>
      <c r="I205">
        <v>72.858504804053155</v>
      </c>
      <c r="J205">
        <v>78.98922691742203</v>
      </c>
      <c r="K205">
        <v>61.76069722986022</v>
      </c>
      <c r="L205">
        <v>27.046002692769559</v>
      </c>
      <c r="M205">
        <v>77.011534349985908</v>
      </c>
      <c r="N205">
        <v>56.668548900654173</v>
      </c>
      <c r="O205">
        <v>53.466720413915191</v>
      </c>
      <c r="P205">
        <v>36.152399373647398</v>
      </c>
      <c r="Q205">
        <v>12.76732923833146</v>
      </c>
      <c r="R205">
        <v>36.620904724708318</v>
      </c>
      <c r="S205">
        <v>52.071373369893379</v>
      </c>
      <c r="T205">
        <v>75.117904775034987</v>
      </c>
      <c r="U205">
        <v>81.802456749710004</v>
      </c>
      <c r="V205">
        <v>77.932713573495803</v>
      </c>
      <c r="W205" t="s">
        <v>158</v>
      </c>
      <c r="X205" t="s">
        <v>159</v>
      </c>
      <c r="Y205" t="s">
        <v>160</v>
      </c>
      <c r="Z205" t="s">
        <v>161</v>
      </c>
      <c r="AA205" t="s">
        <v>162</v>
      </c>
      <c r="AB205" t="s">
        <v>163</v>
      </c>
      <c r="AC205" t="s">
        <v>252</v>
      </c>
      <c r="AD205" t="s">
        <v>165</v>
      </c>
      <c r="AE205" t="s">
        <v>166</v>
      </c>
      <c r="AF205">
        <v>85.523782966158521</v>
      </c>
      <c r="AG205">
        <v>39.44253513801614</v>
      </c>
      <c r="AH205">
        <v>52.780626444166501</v>
      </c>
      <c r="AI205">
        <v>65.979440796758951</v>
      </c>
      <c r="AJ205">
        <v>78.328194001474344</v>
      </c>
      <c r="AK205">
        <v>59.231015906759808</v>
      </c>
      <c r="AL205">
        <v>76.648110751967067</v>
      </c>
      <c r="AM205">
        <v>33.444920812985323</v>
      </c>
      <c r="AN205">
        <v>71.191951575864522</v>
      </c>
      <c r="AO205">
        <v>4254.3265203228821</v>
      </c>
      <c r="AP205">
        <v>6981.3155218382844</v>
      </c>
      <c r="AQ205">
        <v>7574.1226392383924</v>
      </c>
      <c r="AR205">
        <v>5921.9400506257944</v>
      </c>
      <c r="AS205">
        <v>2591.156938857705</v>
      </c>
      <c r="AT205">
        <v>3250.758926109158</v>
      </c>
      <c r="AU205">
        <v>2384.6719766901128</v>
      </c>
      <c r="AV205">
        <v>2268.061302519433</v>
      </c>
      <c r="AW205">
        <v>1521.741697104233</v>
      </c>
      <c r="AX205">
        <v>538.51126550228423</v>
      </c>
      <c r="AY205">
        <v>1964.410162734142</v>
      </c>
      <c r="AZ205">
        <v>2793.5324587432392</v>
      </c>
      <c r="BA205">
        <v>4037.1656481639802</v>
      </c>
      <c r="BB205">
        <v>4383.0435994053341</v>
      </c>
      <c r="BC205">
        <v>4180.9646339111378</v>
      </c>
      <c r="BD205">
        <v>4548.2486345748712</v>
      </c>
      <c r="BE205">
        <v>1348.9341732635201</v>
      </c>
      <c r="BF205">
        <v>554.22975780114757</v>
      </c>
      <c r="BG205">
        <v>3183.58546386542</v>
      </c>
      <c r="BH205">
        <v>4311.3179156776532</v>
      </c>
      <c r="BI205">
        <v>4732.440596535148</v>
      </c>
      <c r="BJ205">
        <v>1412.157328613898</v>
      </c>
      <c r="BK205">
        <v>4930.6166205441014</v>
      </c>
      <c r="BL205">
        <v>2301.3311800072938</v>
      </c>
    </row>
    <row r="206">
      <c r="A206" t="s">
        <v>631</v>
      </c>
      <c r="B206">
        <v>2014</v>
      </c>
      <c r="C206" t="s">
        <v>637</v>
      </c>
      <c r="D206">
        <v>158</v>
      </c>
      <c r="E206" t="s">
        <v>442</v>
      </c>
      <c r="F206" t="s">
        <v>448</v>
      </c>
      <c r="G206" t="s">
        <v>197</v>
      </c>
      <c r="H206">
        <v>53.076819819276153</v>
      </c>
      <c r="I206">
        <v>23.481185694003361</v>
      </c>
      <c r="J206">
        <v>8.7691669426602754</v>
      </c>
      <c r="K206">
        <v>2.7107498602301101</v>
      </c>
      <c r="L206">
        <v>0.34025773229739442</v>
      </c>
      <c r="M206">
        <v>5.5387275142681576</v>
      </c>
      <c r="N206">
        <v>2.0231287576349359</v>
      </c>
      <c r="O206">
        <v>0.44698478362404159</v>
      </c>
      <c r="P206">
        <v>0.41147587526917567</v>
      </c>
      <c r="Q206">
        <v>0.17886108617581181</v>
      </c>
      <c r="R206">
        <v>61.388264693727123</v>
      </c>
      <c r="S206">
        <v>45.324342491326867</v>
      </c>
      <c r="T206">
        <v>21.854341343765039</v>
      </c>
      <c r="U206">
        <v>13.80912474748702</v>
      </c>
      <c r="V206">
        <v>8.7405057961013881</v>
      </c>
      <c r="W206" t="s">
        <v>158</v>
      </c>
      <c r="X206" t="s">
        <v>159</v>
      </c>
      <c r="Y206" t="s">
        <v>160</v>
      </c>
      <c r="Z206" t="s">
        <v>161</v>
      </c>
      <c r="AA206" t="s">
        <v>162</v>
      </c>
      <c r="AB206" t="s">
        <v>163</v>
      </c>
      <c r="AC206" t="s">
        <v>252</v>
      </c>
      <c r="AD206" t="s">
        <v>165</v>
      </c>
      <c r="AE206" t="s">
        <v>166</v>
      </c>
      <c r="AF206">
        <v>7.5846303477141426</v>
      </c>
      <c r="AG206">
        <v>42.266198923343588</v>
      </c>
      <c r="AH206">
        <v>43.500857533741083</v>
      </c>
      <c r="AI206">
        <v>24.79656813730195</v>
      </c>
      <c r="AJ206">
        <v>15.845601223850521</v>
      </c>
      <c r="AK206">
        <v>36.900452607394087</v>
      </c>
      <c r="AL206">
        <v>13.314897176869311</v>
      </c>
      <c r="AM206">
        <v>0.87884442821301989</v>
      </c>
      <c r="AN206">
        <v>23.92014928473581</v>
      </c>
      <c r="AO206">
        <v>5087.3168845752953</v>
      </c>
      <c r="AP206">
        <v>2249.9715935371928</v>
      </c>
      <c r="AQ206">
        <v>840.85828485320508</v>
      </c>
      <c r="AR206">
        <v>259.92093490751051</v>
      </c>
      <c r="AS206">
        <v>32.598576361085811</v>
      </c>
      <c r="AT206">
        <v>233.7970286953113</v>
      </c>
      <c r="AU206">
        <v>85.135380156385523</v>
      </c>
      <c r="AV206">
        <v>18.961119790112711</v>
      </c>
      <c r="AW206">
        <v>17.320012159579999</v>
      </c>
      <c r="AX206">
        <v>7.5441549338659719</v>
      </c>
      <c r="AY206">
        <v>3292.9751993704081</v>
      </c>
      <c r="AZ206">
        <v>2431.5667847148288</v>
      </c>
      <c r="BA206">
        <v>1174.5481506776621</v>
      </c>
      <c r="BB206">
        <v>739.90437748163754</v>
      </c>
      <c r="BC206">
        <v>468.91406625450043</v>
      </c>
      <c r="BD206">
        <v>403.35896549847712</v>
      </c>
      <c r="BE206">
        <v>1445.503436889875</v>
      </c>
      <c r="BF206">
        <v>456.78635058588259</v>
      </c>
      <c r="BG206">
        <v>1196.4635183682969</v>
      </c>
      <c r="BH206">
        <v>872.1690230695807</v>
      </c>
      <c r="BI206">
        <v>2948.2729154038238</v>
      </c>
      <c r="BJ206">
        <v>245.31236900152749</v>
      </c>
      <c r="BK206">
        <v>129.5636180109378</v>
      </c>
      <c r="BL206">
        <v>773.23607740589193</v>
      </c>
    </row>
    <row r="207">
      <c r="A207" t="s">
        <v>631</v>
      </c>
      <c r="B207">
        <v>2014</v>
      </c>
      <c r="C207" t="s">
        <v>637</v>
      </c>
      <c r="D207">
        <v>159</v>
      </c>
      <c r="E207" t="s">
        <v>442</v>
      </c>
      <c r="F207" t="s">
        <v>192</v>
      </c>
      <c r="G207" t="s">
        <v>197</v>
      </c>
      <c r="H207">
        <v>0.6885574466999177</v>
      </c>
      <c r="I207">
        <v>0.36104398890156042</v>
      </c>
      <c r="J207">
        <v>0.66581960236166104</v>
      </c>
      <c r="K207">
        <v>0.10744435182861491</v>
      </c>
      <c r="L207">
        <v>0.0504285630941936</v>
      </c>
      <c r="M207">
        <v>1.459140560557886</v>
      </c>
      <c r="N207">
        <v>0.11560250915645549</v>
      </c>
      <c r="O207">
        <v>0.035926807775835297</v>
      </c>
      <c r="P207">
        <v>0.078572797646283402</v>
      </c>
      <c r="Q207">
        <v>0</v>
      </c>
      <c r="R207">
        <v>0.0567169625120773</v>
      </c>
      <c r="S207">
        <v>1.0264805952689851</v>
      </c>
      <c r="T207">
        <v>0.093933986302247904</v>
      </c>
      <c r="U207">
        <v>0.57937534663928492</v>
      </c>
      <c r="V207">
        <v>0.26242744466357448</v>
      </c>
      <c r="W207" t="s">
        <v>158</v>
      </c>
      <c r="X207" t="s">
        <v>159</v>
      </c>
      <c r="Y207" t="s">
        <v>160</v>
      </c>
      <c r="Z207" t="s">
        <v>161</v>
      </c>
      <c r="AA207" t="s">
        <v>162</v>
      </c>
      <c r="AB207" t="s">
        <v>163</v>
      </c>
      <c r="AC207" t="s">
        <v>252</v>
      </c>
      <c r="AD207" t="s">
        <v>165</v>
      </c>
      <c r="AE207" t="s">
        <v>166</v>
      </c>
      <c r="AF207">
        <v>1.1232402975979039</v>
      </c>
      <c r="AG207">
        <v>0.090885868217190205</v>
      </c>
      <c r="AH207">
        <v>0.31383591365370711</v>
      </c>
      <c r="AI207">
        <v>0.023258452205059801</v>
      </c>
      <c r="AJ207">
        <v>0</v>
      </c>
      <c r="AK207">
        <v>0.94113267245827503</v>
      </c>
      <c r="AL207">
        <v>1.0570437090925431</v>
      </c>
      <c r="AM207">
        <v>0.070750681071509003</v>
      </c>
      <c r="AN207">
        <v>0.2230112809439731</v>
      </c>
      <c r="AO207">
        <v>65.996982044586957</v>
      </c>
      <c r="AP207">
        <v>34.595302368113558</v>
      </c>
      <c r="AQ207">
        <v>63.84414078603757</v>
      </c>
      <c r="AR207">
        <v>10.3023288085513</v>
      </c>
      <c r="AS207">
        <v>4.8313358044986083</v>
      </c>
      <c r="AT207">
        <v>61.592256818635057</v>
      </c>
      <c r="AU207">
        <v>4.864674839367189</v>
      </c>
      <c r="AV207">
        <v>1.5240172168521331</v>
      </c>
      <c r="AW207">
        <v>3.307318587646475</v>
      </c>
      <c r="AX207">
        <v>0</v>
      </c>
      <c r="AY207">
        <v>3.042398280317836</v>
      </c>
      <c r="AZ207">
        <v>55.068777248958192</v>
      </c>
      <c r="BA207">
        <v>5.0484243913652787</v>
      </c>
      <c r="BB207">
        <v>31.04341245533028</v>
      </c>
      <c r="BC207">
        <v>14.078809973315551</v>
      </c>
      <c r="BD207">
        <v>59.735151704768043</v>
      </c>
      <c r="BE207">
        <v>3.1082954753262628</v>
      </c>
      <c r="BF207">
        <v>3.2954743839123211</v>
      </c>
      <c r="BG207">
        <v>1.122247619226173</v>
      </c>
      <c r="BH207">
        <v>0</v>
      </c>
      <c r="BI207">
        <v>75.194632367581193</v>
      </c>
      <c r="BJ207">
        <v>19.474870362958601</v>
      </c>
      <c r="BK207">
        <v>10.430417400496729</v>
      </c>
      <c r="BL207">
        <v>7.2090004975186606</v>
      </c>
    </row>
    <row r="208">
      <c r="A208" t="s">
        <v>631</v>
      </c>
      <c r="B208">
        <v>2014</v>
      </c>
      <c r="C208" t="s">
        <v>637</v>
      </c>
      <c r="D208">
        <v>222</v>
      </c>
      <c r="E208" t="s">
        <v>37</v>
      </c>
      <c r="F208" t="s">
        <v>15</v>
      </c>
      <c r="G208" t="s">
        <v>661</v>
      </c>
      <c r="H208">
        <v>5.477777040008732</v>
      </c>
      <c r="I208">
        <v>8.0788710198486964</v>
      </c>
      <c r="J208">
        <v>5.9108974429112084</v>
      </c>
      <c r="K208">
        <v>8.2073848997285559</v>
      </c>
      <c r="L208">
        <v>16.84234783803462</v>
      </c>
      <c r="M208">
        <v>5.1323276507054052</v>
      </c>
      <c r="N208">
        <v>7.3648861195814073</v>
      </c>
      <c r="O208">
        <v>7.7051528365383257</v>
      </c>
      <c r="P208">
        <v>12.41091510374018</v>
      </c>
      <c r="Q208">
        <v>22.431614162021059</v>
      </c>
      <c r="R208">
        <v>5.0496588430835221</v>
      </c>
      <c r="S208">
        <v>6.6781785163081269</v>
      </c>
      <c r="T208">
        <v>8.6993477743578609</v>
      </c>
      <c r="U208">
        <v>5.736547303441264</v>
      </c>
      <c r="V208">
        <v>10.156674996985069</v>
      </c>
      <c r="W208" t="s">
        <v>158</v>
      </c>
      <c r="X208" t="s">
        <v>159</v>
      </c>
      <c r="Y208" t="s">
        <v>160</v>
      </c>
      <c r="Z208" t="s">
        <v>161</v>
      </c>
      <c r="AA208" t="s">
        <v>162</v>
      </c>
      <c r="AB208" t="s">
        <v>163</v>
      </c>
      <c r="AC208" t="s">
        <v>252</v>
      </c>
      <c r="AD208" t="s">
        <v>165</v>
      </c>
      <c r="AE208" t="s">
        <v>166</v>
      </c>
      <c r="AF208">
        <v>1.0861372122298021</v>
      </c>
      <c r="AG208">
        <v>0.91504285190234569</v>
      </c>
      <c r="AH208">
        <v>2.6649122443427471</v>
      </c>
      <c r="AI208">
        <v>40.951925544862974</v>
      </c>
      <c r="AJ208">
        <v>3.1266346384317512</v>
      </c>
      <c r="AK208">
        <v>0</v>
      </c>
      <c r="AL208">
        <v>0.56995878201848504</v>
      </c>
      <c r="AM208">
        <v>11.388090174576771</v>
      </c>
      <c r="AN208">
        <v>7.4951590666098831</v>
      </c>
      <c r="AO208">
        <v>500.88038813941972</v>
      </c>
      <c r="AP208">
        <v>727.43201416902264</v>
      </c>
      <c r="AQ208">
        <v>533.62534103757548</v>
      </c>
      <c r="AR208">
        <v>742.8366207755073</v>
      </c>
      <c r="AS208">
        <v>1535.3054888554941</v>
      </c>
      <c r="AT208">
        <v>202.1960676895431</v>
      </c>
      <c r="AU208">
        <v>300.19589843817141</v>
      </c>
      <c r="AV208">
        <v>306.37069558124529</v>
      </c>
      <c r="AW208">
        <v>498.04905626986272</v>
      </c>
      <c r="AX208">
        <v>895.85683455323135</v>
      </c>
      <c r="AY208">
        <v>260.803989885063</v>
      </c>
      <c r="AZ208">
        <v>342.35810715956279</v>
      </c>
      <c r="BA208">
        <v>434.95437608674808</v>
      </c>
      <c r="BB208">
        <v>287.75277199447868</v>
      </c>
      <c r="BC208">
        <v>511.54205531911191</v>
      </c>
      <c r="BD208">
        <v>57.761968906823292</v>
      </c>
      <c r="BE208">
        <v>31.294453275187429</v>
      </c>
      <c r="BF208">
        <v>27.983253842312699</v>
      </c>
      <c r="BG208">
        <v>1975.9784761365991</v>
      </c>
      <c r="BH208">
        <v>128.54028547897519</v>
      </c>
      <c r="BI208">
        <v>0</v>
      </c>
      <c r="BJ208">
        <v>10.427279318356209</v>
      </c>
      <c r="BK208">
        <v>1606.021492153428</v>
      </c>
      <c r="BL208">
        <v>202.07264386533629</v>
      </c>
    </row>
    <row r="209">
      <c r="A209" t="s">
        <v>631</v>
      </c>
      <c r="B209">
        <v>2014</v>
      </c>
      <c r="C209" t="s">
        <v>637</v>
      </c>
      <c r="D209">
        <v>223</v>
      </c>
      <c r="E209" t="s">
        <v>37</v>
      </c>
      <c r="F209" t="s">
        <v>16</v>
      </c>
      <c r="G209" t="s">
        <v>662</v>
      </c>
      <c r="H209">
        <v>7.4721176550897566</v>
      </c>
      <c r="I209">
        <v>6.9468845672193797</v>
      </c>
      <c r="J209">
        <v>9.45836538659821</v>
      </c>
      <c r="K209">
        <v>12.93695278810082</v>
      </c>
      <c r="L209">
        <v>10.2023068640685</v>
      </c>
      <c r="M209">
        <v>10.03049197632915</v>
      </c>
      <c r="N209">
        <v>11.91571762661261</v>
      </c>
      <c r="O209">
        <v>17.187350419887839</v>
      </c>
      <c r="P209">
        <v>11.10674417983893</v>
      </c>
      <c r="Q209">
        <v>7.6033562356986506</v>
      </c>
      <c r="R209">
        <v>6.581050953217793</v>
      </c>
      <c r="S209">
        <v>9.0738673913881858</v>
      </c>
      <c r="T209">
        <v>6.1331868466409354</v>
      </c>
      <c r="U209">
        <v>6.0186132632462979</v>
      </c>
      <c r="V209">
        <v>10.64825368998191</v>
      </c>
      <c r="W209" t="s">
        <v>158</v>
      </c>
      <c r="X209" t="s">
        <v>159</v>
      </c>
      <c r="Y209" t="s">
        <v>160</v>
      </c>
      <c r="Z209" t="s">
        <v>161</v>
      </c>
      <c r="AA209" t="s">
        <v>162</v>
      </c>
      <c r="AB209" t="s">
        <v>163</v>
      </c>
      <c r="AC209" t="s">
        <v>252</v>
      </c>
      <c r="AD209" t="s">
        <v>165</v>
      </c>
      <c r="AE209" t="s">
        <v>166</v>
      </c>
      <c r="AF209">
        <v>3.497062272531581</v>
      </c>
      <c r="AG209">
        <v>26.83342270700734</v>
      </c>
      <c r="AH209">
        <v>2.1060259897831428</v>
      </c>
      <c r="AI209">
        <v>17.723618213883061</v>
      </c>
      <c r="AJ209">
        <v>0.74144065489922906</v>
      </c>
      <c r="AK209">
        <v>0</v>
      </c>
      <c r="AL209">
        <v>0.48646570005165601</v>
      </c>
      <c r="AM209">
        <v>13.537413125429939</v>
      </c>
      <c r="AN209">
        <v>12.39056004871456</v>
      </c>
      <c r="AO209">
        <v>683.24014722928598</v>
      </c>
      <c r="AP209">
        <v>625.50648729464854</v>
      </c>
      <c r="AQ209">
        <v>853.88445728059105</v>
      </c>
      <c r="AR209">
        <v>1170.901865777359</v>
      </c>
      <c r="AS209">
        <v>930.01628264793555</v>
      </c>
      <c r="AT209">
        <v>395.16690527864358</v>
      </c>
      <c r="AU209">
        <v>485.68973102598852</v>
      </c>
      <c r="AV209">
        <v>683.39987733525004</v>
      </c>
      <c r="AW209">
        <v>445.71277869208222</v>
      </c>
      <c r="AX209">
        <v>303.65708861140013</v>
      </c>
      <c r="AY209">
        <v>339.89708999588919</v>
      </c>
      <c r="AZ209">
        <v>465.17355850048489</v>
      </c>
      <c r="BA209">
        <v>306.6501682077045</v>
      </c>
      <c r="BB209">
        <v>301.90157222671809</v>
      </c>
      <c r="BC209">
        <v>536.30047035565985</v>
      </c>
      <c r="BD209">
        <v>185.97760943711779</v>
      </c>
      <c r="BE209">
        <v>917.70269706168028</v>
      </c>
      <c r="BF209">
        <v>22.114596829864631</v>
      </c>
      <c r="BG209">
        <v>855.18538246826472</v>
      </c>
      <c r="BH209">
        <v>30.481653428578429</v>
      </c>
      <c r="BI209">
        <v>0</v>
      </c>
      <c r="BJ209">
        <v>8.8997904642757018</v>
      </c>
      <c r="BK209">
        <v>1909.13279525453</v>
      </c>
      <c r="BL209">
        <v>334.05471528550839</v>
      </c>
    </row>
    <row r="210">
      <c r="A210" t="s">
        <v>631</v>
      </c>
      <c r="B210">
        <v>2014</v>
      </c>
      <c r="C210" t="s">
        <v>637</v>
      </c>
      <c r="D210">
        <v>224</v>
      </c>
      <c r="E210" t="s">
        <v>37</v>
      </c>
      <c r="F210" t="s">
        <v>20</v>
      </c>
      <c r="G210" t="s">
        <v>663</v>
      </c>
      <c r="H210">
        <v>87.050105304901493</v>
      </c>
      <c r="I210">
        <v>84.97424441293191</v>
      </c>
      <c r="J210">
        <v>84.630737170490676</v>
      </c>
      <c r="K210">
        <v>78.855662312170537</v>
      </c>
      <c r="L210">
        <v>72.95534529789667</v>
      </c>
      <c r="M210">
        <v>84.83718037296542</v>
      </c>
      <c r="N210">
        <v>80.719396253805996</v>
      </c>
      <c r="O210">
        <v>75.107496743573847</v>
      </c>
      <c r="P210">
        <v>76.482340716420921</v>
      </c>
      <c r="Q210">
        <v>69.965029602280282</v>
      </c>
      <c r="R210">
        <v>88.369290203698696</v>
      </c>
      <c r="S210">
        <v>84.247954092303758</v>
      </c>
      <c r="T210">
        <v>85.1674653790012</v>
      </c>
      <c r="U210">
        <v>88.244839433312507</v>
      </c>
      <c r="V210">
        <v>79.195071313033012</v>
      </c>
      <c r="W210" t="s">
        <v>158</v>
      </c>
      <c r="X210" t="s">
        <v>159</v>
      </c>
      <c r="Y210" t="s">
        <v>160</v>
      </c>
      <c r="Z210" t="s">
        <v>161</v>
      </c>
      <c r="AA210" t="s">
        <v>162</v>
      </c>
      <c r="AB210" t="s">
        <v>163</v>
      </c>
      <c r="AC210" t="s">
        <v>252</v>
      </c>
      <c r="AD210" t="s">
        <v>165</v>
      </c>
      <c r="AE210" t="s">
        <v>166</v>
      </c>
      <c r="AF210">
        <v>95.416800515238592</v>
      </c>
      <c r="AG210">
        <v>72.251534441090314</v>
      </c>
      <c r="AH210">
        <v>95.229061765873965</v>
      </c>
      <c r="AI210">
        <v>41.324456241253863</v>
      </c>
      <c r="AJ210">
        <v>96.131924706669068</v>
      </c>
      <c r="AK210">
        <v>100</v>
      </c>
      <c r="AL210">
        <v>98.943575517929872</v>
      </c>
      <c r="AM210">
        <v>75.074496699993361</v>
      </c>
      <c r="AN210">
        <v>80.114280884675566</v>
      </c>
      <c r="AO210">
        <v>7959.7417372480186</v>
      </c>
      <c r="AP210">
        <v>7651.1910654253179</v>
      </c>
      <c r="AQ210">
        <v>7640.3129002052128</v>
      </c>
      <c r="AR210">
        <v>7137.0935366909143</v>
      </c>
      <c r="AS210">
        <v>6650.4232755638895</v>
      </c>
      <c r="AT210">
        <v>3342.2932892689391</v>
      </c>
      <c r="AU210">
        <v>3290.1570080455358</v>
      </c>
      <c r="AV210">
        <v>2986.4087720072812</v>
      </c>
      <c r="AW210">
        <v>3069.230374772611</v>
      </c>
      <c r="AX210">
        <v>2794.210416432853</v>
      </c>
      <c r="AY210">
        <v>4564.0832746558744</v>
      </c>
      <c r="AZ210">
        <v>4318.9875839156239</v>
      </c>
      <c r="BA210">
        <v>4258.2458740187076</v>
      </c>
      <c r="BB210">
        <v>4426.4774293608079</v>
      </c>
      <c r="BC210">
        <v>3988.6684926551338</v>
      </c>
      <c r="BD210">
        <v>5074.3701647372282</v>
      </c>
      <c r="BE210">
        <v>2471.0015098490712</v>
      </c>
      <c r="BF210">
        <v>999.96501356349768</v>
      </c>
      <c r="BG210">
        <v>1993.9535195069579</v>
      </c>
      <c r="BH210">
        <v>3952.116724337352</v>
      </c>
      <c r="BI210">
        <v>7989.8014985676664</v>
      </c>
      <c r="BJ210">
        <v>1810.152472830684</v>
      </c>
      <c r="BK210">
        <v>10587.48687132449</v>
      </c>
      <c r="BL210">
        <v>2159.9147404164341</v>
      </c>
    </row>
    <row r="211">
      <c r="A211" t="s">
        <v>631</v>
      </c>
      <c r="B211">
        <v>2014</v>
      </c>
      <c r="C211" t="s">
        <v>637</v>
      </c>
      <c r="D211">
        <v>225</v>
      </c>
      <c r="E211" t="s">
        <v>449</v>
      </c>
      <c r="F211" t="s">
        <v>450</v>
      </c>
      <c r="G211" t="s">
        <v>197</v>
      </c>
      <c r="H211">
        <v>12.35412570634794</v>
      </c>
      <c r="I211">
        <v>14.119556120924839</v>
      </c>
      <c r="J211">
        <v>14.470101888991961</v>
      </c>
      <c r="K211">
        <v>19.958632177073891</v>
      </c>
      <c r="L211">
        <v>25.732559178765669</v>
      </c>
      <c r="M211">
        <v>14.1517227693077</v>
      </c>
      <c r="N211">
        <v>18.67552378647272</v>
      </c>
      <c r="O211">
        <v>23.332608531022501</v>
      </c>
      <c r="P211">
        <v>22.42118674678958</v>
      </c>
      <c r="Q211">
        <v>28.438753586187531</v>
      </c>
      <c r="R211">
        <v>11.19838281824596</v>
      </c>
      <c r="S211">
        <v>15.05236953270035</v>
      </c>
      <c r="T211">
        <v>13.79873515083005</v>
      </c>
      <c r="U211">
        <v>11.00494961925027</v>
      </c>
      <c r="V211">
        <v>19.531667587235582</v>
      </c>
      <c r="W211" t="s">
        <v>158</v>
      </c>
      <c r="X211" t="s">
        <v>159</v>
      </c>
      <c r="Y211" t="s">
        <v>160</v>
      </c>
      <c r="Z211" t="s">
        <v>161</v>
      </c>
      <c r="AA211" t="s">
        <v>162</v>
      </c>
      <c r="AB211" t="s">
        <v>163</v>
      </c>
      <c r="AC211" t="s">
        <v>252</v>
      </c>
      <c r="AD211" t="s">
        <v>165</v>
      </c>
      <c r="AE211" t="s">
        <v>166</v>
      </c>
      <c r="AF211">
        <v>4.5831994847613817</v>
      </c>
      <c r="AG211">
        <v>27.74846555890969</v>
      </c>
      <c r="AH211">
        <v>4.7709382341258886</v>
      </c>
      <c r="AI211">
        <v>58.675543758745967</v>
      </c>
      <c r="AJ211">
        <v>2.8891168605188891</v>
      </c>
      <c r="AK211">
        <v>0</v>
      </c>
      <c r="AL211">
        <v>1.049021490165134</v>
      </c>
      <c r="AM211">
        <v>23.843682410418602</v>
      </c>
      <c r="AN211">
        <v>16.58516311026651</v>
      </c>
      <c r="AO211"/>
      <c r="AP211"/>
      <c r="AQ211"/>
      <c r="AR211"/>
      <c r="AS211"/>
      <c r="AT211"/>
      <c r="AU211"/>
      <c r="AV211"/>
      <c r="AW211"/>
      <c r="AX211"/>
      <c r="AY211"/>
      <c r="AZ211"/>
      <c r="BA211"/>
      <c r="BB211"/>
      <c r="BC211"/>
      <c r="BD211"/>
      <c r="BE211"/>
      <c r="BF211"/>
      <c r="BG211"/>
      <c r="BH211"/>
      <c r="BI211"/>
      <c r="BJ211"/>
      <c r="BK211"/>
      <c r="BL211"/>
    </row>
    <row r="212">
      <c r="A212" t="s">
        <v>631</v>
      </c>
      <c r="B212">
        <v>2014</v>
      </c>
      <c r="C212" t="s">
        <v>637</v>
      </c>
      <c r="D212">
        <v>226</v>
      </c>
      <c r="E212" t="s">
        <v>449</v>
      </c>
      <c r="F212" t="s">
        <v>451</v>
      </c>
      <c r="G212" t="s">
        <v>197</v>
      </c>
      <c r="H212">
        <v>82.713709538384563</v>
      </c>
      <c r="I212">
        <v>79.568016724334413</v>
      </c>
      <c r="J212">
        <v>78.982897179758666</v>
      </c>
      <c r="K212">
        <v>74.266400987041294</v>
      </c>
      <c r="L212">
        <v>69.381926149234346</v>
      </c>
      <c r="M212">
        <v>78.907370205873406</v>
      </c>
      <c r="N212">
        <v>76.994774382243662</v>
      </c>
      <c r="O212">
        <v>70.376701690163685</v>
      </c>
      <c r="P212">
        <v>72.839259066352668</v>
      </c>
      <c r="Q212">
        <v>66.246718746911995</v>
      </c>
      <c r="R212">
        <v>84.690946176309751</v>
      </c>
      <c r="S212">
        <v>80.208860220451157</v>
      </c>
      <c r="T212">
        <v>78.889513641705094</v>
      </c>
      <c r="U212">
        <v>82.535700667907747</v>
      </c>
      <c r="V212">
        <v>73.987574499224493</v>
      </c>
      <c r="W212" t="s">
        <v>158</v>
      </c>
      <c r="X212" t="s">
        <v>159</v>
      </c>
      <c r="Y212" t="s">
        <v>160</v>
      </c>
      <c r="Z212" t="s">
        <v>161</v>
      </c>
      <c r="AA212" t="s">
        <v>162</v>
      </c>
      <c r="AB212" t="s">
        <v>163</v>
      </c>
      <c r="AC212" t="s">
        <v>252</v>
      </c>
      <c r="AD212" t="s">
        <v>165</v>
      </c>
      <c r="AE212" t="s">
        <v>166</v>
      </c>
      <c r="AF212">
        <v>95.416800515238592</v>
      </c>
      <c r="AG212">
        <v>72.251534441090314</v>
      </c>
      <c r="AH212">
        <v>95.229061765873965</v>
      </c>
      <c r="AI212">
        <v>41.303211000565213</v>
      </c>
      <c r="AJ212">
        <v>71.802212584388002</v>
      </c>
      <c r="AK212">
        <v>100</v>
      </c>
      <c r="AL212">
        <v>92.672451044443775</v>
      </c>
      <c r="AM212">
        <v>71.537649825763509</v>
      </c>
      <c r="AN212">
        <v>66.817217332116186</v>
      </c>
      <c r="AO212"/>
      <c r="AP212"/>
      <c r="AQ212"/>
      <c r="AR212"/>
      <c r="AS212"/>
      <c r="AT212"/>
      <c r="AU212"/>
      <c r="AV212"/>
      <c r="AW212"/>
      <c r="AX212"/>
      <c r="AY212"/>
      <c r="AZ212"/>
      <c r="BA212"/>
      <c r="BB212"/>
      <c r="BC212"/>
      <c r="BD212"/>
      <c r="BE212"/>
      <c r="BF212"/>
      <c r="BG212"/>
      <c r="BH212"/>
      <c r="BI212"/>
      <c r="BJ212"/>
      <c r="BK212"/>
      <c r="BL212"/>
    </row>
    <row r="213">
      <c r="A213" t="s">
        <v>631</v>
      </c>
      <c r="B213">
        <v>2014</v>
      </c>
      <c r="C213" t="s">
        <v>637</v>
      </c>
      <c r="D213">
        <v>227</v>
      </c>
      <c r="E213" t="s">
        <v>449</v>
      </c>
      <c r="F213" t="s">
        <v>452</v>
      </c>
      <c r="G213" t="s">
        <v>197</v>
      </c>
      <c r="H213">
        <v>4.6005701419027556</v>
      </c>
      <c r="I213">
        <v>6.0309743552806498</v>
      </c>
      <c r="J213">
        <v>5.8503843059477774</v>
      </c>
      <c r="K213">
        <v>5.6076739232082566</v>
      </c>
      <c r="L213">
        <v>4.8515891135982381</v>
      </c>
      <c r="M213">
        <v>6.6682640999310951</v>
      </c>
      <c r="N213">
        <v>3.1382832596242491</v>
      </c>
      <c r="O213">
        <v>6.2665241391541073</v>
      </c>
      <c r="P213">
        <v>4.6623370275422031</v>
      </c>
      <c r="Q213">
        <v>5.3145276669005046</v>
      </c>
      <c r="R213">
        <v>3.717116028403026</v>
      </c>
      <c r="S213">
        <v>4.441812695924785</v>
      </c>
      <c r="T213">
        <v>6.9698099251706598</v>
      </c>
      <c r="U213">
        <v>6.3819710771393234</v>
      </c>
      <c r="V213">
        <v>6.119997424115363</v>
      </c>
      <c r="W213" t="s">
        <v>158</v>
      </c>
      <c r="X213" t="s">
        <v>159</v>
      </c>
      <c r="Y213" t="s">
        <v>160</v>
      </c>
      <c r="Z213" t="s">
        <v>161</v>
      </c>
      <c r="AA213" t="s">
        <v>162</v>
      </c>
      <c r="AB213" t="s">
        <v>163</v>
      </c>
      <c r="AC213" t="s">
        <v>252</v>
      </c>
      <c r="AD213" t="s">
        <v>165</v>
      </c>
      <c r="AE213" t="s">
        <v>166</v>
      </c>
      <c r="AF213">
        <v>0</v>
      </c>
      <c r="AG213">
        <v>0</v>
      </c>
      <c r="AH213">
        <v>0</v>
      </c>
      <c r="AI213">
        <v>0</v>
      </c>
      <c r="AJ213">
        <v>25.308670555093279</v>
      </c>
      <c r="AK213">
        <v>0</v>
      </c>
      <c r="AL213">
        <v>0.700759214752389</v>
      </c>
      <c r="AM213">
        <v>4.3402168316008813</v>
      </c>
      <c r="AN213">
        <v>16.597619557617211</v>
      </c>
      <c r="AO213"/>
      <c r="AP213"/>
      <c r="AQ213"/>
      <c r="AR213"/>
      <c r="AS213"/>
      <c r="AT213"/>
      <c r="AU213"/>
      <c r="AV213"/>
      <c r="AW213"/>
      <c r="AX213"/>
      <c r="AY213"/>
      <c r="AZ213"/>
      <c r="BA213"/>
      <c r="BB213"/>
      <c r="BC213"/>
      <c r="BD213"/>
      <c r="BE213"/>
      <c r="BF213"/>
      <c r="BG213"/>
      <c r="BH213"/>
      <c r="BI213"/>
      <c r="BJ213"/>
      <c r="BK213"/>
      <c r="BL213"/>
    </row>
    <row r="214">
      <c r="A214" t="s">
        <v>631</v>
      </c>
      <c r="B214">
        <v>2014</v>
      </c>
      <c r="C214" t="s">
        <v>637</v>
      </c>
      <c r="D214">
        <v>228</v>
      </c>
      <c r="E214" t="s">
        <v>449</v>
      </c>
      <c r="F214" t="s">
        <v>453</v>
      </c>
      <c r="G214" t="s">
        <v>197</v>
      </c>
      <c r="H214">
        <v>0.3315946133647879</v>
      </c>
      <c r="I214">
        <v>0.28145279946000412</v>
      </c>
      <c r="J214">
        <v>0.69661662530178803</v>
      </c>
      <c r="K214">
        <v>0.1672929126765253</v>
      </c>
      <c r="L214">
        <v>0.033925558401608998</v>
      </c>
      <c r="M214">
        <v>0.27264292488777048</v>
      </c>
      <c r="N214">
        <v>1.191418571659365</v>
      </c>
      <c r="O214">
        <v>0.024165639659746399</v>
      </c>
      <c r="P214">
        <v>0.077217159315602205</v>
      </c>
      <c r="Q214">
        <v>0</v>
      </c>
      <c r="R214">
        <v>0.39355497704126041</v>
      </c>
      <c r="S214">
        <v>0.29695755092379661</v>
      </c>
      <c r="T214">
        <v>0.34194128229426179</v>
      </c>
      <c r="U214">
        <v>0.077378635702678306</v>
      </c>
      <c r="V214">
        <v>0.36076048942459649</v>
      </c>
      <c r="W214" t="s">
        <v>158</v>
      </c>
      <c r="X214" t="s">
        <v>159</v>
      </c>
      <c r="Y214" t="s">
        <v>160</v>
      </c>
      <c r="Z214" t="s">
        <v>161</v>
      </c>
      <c r="AA214" t="s">
        <v>162</v>
      </c>
      <c r="AB214" t="s">
        <v>163</v>
      </c>
      <c r="AC214" t="s">
        <v>252</v>
      </c>
      <c r="AD214" t="s">
        <v>165</v>
      </c>
      <c r="AE214" t="s">
        <v>166</v>
      </c>
      <c r="AF214">
        <v>0</v>
      </c>
      <c r="AG214">
        <v>0</v>
      </c>
      <c r="AH214">
        <v>0</v>
      </c>
      <c r="AI214">
        <v>0.021245240688646701</v>
      </c>
      <c r="AJ214">
        <v>0</v>
      </c>
      <c r="AK214">
        <v>0</v>
      </c>
      <c r="AL214">
        <v>5.5777682506387354</v>
      </c>
      <c r="AM214">
        <v>0.27845093221709982</v>
      </c>
      <c r="AN214">
        <v>0</v>
      </c>
      <c r="AO214"/>
      <c r="AP214"/>
      <c r="AQ214"/>
      <c r="AR214"/>
      <c r="AS214"/>
      <c r="AT214"/>
      <c r="AU214"/>
      <c r="AV214"/>
      <c r="AW214"/>
      <c r="AX214"/>
      <c r="AY214"/>
      <c r="AZ214"/>
      <c r="BA214"/>
      <c r="BB214"/>
      <c r="BC214"/>
      <c r="BD214"/>
      <c r="BE214"/>
      <c r="BF214"/>
      <c r="BG214"/>
      <c r="BH214"/>
      <c r="BI214"/>
      <c r="BJ214"/>
      <c r="BK214"/>
      <c r="BL214"/>
    </row>
    <row r="215">
      <c r="A215" t="s">
        <v>631</v>
      </c>
      <c r="B215">
        <v>2019</v>
      </c>
      <c r="C215" t="s">
        <v>638</v>
      </c>
      <c r="D215">
        <v>16</v>
      </c>
      <c r="E215" t="s">
        <v>13</v>
      </c>
      <c r="F215" t="s">
        <v>14</v>
      </c>
      <c r="G215" t="s">
        <v>643</v>
      </c>
      <c r="H215">
        <v>49.353945172700577</v>
      </c>
      <c r="I215">
        <v>56.656171042948181</v>
      </c>
      <c r="J215">
        <v>58.509281249508277</v>
      </c>
      <c r="K215">
        <v>74.78016832791397</v>
      </c>
      <c r="L215">
        <v>94.243325097933166</v>
      </c>
      <c r="M215">
        <v>70.302623630016029</v>
      </c>
      <c r="N215">
        <v>81.938053134417856</v>
      </c>
      <c r="O215">
        <v>88.526097026402155</v>
      </c>
      <c r="P215">
        <v>97.05935771522401</v>
      </c>
      <c r="Q215">
        <v>98.604840072565807</v>
      </c>
      <c r="R215">
        <v>46.623916837588183</v>
      </c>
      <c r="S215">
        <v>52.385836767369852</v>
      </c>
      <c r="T215">
        <v>57.772067033857041</v>
      </c>
      <c r="U215">
        <v>54.636343281156527</v>
      </c>
      <c r="V215">
        <v>65.060477387078691</v>
      </c>
      <c r="W215" t="s">
        <v>158</v>
      </c>
      <c r="X215" t="s">
        <v>159</v>
      </c>
      <c r="Y215" t="s">
        <v>160</v>
      </c>
      <c r="Z215" t="s">
        <v>161</v>
      </c>
      <c r="AA215" t="s">
        <v>162</v>
      </c>
      <c r="AB215" t="s">
        <v>163</v>
      </c>
      <c r="AC215" t="s">
        <v>252</v>
      </c>
      <c r="AD215" t="s">
        <v>165</v>
      </c>
      <c r="AE215" t="s">
        <v>166</v>
      </c>
      <c r="AF215">
        <v>67.770134311089464</v>
      </c>
      <c r="AG215">
        <v>51.53759699438919</v>
      </c>
      <c r="AH215">
        <v>50.141447580558733</v>
      </c>
      <c r="AI215">
        <v>57.22957681235502</v>
      </c>
      <c r="AJ215">
        <v>60.895307429679853</v>
      </c>
      <c r="AK215">
        <v>52.734170226931951</v>
      </c>
      <c r="AL215">
        <v>62.22219936920186</v>
      </c>
      <c r="AM215">
        <v>97.81487379769051</v>
      </c>
      <c r="AN215">
        <v>39.276161798799137</v>
      </c>
      <c r="AO215">
        <v>4957.6072919873277</v>
      </c>
      <c r="AP215">
        <v>5685.7300323795289</v>
      </c>
      <c r="AQ215">
        <v>5883.6858715267736</v>
      </c>
      <c r="AR215">
        <v>7499.9204485429009</v>
      </c>
      <c r="AS215">
        <v>9478.5627653584143</v>
      </c>
      <c r="AT215">
        <v>2519.592556034801</v>
      </c>
      <c r="AU215">
        <v>2937.8742002005961</v>
      </c>
      <c r="AV215">
        <v>3175.640468621295</v>
      </c>
      <c r="AW215">
        <v>3471.9209639348651</v>
      </c>
      <c r="AX215">
        <v>3543.246512496929</v>
      </c>
      <c r="AY215">
        <v>3028.2493217616152</v>
      </c>
      <c r="AZ215">
        <v>3361.566221919406</v>
      </c>
      <c r="BA215">
        <v>3741.2361042347738</v>
      </c>
      <c r="BB215">
        <v>3522.441995394785</v>
      </c>
      <c r="BC215">
        <v>4203.7380651958683</v>
      </c>
      <c r="BD215">
        <v>6244.23704297103</v>
      </c>
      <c r="BE215">
        <v>2041.212870830755</v>
      </c>
      <c r="BF215">
        <v>447.49208647997563</v>
      </c>
      <c r="BG215">
        <v>3124.8770596467662</v>
      </c>
      <c r="BH215">
        <v>4871.2374812250127</v>
      </c>
      <c r="BI215">
        <v>3688.2833073522888</v>
      </c>
      <c r="BJ215">
        <v>1531.322962421842</v>
      </c>
      <c r="BK215">
        <v>10620.589976695621</v>
      </c>
      <c r="BL215">
        <v>936.25362217164422</v>
      </c>
    </row>
    <row r="216">
      <c r="A216" t="s">
        <v>631</v>
      </c>
      <c r="B216">
        <v>2019</v>
      </c>
      <c r="C216" t="s">
        <v>638</v>
      </c>
      <c r="D216">
        <v>17</v>
      </c>
      <c r="E216" t="s">
        <v>13</v>
      </c>
      <c r="F216" t="s">
        <v>52</v>
      </c>
      <c r="G216" t="s">
        <v>197</v>
      </c>
      <c r="H216">
        <v>50.646054827299167</v>
      </c>
      <c r="I216">
        <v>43.343828957051969</v>
      </c>
      <c r="J216">
        <v>41.490718750491872</v>
      </c>
      <c r="K216">
        <v>25.219831672085888</v>
      </c>
      <c r="L216">
        <v>5.7566749020668979</v>
      </c>
      <c r="M216">
        <v>29.69737636998407</v>
      </c>
      <c r="N216">
        <v>18.061946865582009</v>
      </c>
      <c r="O216">
        <v>11.47390297359785</v>
      </c>
      <c r="P216">
        <v>2.9406422847759761</v>
      </c>
      <c r="Q216">
        <v>1.395159927434205</v>
      </c>
      <c r="R216">
        <v>53.376083162411753</v>
      </c>
      <c r="S216">
        <v>47.614163232630119</v>
      </c>
      <c r="T216">
        <v>42.22793296614298</v>
      </c>
      <c r="U216">
        <v>45.363656718843536</v>
      </c>
      <c r="V216">
        <v>34.939522612921387</v>
      </c>
      <c r="W216" t="s">
        <v>158</v>
      </c>
      <c r="X216" t="s">
        <v>159</v>
      </c>
      <c r="Y216" t="s">
        <v>160</v>
      </c>
      <c r="Z216" t="s">
        <v>161</v>
      </c>
      <c r="AA216" t="s">
        <v>162</v>
      </c>
      <c r="AB216" t="s">
        <v>163</v>
      </c>
      <c r="AC216" t="s">
        <v>252</v>
      </c>
      <c r="AD216" t="s">
        <v>165</v>
      </c>
      <c r="AE216" t="s">
        <v>166</v>
      </c>
      <c r="AF216">
        <v>32.229865688910643</v>
      </c>
      <c r="AG216">
        <v>48.462403005610817</v>
      </c>
      <c r="AH216">
        <v>49.858552419441018</v>
      </c>
      <c r="AI216">
        <v>42.770423187645193</v>
      </c>
      <c r="AJ216">
        <v>39.104692570320182</v>
      </c>
      <c r="AK216">
        <v>47.265829773067978</v>
      </c>
      <c r="AL216">
        <v>37.777800630798261</v>
      </c>
      <c r="AM216">
        <v>2.1851262023095201</v>
      </c>
      <c r="AN216">
        <v>60.723838201200749</v>
      </c>
      <c r="AO216">
        <v>5087.3997984074322</v>
      </c>
      <c r="AP216">
        <v>4349.7699453183513</v>
      </c>
      <c r="AQ216">
        <v>4172.3013938717904</v>
      </c>
      <c r="AR216">
        <v>2529.370226032001</v>
      </c>
      <c r="AS216">
        <v>578.98004258978813</v>
      </c>
      <c r="AT216">
        <v>1064.331380139683</v>
      </c>
      <c r="AU216">
        <v>647.60786559984956</v>
      </c>
      <c r="AV216">
        <v>411.59603597032532</v>
      </c>
      <c r="AW216">
        <v>105.1900387173654</v>
      </c>
      <c r="AX216">
        <v>50.133396531232599</v>
      </c>
      <c r="AY216">
        <v>3466.8062788013981</v>
      </c>
      <c r="AZ216">
        <v>3055.3709300958139</v>
      </c>
      <c r="BA216">
        <v>2734.6203023608932</v>
      </c>
      <c r="BB216">
        <v>2924.6256227077588</v>
      </c>
      <c r="BC216">
        <v>2257.5395552950522</v>
      </c>
      <c r="BD216">
        <v>2969.6107772320802</v>
      </c>
      <c r="BE216">
        <v>1919.4158543559829</v>
      </c>
      <c r="BF216">
        <v>444.96736188561158</v>
      </c>
      <c r="BG216">
        <v>2335.3713533244759</v>
      </c>
      <c r="BH216">
        <v>3128.126816016083</v>
      </c>
      <c r="BI216">
        <v>3305.821826909666</v>
      </c>
      <c r="BJ216">
        <v>929.73270251147301</v>
      </c>
      <c r="BK216">
        <v>237.25767402269449</v>
      </c>
      <c r="BL216">
        <v>1447.517039961306</v>
      </c>
    </row>
    <row r="217">
      <c r="A217" t="s">
        <v>631</v>
      </c>
      <c r="B217">
        <v>2019</v>
      </c>
      <c r="C217" t="s">
        <v>638</v>
      </c>
      <c r="D217">
        <v>18</v>
      </c>
      <c r="E217" t="s">
        <v>61</v>
      </c>
      <c r="F217" t="s">
        <v>15</v>
      </c>
      <c r="G217" t="s">
        <v>644</v>
      </c>
      <c r="H217">
        <v>44.877470407129437</v>
      </c>
      <c r="I217">
        <v>50.500458390185862</v>
      </c>
      <c r="J217">
        <v>47.622142094942291</v>
      </c>
      <c r="K217">
        <v>67.233869695744389</v>
      </c>
      <c r="L217">
        <v>91.0371982482216</v>
      </c>
      <c r="M217">
        <v>63.086051068527972</v>
      </c>
      <c r="N217">
        <v>74.708875384762564</v>
      </c>
      <c r="O217">
        <v>82.808137745008139</v>
      </c>
      <c r="P217">
        <v>95.440166442634165</v>
      </c>
      <c r="Q217">
        <v>96.584302905504728</v>
      </c>
      <c r="R217">
        <v>42.844727178897493</v>
      </c>
      <c r="S217">
        <v>47.166965619793658</v>
      </c>
      <c r="T217">
        <v>49.310980427576887</v>
      </c>
      <c r="U217">
        <v>44.499227474609413</v>
      </c>
      <c r="V217">
        <v>55.743563933686772</v>
      </c>
      <c r="W217" t="s">
        <v>158</v>
      </c>
      <c r="X217" t="s">
        <v>159</v>
      </c>
      <c r="Y217" t="s">
        <v>160</v>
      </c>
      <c r="Z217" t="s">
        <v>161</v>
      </c>
      <c r="AA217" t="s">
        <v>162</v>
      </c>
      <c r="AB217" t="s">
        <v>163</v>
      </c>
      <c r="AC217" t="s">
        <v>252</v>
      </c>
      <c r="AD217" t="s">
        <v>165</v>
      </c>
      <c r="AE217" t="s">
        <v>166</v>
      </c>
      <c r="AF217">
        <v>51.903658998743907</v>
      </c>
      <c r="AG217">
        <v>41.353477153314863</v>
      </c>
      <c r="AH217">
        <v>45.932516364320968</v>
      </c>
      <c r="AI217">
        <v>53.748052013835633</v>
      </c>
      <c r="AJ217">
        <v>51.651906897931262</v>
      </c>
      <c r="AK217">
        <v>49.604542306611883</v>
      </c>
      <c r="AL217">
        <v>61.689093434318131</v>
      </c>
      <c r="AM217">
        <v>96.623352296111221</v>
      </c>
      <c r="AN217">
        <v>37.795428432966453</v>
      </c>
      <c r="AO217">
        <v>4472.0274359663827</v>
      </c>
      <c r="AP217">
        <v>5030.6078950766259</v>
      </c>
      <c r="AQ217">
        <v>4750.3309703560781</v>
      </c>
      <c r="AR217">
        <v>6641.4431328992277</v>
      </c>
      <c r="AS217">
        <v>9091.4090088643043</v>
      </c>
      <c r="AT217">
        <v>2233.5227288793021</v>
      </c>
      <c r="AU217">
        <v>2619.6618060916262</v>
      </c>
      <c r="AV217">
        <v>2936.235863945974</v>
      </c>
      <c r="AW217">
        <v>3401.3373884853681</v>
      </c>
      <c r="AX217">
        <v>3442.982275887869</v>
      </c>
      <c r="AY217">
        <v>2761.3553813333001</v>
      </c>
      <c r="AZ217">
        <v>3000.0907744048091</v>
      </c>
      <c r="BA217">
        <v>3168.0914193799422</v>
      </c>
      <c r="BB217">
        <v>2852.1285913361339</v>
      </c>
      <c r="BC217">
        <v>3570.412213418293</v>
      </c>
      <c r="BD217">
        <v>4782.3241532614156</v>
      </c>
      <c r="BE217">
        <v>1622.06698329189</v>
      </c>
      <c r="BF217">
        <v>405.89120440121928</v>
      </c>
      <c r="BG217">
        <v>2793.913165811266</v>
      </c>
      <c r="BH217">
        <v>4131.8241992373232</v>
      </c>
      <c r="BI217">
        <v>3455.4991426932102</v>
      </c>
      <c r="BJ217">
        <v>1518.20292861129</v>
      </c>
      <c r="BK217">
        <v>10375.140331242481</v>
      </c>
      <c r="BL217">
        <v>900.95633461251043</v>
      </c>
    </row>
    <row r="218">
      <c r="A218" t="s">
        <v>631</v>
      </c>
      <c r="B218">
        <v>2019</v>
      </c>
      <c r="C218" t="s">
        <v>638</v>
      </c>
      <c r="D218">
        <v>19</v>
      </c>
      <c r="E218" t="s">
        <v>61</v>
      </c>
      <c r="F218" t="s">
        <v>16</v>
      </c>
      <c r="G218" t="s">
        <v>645</v>
      </c>
      <c r="H218">
        <v>4.0697046334167579</v>
      </c>
      <c r="I218">
        <v>5.8337698557856417</v>
      </c>
      <c r="J218">
        <v>10.55047133308719</v>
      </c>
      <c r="K218">
        <v>7.1603478280162056</v>
      </c>
      <c r="L218">
        <v>3.165161268590555</v>
      </c>
      <c r="M218">
        <v>6.8518130359402418</v>
      </c>
      <c r="N218">
        <v>6.822307298137015</v>
      </c>
      <c r="O218">
        <v>5.5839728274287932</v>
      </c>
      <c r="P218">
        <v>1.6082431514040729</v>
      </c>
      <c r="Q218">
        <v>2.0093293678401229</v>
      </c>
      <c r="R218">
        <v>3.3648877799651471</v>
      </c>
      <c r="S218">
        <v>4.7969626569642436</v>
      </c>
      <c r="T218">
        <v>8.1249674804653633</v>
      </c>
      <c r="U218">
        <v>9.8704383047391495</v>
      </c>
      <c r="V218">
        <v>9.0102815577461275</v>
      </c>
      <c r="W218" t="s">
        <v>158</v>
      </c>
      <c r="X218" t="s">
        <v>159</v>
      </c>
      <c r="Y218" t="s">
        <v>160</v>
      </c>
      <c r="Z218" t="s">
        <v>161</v>
      </c>
      <c r="AA218" t="s">
        <v>162</v>
      </c>
      <c r="AB218" t="s">
        <v>163</v>
      </c>
      <c r="AC218" t="s">
        <v>252</v>
      </c>
      <c r="AD218" t="s">
        <v>165</v>
      </c>
      <c r="AE218" t="s">
        <v>166</v>
      </c>
      <c r="AF218">
        <v>15.866475312345511</v>
      </c>
      <c r="AG218">
        <v>9.7123416455274967</v>
      </c>
      <c r="AH218">
        <v>3.7129294847679888</v>
      </c>
      <c r="AI218">
        <v>1.3251182957872421</v>
      </c>
      <c r="AJ218">
        <v>9.2434005317485877</v>
      </c>
      <c r="AK218">
        <v>2.9395701647189569</v>
      </c>
      <c r="AL218">
        <v>0.53310593488373526</v>
      </c>
      <c r="AM218">
        <v>1.167074523175432</v>
      </c>
      <c r="AN218">
        <v>1.480733365832702</v>
      </c>
      <c r="AO218">
        <v>405.54493405733359</v>
      </c>
      <c r="AP218">
        <v>581.13153088286776</v>
      </c>
      <c r="AQ218">
        <v>1052.414455139364</v>
      </c>
      <c r="AR218">
        <v>707.30783646323664</v>
      </c>
      <c r="AS218">
        <v>316.08810711982431</v>
      </c>
      <c r="AT218">
        <v>242.58421458620421</v>
      </c>
      <c r="AU218">
        <v>239.22375710121921</v>
      </c>
      <c r="AV218">
        <v>197.9981886524746</v>
      </c>
      <c r="AW218">
        <v>57.315255877452223</v>
      </c>
      <c r="AX218">
        <v>71.627430045884097</v>
      </c>
      <c r="AY218">
        <v>216.8680159869445</v>
      </c>
      <c r="AZ218">
        <v>305.11446354911311</v>
      </c>
      <c r="BA218">
        <v>522.00624555434865</v>
      </c>
      <c r="BB218">
        <v>632.6347870652105</v>
      </c>
      <c r="BC218">
        <v>577.11450524377483</v>
      </c>
      <c r="BD218">
        <v>1461.91288970961</v>
      </c>
      <c r="BE218">
        <v>380.96116211108369</v>
      </c>
      <c r="BF218">
        <v>32.809990388419173</v>
      </c>
      <c r="BG218">
        <v>68.881853651260485</v>
      </c>
      <c r="BH218">
        <v>739.41328198769008</v>
      </c>
      <c r="BI218">
        <v>204.77322663894341</v>
      </c>
      <c r="BJ218">
        <v>13.12003381055186</v>
      </c>
      <c r="BK218">
        <v>125.3171378059334</v>
      </c>
      <c r="BL218">
        <v>35.29728755913375</v>
      </c>
    </row>
    <row r="219">
      <c r="A219" t="s">
        <v>631</v>
      </c>
      <c r="B219">
        <v>2019</v>
      </c>
      <c r="C219" t="s">
        <v>638</v>
      </c>
      <c r="D219">
        <v>20</v>
      </c>
      <c r="E219" t="s">
        <v>61</v>
      </c>
      <c r="F219" t="s">
        <v>22</v>
      </c>
      <c r="G219" t="s">
        <v>646</v>
      </c>
      <c r="H219">
        <v>50.126564509775918</v>
      </c>
      <c r="I219">
        <v>42.276498773254708</v>
      </c>
      <c r="J219">
        <v>41.049667536367608</v>
      </c>
      <c r="K219">
        <v>24.787323510464049</v>
      </c>
      <c r="L219">
        <v>5.7463760231962873</v>
      </c>
      <c r="M219">
        <v>29.78320222394964</v>
      </c>
      <c r="N219">
        <v>18.089405978137961</v>
      </c>
      <c r="O219">
        <v>11.60788942756308</v>
      </c>
      <c r="P219">
        <v>2.9515904059617721</v>
      </c>
      <c r="Q219">
        <v>1.2627525083808471</v>
      </c>
      <c r="R219">
        <v>52.498322699142683</v>
      </c>
      <c r="S219">
        <v>47.40642339275152</v>
      </c>
      <c r="T219">
        <v>40.823981733878057</v>
      </c>
      <c r="U219">
        <v>44.910812294112979</v>
      </c>
      <c r="V219">
        <v>33.923666752720813</v>
      </c>
      <c r="W219" t="s">
        <v>158</v>
      </c>
      <c r="X219" t="s">
        <v>159</v>
      </c>
      <c r="Y219" t="s">
        <v>160</v>
      </c>
      <c r="Z219" t="s">
        <v>161</v>
      </c>
      <c r="AA219" t="s">
        <v>162</v>
      </c>
      <c r="AB219" t="s">
        <v>163</v>
      </c>
      <c r="AC219" t="s">
        <v>252</v>
      </c>
      <c r="AD219" t="s">
        <v>165</v>
      </c>
      <c r="AE219" t="s">
        <v>166</v>
      </c>
      <c r="AF219">
        <v>30.419658261088731</v>
      </c>
      <c r="AG219">
        <v>46.973588915525397</v>
      </c>
      <c r="AH219">
        <v>50.354554150910779</v>
      </c>
      <c r="AI219">
        <v>44.926829690377303</v>
      </c>
      <c r="AJ219">
        <v>37.954712776443131</v>
      </c>
      <c r="AK219">
        <v>47.455887528669102</v>
      </c>
      <c r="AL219">
        <v>36.676331296106767</v>
      </c>
      <c r="AM219">
        <v>2.209573180713341</v>
      </c>
      <c r="AN219">
        <v>59.404578082657864</v>
      </c>
      <c r="AO219">
        <v>4995.098202389865</v>
      </c>
      <c r="AP219">
        <v>4211.3773871459243</v>
      </c>
      <c r="AQ219">
        <v>4094.723555947256</v>
      </c>
      <c r="AR219">
        <v>2448.5218574581459</v>
      </c>
      <c r="AS219">
        <v>573.86052900226548</v>
      </c>
      <c r="AT219">
        <v>1054.455905533544</v>
      </c>
      <c r="AU219">
        <v>634.30383193104126</v>
      </c>
      <c r="AV219">
        <v>411.59603597032532</v>
      </c>
      <c r="AW219">
        <v>105.1900387173654</v>
      </c>
      <c r="AX219">
        <v>45.013882943709838</v>
      </c>
      <c r="AY219">
        <v>3383.532477425852</v>
      </c>
      <c r="AZ219">
        <v>3015.321668444109</v>
      </c>
      <c r="BA219">
        <v>2622.8256894217661</v>
      </c>
      <c r="BB219">
        <v>2878.5086634876311</v>
      </c>
      <c r="BC219">
        <v>2172.8333380681229</v>
      </c>
      <c r="BD219">
        <v>2802.8210196025561</v>
      </c>
      <c r="BE219">
        <v>1842.512719888465</v>
      </c>
      <c r="BF219">
        <v>444.96736188561158</v>
      </c>
      <c r="BG219">
        <v>2335.3713533244759</v>
      </c>
      <c r="BH219">
        <v>3036.1357429591958</v>
      </c>
      <c r="BI219">
        <v>3305.821826909666</v>
      </c>
      <c r="BJ219">
        <v>902.62492905254487</v>
      </c>
      <c r="BK219">
        <v>237.25767402269449</v>
      </c>
      <c r="BL219">
        <v>1416.0689042982599</v>
      </c>
    </row>
    <row r="220">
      <c r="A220" t="s">
        <v>631</v>
      </c>
      <c r="B220">
        <v>2019</v>
      </c>
      <c r="C220" t="s">
        <v>638</v>
      </c>
      <c r="D220">
        <v>21</v>
      </c>
      <c r="E220" t="s">
        <v>61</v>
      </c>
      <c r="F220" t="s">
        <v>17</v>
      </c>
      <c r="G220" t="s">
        <v>647</v>
      </c>
      <c r="H220">
        <v>0.92626044967767107</v>
      </c>
      <c r="I220">
        <v>1.389272980773939</v>
      </c>
      <c r="J220">
        <v>0.77771903560303957</v>
      </c>
      <c r="K220">
        <v>0.81845896577528687</v>
      </c>
      <c r="L220">
        <v>0.051264459991553601</v>
      </c>
      <c r="M220">
        <v>0.27893367158229981</v>
      </c>
      <c r="N220">
        <v>0.37941133896231932</v>
      </c>
      <c r="O220">
        <v>0</v>
      </c>
      <c r="P220">
        <v>0</v>
      </c>
      <c r="Q220">
        <v>0.14361521827428941</v>
      </c>
      <c r="R220">
        <v>1.292062341994632</v>
      </c>
      <c r="S220">
        <v>0.62964833049055224</v>
      </c>
      <c r="T220">
        <v>1.7400703580797341</v>
      </c>
      <c r="U220">
        <v>0.71952192653852343</v>
      </c>
      <c r="V220">
        <v>1.322487755846375</v>
      </c>
      <c r="W220" t="s">
        <v>158</v>
      </c>
      <c r="X220" t="s">
        <v>159</v>
      </c>
      <c r="Y220" t="s">
        <v>160</v>
      </c>
      <c r="Z220" t="s">
        <v>161</v>
      </c>
      <c r="AA220" t="s">
        <v>162</v>
      </c>
      <c r="AB220" t="s">
        <v>163</v>
      </c>
      <c r="AC220" t="s">
        <v>252</v>
      </c>
      <c r="AD220" t="s">
        <v>165</v>
      </c>
      <c r="AE220" t="s">
        <v>166</v>
      </c>
      <c r="AF220">
        <v>1.810207427821914</v>
      </c>
      <c r="AG220">
        <v>1.9605922856322291</v>
      </c>
      <c r="AH220">
        <v>0</v>
      </c>
      <c r="AI220">
        <v>0</v>
      </c>
      <c r="AJ220">
        <v>1.14997979387705</v>
      </c>
      <c r="AK220">
        <v>0</v>
      </c>
      <c r="AL220">
        <v>1.1014693346914941</v>
      </c>
      <c r="AM220">
        <v>0</v>
      </c>
      <c r="AN220">
        <v>1.3192601185428989</v>
      </c>
      <c r="AO220">
        <v>92.301596017565302</v>
      </c>
      <c r="AP220">
        <v>138.39255817242679</v>
      </c>
      <c r="AQ220">
        <v>77.577837924534407</v>
      </c>
      <c r="AR220">
        <v>80.848368573855012</v>
      </c>
      <c r="AS220">
        <v>5.1195135875227678</v>
      </c>
      <c r="AT220">
        <v>9.875474606138761</v>
      </c>
      <c r="AU220">
        <v>13.30403366880812</v>
      </c>
      <c r="AV220">
        <v>0</v>
      </c>
      <c r="AW220">
        <v>0</v>
      </c>
      <c r="AX220">
        <v>5.1195135875227678</v>
      </c>
      <c r="AY220">
        <v>83.27380137554637</v>
      </c>
      <c r="AZ220">
        <v>40.049261651705123</v>
      </c>
      <c r="BA220">
        <v>111.7946129391262</v>
      </c>
      <c r="BB220">
        <v>46.116959220128408</v>
      </c>
      <c r="BC220">
        <v>84.706217226928445</v>
      </c>
      <c r="BD220">
        <v>166.7897576295241</v>
      </c>
      <c r="BE220">
        <v>76.903134467518356</v>
      </c>
      <c r="BF220">
        <v>0</v>
      </c>
      <c r="BG220">
        <v>0</v>
      </c>
      <c r="BH220">
        <v>91.991073056887487</v>
      </c>
      <c r="BI220">
        <v>0</v>
      </c>
      <c r="BJ220">
        <v>27.107773458928278</v>
      </c>
      <c r="BK220">
        <v>0</v>
      </c>
      <c r="BL220">
        <v>31.448135663046031</v>
      </c>
    </row>
    <row r="221">
      <c r="A221" t="s">
        <v>631</v>
      </c>
      <c r="B221">
        <v>2019</v>
      </c>
      <c r="C221" t="s">
        <v>638</v>
      </c>
      <c r="D221">
        <v>22</v>
      </c>
      <c r="E221" t="s">
        <v>55</v>
      </c>
      <c r="F221" t="s">
        <v>50</v>
      </c>
      <c r="G221" t="s">
        <v>197</v>
      </c>
      <c r="H221">
        <v>8.3144831750668988</v>
      </c>
      <c r="I221">
        <v>10.3556399677896</v>
      </c>
      <c r="J221">
        <v>18.13649191838374</v>
      </c>
      <c r="K221">
        <v>9.6248714837672509</v>
      </c>
      <c r="L221">
        <v>3.359959649445587</v>
      </c>
      <c r="M221">
        <v>9.7970007000864285</v>
      </c>
      <c r="N221">
        <v>8.3677276271964729</v>
      </c>
      <c r="O221">
        <v>6.3172751405825442</v>
      </c>
      <c r="P221">
        <v>1.6571555970175</v>
      </c>
      <c r="Q221">
        <v>2.0379910157578718</v>
      </c>
      <c r="R221">
        <v>7.281791425790245</v>
      </c>
      <c r="S221">
        <v>9.2313318412260941</v>
      </c>
      <c r="T221">
        <v>14.14613630730676</v>
      </c>
      <c r="U221">
        <v>18.154311164605829</v>
      </c>
      <c r="V221">
        <v>13.91466636361884</v>
      </c>
      <c r="W221" t="s">
        <v>158</v>
      </c>
      <c r="X221" t="s">
        <v>159</v>
      </c>
      <c r="Y221" t="s">
        <v>160</v>
      </c>
      <c r="Z221" t="s">
        <v>161</v>
      </c>
      <c r="AA221" t="s">
        <v>162</v>
      </c>
      <c r="AB221" t="s">
        <v>163</v>
      </c>
      <c r="AC221" t="s">
        <v>252</v>
      </c>
      <c r="AD221" t="s">
        <v>165</v>
      </c>
      <c r="AE221" t="s">
        <v>166</v>
      </c>
      <c r="AF221">
        <v>23.412193990220889</v>
      </c>
      <c r="AG221">
        <v>19.0192615608225</v>
      </c>
      <c r="AH221">
        <v>7.4788924165460484</v>
      </c>
      <c r="AI221">
        <v>2.406104984218977</v>
      </c>
      <c r="AJ221">
        <v>15.17916720007138</v>
      </c>
      <c r="AK221">
        <v>5.5944805734854643</v>
      </c>
      <c r="AL221">
        <v>0.85677771002676395</v>
      </c>
      <c r="AM221">
        <v>1.1934445539665619</v>
      </c>
      <c r="AN221">
        <v>3.7700561817065701</v>
      </c>
      <c r="AO221">
        <v>405.54493405733359</v>
      </c>
      <c r="AP221">
        <v>581.13153088286776</v>
      </c>
      <c r="AQ221">
        <v>1052.414455139364</v>
      </c>
      <c r="AR221">
        <v>707.30783646323664</v>
      </c>
      <c r="AS221">
        <v>316.08810711982431</v>
      </c>
      <c r="AT221">
        <v>242.58421458620421</v>
      </c>
      <c r="AU221">
        <v>239.22375710121921</v>
      </c>
      <c r="AV221">
        <v>197.9981886524746</v>
      </c>
      <c r="AW221">
        <v>57.315255877452223</v>
      </c>
      <c r="AX221">
        <v>71.627430045884097</v>
      </c>
      <c r="AY221">
        <v>216.8680159869445</v>
      </c>
      <c r="AZ221">
        <v>305.11446354911311</v>
      </c>
      <c r="BA221">
        <v>522.00624555434865</v>
      </c>
      <c r="BB221">
        <v>632.6347870652105</v>
      </c>
      <c r="BC221">
        <v>577.11450524377483</v>
      </c>
      <c r="BD221">
        <v>1461.91288970961</v>
      </c>
      <c r="BE221">
        <v>380.96116211108369</v>
      </c>
      <c r="BF221">
        <v>32.809990388419173</v>
      </c>
      <c r="BG221">
        <v>68.881853651260485</v>
      </c>
      <c r="BH221">
        <v>739.41328198769008</v>
      </c>
      <c r="BI221">
        <v>204.77322663894341</v>
      </c>
      <c r="BJ221">
        <v>13.12003381055186</v>
      </c>
      <c r="BK221">
        <v>125.3171378059334</v>
      </c>
      <c r="BL221">
        <v>35.29728755913375</v>
      </c>
    </row>
    <row r="222">
      <c r="A222" t="s">
        <v>631</v>
      </c>
      <c r="B222">
        <v>2019</v>
      </c>
      <c r="C222" t="s">
        <v>638</v>
      </c>
      <c r="D222">
        <v>23</v>
      </c>
      <c r="E222" t="s">
        <v>55</v>
      </c>
      <c r="F222" t="s">
        <v>49</v>
      </c>
      <c r="G222" t="s">
        <v>197</v>
      </c>
      <c r="H222">
        <v>91.685516824933117</v>
      </c>
      <c r="I222">
        <v>89.6443600322104</v>
      </c>
      <c r="J222">
        <v>81.863508081616189</v>
      </c>
      <c r="K222">
        <v>90.375128516232834</v>
      </c>
      <c r="L222">
        <v>96.640040350554358</v>
      </c>
      <c r="M222">
        <v>90.202999299913628</v>
      </c>
      <c r="N222">
        <v>91.632272372803513</v>
      </c>
      <c r="O222">
        <v>93.682724859417448</v>
      </c>
      <c r="P222">
        <v>98.342844402982507</v>
      </c>
      <c r="Q222">
        <v>97.96200898424209</v>
      </c>
      <c r="R222">
        <v>92.718208574209726</v>
      </c>
      <c r="S222">
        <v>90.768668158773906</v>
      </c>
      <c r="T222">
        <v>85.853863692693253</v>
      </c>
      <c r="U222">
        <v>81.845688835394185</v>
      </c>
      <c r="V222">
        <v>86.085333636381193</v>
      </c>
      <c r="W222" t="s">
        <v>158</v>
      </c>
      <c r="X222" t="s">
        <v>159</v>
      </c>
      <c r="Y222" t="s">
        <v>160</v>
      </c>
      <c r="Z222" t="s">
        <v>161</v>
      </c>
      <c r="AA222" t="s">
        <v>162</v>
      </c>
      <c r="AB222" t="s">
        <v>163</v>
      </c>
      <c r="AC222" t="s">
        <v>252</v>
      </c>
      <c r="AD222" t="s">
        <v>165</v>
      </c>
      <c r="AE222" t="s">
        <v>166</v>
      </c>
      <c r="AF222">
        <v>76.587806009779044</v>
      </c>
      <c r="AG222">
        <v>80.980738439177458</v>
      </c>
      <c r="AH222">
        <v>92.521107583453954</v>
      </c>
      <c r="AI222">
        <v>97.59389501578103</v>
      </c>
      <c r="AJ222">
        <v>84.820832799928638</v>
      </c>
      <c r="AK222">
        <v>94.405519426514545</v>
      </c>
      <c r="AL222">
        <v>99.143222289973238</v>
      </c>
      <c r="AM222">
        <v>98.806555446033428</v>
      </c>
      <c r="AN222">
        <v>96.229943818293435</v>
      </c>
      <c r="AO222">
        <v>4472.0274359663827</v>
      </c>
      <c r="AP222">
        <v>5030.6078950766259</v>
      </c>
      <c r="AQ222">
        <v>4750.3309703560781</v>
      </c>
      <c r="AR222">
        <v>6641.4431328992277</v>
      </c>
      <c r="AS222">
        <v>9091.4090088643043</v>
      </c>
      <c r="AT222">
        <v>2233.5227288793021</v>
      </c>
      <c r="AU222">
        <v>2619.6618060916262</v>
      </c>
      <c r="AV222">
        <v>2936.235863945974</v>
      </c>
      <c r="AW222">
        <v>3401.3373884853681</v>
      </c>
      <c r="AX222">
        <v>3442.982275887869</v>
      </c>
      <c r="AY222">
        <v>2761.3553813333001</v>
      </c>
      <c r="AZ222">
        <v>3000.0907744048091</v>
      </c>
      <c r="BA222">
        <v>3168.0914193799422</v>
      </c>
      <c r="BB222">
        <v>2852.1285913361339</v>
      </c>
      <c r="BC222">
        <v>3570.412213418293</v>
      </c>
      <c r="BD222">
        <v>4782.3241532614156</v>
      </c>
      <c r="BE222">
        <v>1622.06698329189</v>
      </c>
      <c r="BF222">
        <v>405.89120440121928</v>
      </c>
      <c r="BG222">
        <v>2793.913165811266</v>
      </c>
      <c r="BH222">
        <v>4131.8241992373232</v>
      </c>
      <c r="BI222">
        <v>3455.4991426932102</v>
      </c>
      <c r="BJ222">
        <v>1518.20292861129</v>
      </c>
      <c r="BK222">
        <v>10375.140331242481</v>
      </c>
      <c r="BL222">
        <v>900.95633461251043</v>
      </c>
    </row>
    <row r="223">
      <c r="A223" t="s">
        <v>631</v>
      </c>
      <c r="B223">
        <v>2019</v>
      </c>
      <c r="C223" t="s">
        <v>638</v>
      </c>
      <c r="D223">
        <v>29</v>
      </c>
      <c r="E223" t="s">
        <v>58</v>
      </c>
      <c r="F223" t="s">
        <v>50</v>
      </c>
      <c r="G223" t="s">
        <v>648</v>
      </c>
      <c r="H223">
        <v>20.153550818772871</v>
      </c>
      <c r="I223">
        <v>20.843781800946822</v>
      </c>
      <c r="J223">
        <v>21.93822800493836</v>
      </c>
      <c r="K223">
        <v>44.113229832991479</v>
      </c>
      <c r="L223">
        <v>78.041292425355792</v>
      </c>
      <c r="M223">
        <v>26.727477557420901</v>
      </c>
      <c r="N223">
        <v>56.202254762592787</v>
      </c>
      <c r="O223">
        <v>68.213129969757759</v>
      </c>
      <c r="P223">
        <v>78.97586144738456</v>
      </c>
      <c r="Q223">
        <v>91.888901085069492</v>
      </c>
      <c r="R223">
        <v>19.193110542847968</v>
      </c>
      <c r="S223">
        <v>19.230363781129761</v>
      </c>
      <c r="T223">
        <v>20.618578473963801</v>
      </c>
      <c r="U223">
        <v>21.895199950212451</v>
      </c>
      <c r="V223">
        <v>28.1864636982741</v>
      </c>
      <c r="W223" t="s">
        <v>158</v>
      </c>
      <c r="X223" t="s">
        <v>159</v>
      </c>
      <c r="Y223" t="s">
        <v>160</v>
      </c>
      <c r="Z223" t="s">
        <v>161</v>
      </c>
      <c r="AA223" t="s">
        <v>162</v>
      </c>
      <c r="AB223" t="s">
        <v>163</v>
      </c>
      <c r="AC223" t="s">
        <v>252</v>
      </c>
      <c r="AD223" t="s">
        <v>165</v>
      </c>
      <c r="AE223" t="s">
        <v>166</v>
      </c>
      <c r="AF223">
        <v>15.90670336705209</v>
      </c>
      <c r="AG223">
        <v>26.229509139334471</v>
      </c>
      <c r="AH223">
        <v>23.042127700362379</v>
      </c>
      <c r="AI223">
        <v>41.649504151795988</v>
      </c>
      <c r="AJ223">
        <v>29.914866574202431</v>
      </c>
      <c r="AK223">
        <v>17.186104034393662</v>
      </c>
      <c r="AL223">
        <v>3.9260253283790991</v>
      </c>
      <c r="AM223">
        <v>88.792524929850387</v>
      </c>
      <c r="AN223">
        <v>11.69223797692552</v>
      </c>
      <c r="AO223">
        <v>2024.4256087120509</v>
      </c>
      <c r="AP223">
        <v>2091.7777179854102</v>
      </c>
      <c r="AQ223">
        <v>2206.1054144307</v>
      </c>
      <c r="AR223">
        <v>4424.2440458940137</v>
      </c>
      <c r="AS223">
        <v>7849.0363935561909</v>
      </c>
      <c r="AT223">
        <v>957.89246571607021</v>
      </c>
      <c r="AU223">
        <v>2015.121765088244</v>
      </c>
      <c r="AV223">
        <v>2446.966299199677</v>
      </c>
      <c r="AW223">
        <v>2825.0542292737741</v>
      </c>
      <c r="AX223">
        <v>3301.9173102176469</v>
      </c>
      <c r="AY223">
        <v>1246.6032012354981</v>
      </c>
      <c r="AZ223">
        <v>1234.000357938995</v>
      </c>
      <c r="BA223">
        <v>1335.2295350551401</v>
      </c>
      <c r="BB223">
        <v>1411.59834590895</v>
      </c>
      <c r="BC223">
        <v>1821.20567094438</v>
      </c>
      <c r="BD223">
        <v>1465.619441451302</v>
      </c>
      <c r="BE223">
        <v>1038.853473447962</v>
      </c>
      <c r="BF223">
        <v>205.6416457663488</v>
      </c>
      <c r="BG223">
        <v>2274.1663894588269</v>
      </c>
      <c r="BH223">
        <v>2392.9991563040599</v>
      </c>
      <c r="BI223">
        <v>1202.014184649129</v>
      </c>
      <c r="BJ223">
        <v>96.621668750790477</v>
      </c>
      <c r="BK223">
        <v>9640.9570821092293</v>
      </c>
      <c r="BL223">
        <v>278.71613864071787</v>
      </c>
    </row>
    <row r="224">
      <c r="A224" t="s">
        <v>631</v>
      </c>
      <c r="B224">
        <v>2019</v>
      </c>
      <c r="C224" t="s">
        <v>638</v>
      </c>
      <c r="D224">
        <v>30</v>
      </c>
      <c r="E224" t="s">
        <v>58</v>
      </c>
      <c r="F224" t="s">
        <v>49</v>
      </c>
      <c r="G224" t="s">
        <v>197</v>
      </c>
      <c r="H224">
        <v>79.846449181226959</v>
      </c>
      <c r="I224">
        <v>79.156218199053257</v>
      </c>
      <c r="J224">
        <v>78.061771995061804</v>
      </c>
      <c r="K224">
        <v>55.886770167008379</v>
      </c>
      <c r="L224">
        <v>21.958707574644269</v>
      </c>
      <c r="M224">
        <v>73.272522442579174</v>
      </c>
      <c r="N224">
        <v>43.797745237407057</v>
      </c>
      <c r="O224">
        <v>31.786870030242309</v>
      </c>
      <c r="P224">
        <v>21.024138552615469</v>
      </c>
      <c r="Q224">
        <v>8.1110989149305244</v>
      </c>
      <c r="R224">
        <v>80.806889457152025</v>
      </c>
      <c r="S224">
        <v>80.76963621887019</v>
      </c>
      <c r="T224">
        <v>79.381421526036235</v>
      </c>
      <c r="U224">
        <v>78.104800049787642</v>
      </c>
      <c r="V224">
        <v>71.813536301725861</v>
      </c>
      <c r="W224" t="s">
        <v>158</v>
      </c>
      <c r="X224" t="s">
        <v>159</v>
      </c>
      <c r="Y224" t="s">
        <v>160</v>
      </c>
      <c r="Z224" t="s">
        <v>161</v>
      </c>
      <c r="AA224" t="s">
        <v>162</v>
      </c>
      <c r="AB224" t="s">
        <v>163</v>
      </c>
      <c r="AC224" t="s">
        <v>252</v>
      </c>
      <c r="AD224" t="s">
        <v>165</v>
      </c>
      <c r="AE224" t="s">
        <v>166</v>
      </c>
      <c r="AF224">
        <v>84.093296632947997</v>
      </c>
      <c r="AG224">
        <v>73.770490860665532</v>
      </c>
      <c r="AH224">
        <v>76.957872299637515</v>
      </c>
      <c r="AI224">
        <v>58.350495848204218</v>
      </c>
      <c r="AJ224">
        <v>70.085133425797622</v>
      </c>
      <c r="AK224">
        <v>82.813895965606307</v>
      </c>
      <c r="AL224">
        <v>96.07397467162086</v>
      </c>
      <c r="AM224">
        <v>11.20747507014968</v>
      </c>
      <c r="AN224">
        <v>88.307762023074432</v>
      </c>
      <c r="AO224">
        <v>8020.5814816827169</v>
      </c>
      <c r="AP224">
        <v>7943.7222597124637</v>
      </c>
      <c r="AQ224">
        <v>7849.8818509678658</v>
      </c>
      <c r="AR224">
        <v>5605.0466286808869</v>
      </c>
      <c r="AS224">
        <v>2208.5064143920108</v>
      </c>
      <c r="AT224">
        <v>2626.031470458413</v>
      </c>
      <c r="AU224">
        <v>1570.360300712201</v>
      </c>
      <c r="AV224">
        <v>1140.270205391945</v>
      </c>
      <c r="AW224">
        <v>752.05677337845725</v>
      </c>
      <c r="AX224">
        <v>291.46259881051458</v>
      </c>
      <c r="AY224">
        <v>5248.4523993275197</v>
      </c>
      <c r="AZ224">
        <v>5182.936794076224</v>
      </c>
      <c r="BA224">
        <v>5140.6268715405286</v>
      </c>
      <c r="BB224">
        <v>5035.4692721935953</v>
      </c>
      <c r="BC224">
        <v>4640.0719495465328</v>
      </c>
      <c r="BD224">
        <v>7748.2283787518063</v>
      </c>
      <c r="BE224">
        <v>2921.7752517387771</v>
      </c>
      <c r="BF224">
        <v>686.81780259923983</v>
      </c>
      <c r="BG224">
        <v>3186.0820235124152</v>
      </c>
      <c r="BH224">
        <v>5606.3651409370386</v>
      </c>
      <c r="BI224">
        <v>5792.0909496128279</v>
      </c>
      <c r="BJ224">
        <v>2364.4339961825208</v>
      </c>
      <c r="BK224">
        <v>1216.890568609087</v>
      </c>
      <c r="BL224">
        <v>2105.0545234922329</v>
      </c>
    </row>
    <row r="225">
      <c r="A225" t="s">
        <v>631</v>
      </c>
      <c r="B225">
        <v>2019</v>
      </c>
      <c r="C225" t="s">
        <v>638</v>
      </c>
      <c r="D225">
        <v>31</v>
      </c>
      <c r="E225" t="s">
        <v>104</v>
      </c>
      <c r="F225" t="s">
        <v>50</v>
      </c>
      <c r="G225" t="s">
        <v>649</v>
      </c>
      <c r="H225">
        <v>0.70743237973743933</v>
      </c>
      <c r="I225">
        <v>2.2612508076866251</v>
      </c>
      <c r="J225">
        <v>1.670325553112455</v>
      </c>
      <c r="K225">
        <v>6.8830463781840461</v>
      </c>
      <c r="L225">
        <v>35.103689353443457</v>
      </c>
      <c r="M225">
        <v>4.1643243456678247</v>
      </c>
      <c r="N225">
        <v>10.15510591857668</v>
      </c>
      <c r="O225">
        <v>14.379763602702459</v>
      </c>
      <c r="P225">
        <v>28.115741317301271</v>
      </c>
      <c r="Q225">
        <v>59.912639833359243</v>
      </c>
      <c r="R225">
        <v>0.85010846041891297</v>
      </c>
      <c r="S225">
        <v>0.77640490294210973</v>
      </c>
      <c r="T225">
        <v>2.3624906232388709</v>
      </c>
      <c r="U225">
        <v>1.016454667271087</v>
      </c>
      <c r="V225">
        <v>2.7157965674872679</v>
      </c>
      <c r="W225" t="s">
        <v>158</v>
      </c>
      <c r="X225" t="s">
        <v>159</v>
      </c>
      <c r="Y225" t="s">
        <v>160</v>
      </c>
      <c r="Z225" t="s">
        <v>161</v>
      </c>
      <c r="AA225" t="s">
        <v>162</v>
      </c>
      <c r="AB225" t="s">
        <v>163</v>
      </c>
      <c r="AC225" t="s">
        <v>252</v>
      </c>
      <c r="AD225" t="s">
        <v>165</v>
      </c>
      <c r="AE225" t="s">
        <v>166</v>
      </c>
      <c r="AF225">
        <v>2.763765044320913</v>
      </c>
      <c r="AG225">
        <v>3.9683776013782479</v>
      </c>
      <c r="AH225">
        <v>0.54907738079881152</v>
      </c>
      <c r="AI225">
        <v>2.2044499071123722</v>
      </c>
      <c r="AJ225">
        <v>1.429399039776627</v>
      </c>
      <c r="AK225">
        <v>0.69094240615547686</v>
      </c>
      <c r="AL225">
        <v>0</v>
      </c>
      <c r="AM225">
        <v>36.192284815103832</v>
      </c>
      <c r="AN225">
        <v>2.4073092026930412</v>
      </c>
      <c r="AO225">
        <v>71.061632704374347</v>
      </c>
      <c r="AP225">
        <v>226.92782430108409</v>
      </c>
      <c r="AQ225">
        <v>167.96772491168639</v>
      </c>
      <c r="AR225">
        <v>690.32072853387899</v>
      </c>
      <c r="AS225">
        <v>3530.5685838917288</v>
      </c>
      <c r="AT225">
        <v>149.2462170043305</v>
      </c>
      <c r="AU225">
        <v>364.109501473607</v>
      </c>
      <c r="AV225">
        <v>515.83612923012151</v>
      </c>
      <c r="AW225">
        <v>1005.731276138423</v>
      </c>
      <c r="AX225">
        <v>2152.8887627403342</v>
      </c>
      <c r="AY225">
        <v>55.215017169298648</v>
      </c>
      <c r="AZ225">
        <v>49.82141466695996</v>
      </c>
      <c r="BA225">
        <v>152.99150038023629</v>
      </c>
      <c r="BB225">
        <v>65.531519706326193</v>
      </c>
      <c r="BC225">
        <v>175.47515583311531</v>
      </c>
      <c r="BD225">
        <v>254.64910529169771</v>
      </c>
      <c r="BE225">
        <v>157.1727032040634</v>
      </c>
      <c r="BF225">
        <v>4.9002929637773001</v>
      </c>
      <c r="BG225">
        <v>120.36844106784901</v>
      </c>
      <c r="BH225">
        <v>114.3428364529986</v>
      </c>
      <c r="BI225">
        <v>48.32523830371332</v>
      </c>
      <c r="BJ225">
        <v>0</v>
      </c>
      <c r="BK225">
        <v>3929.703146538031</v>
      </c>
      <c r="BL225">
        <v>57.384730520623407</v>
      </c>
    </row>
    <row r="226">
      <c r="A226" t="s">
        <v>631</v>
      </c>
      <c r="B226">
        <v>2019</v>
      </c>
      <c r="C226" t="s">
        <v>638</v>
      </c>
      <c r="D226">
        <v>32</v>
      </c>
      <c r="E226" t="s">
        <v>104</v>
      </c>
      <c r="F226" t="s">
        <v>49</v>
      </c>
      <c r="G226" t="s">
        <v>197</v>
      </c>
      <c r="H226">
        <v>99.292567620262517</v>
      </c>
      <c r="I226">
        <v>97.738749192313364</v>
      </c>
      <c r="J226">
        <v>98.329674446887523</v>
      </c>
      <c r="K226">
        <v>93.116953621815853</v>
      </c>
      <c r="L226">
        <v>64.896310646556643</v>
      </c>
      <c r="M226">
        <v>95.835675654332164</v>
      </c>
      <c r="N226">
        <v>89.844894081423263</v>
      </c>
      <c r="O226">
        <v>85.620236397297575</v>
      </c>
      <c r="P226">
        <v>71.884258682698714</v>
      </c>
      <c r="Q226">
        <v>40.087360166640707</v>
      </c>
      <c r="R226">
        <v>99.149891539581077</v>
      </c>
      <c r="S226">
        <v>99.223595097057881</v>
      </c>
      <c r="T226">
        <v>97.637509376761116</v>
      </c>
      <c r="U226">
        <v>98.98354533272888</v>
      </c>
      <c r="V226">
        <v>97.28420343251274</v>
      </c>
      <c r="W226" t="s">
        <v>158</v>
      </c>
      <c r="X226" t="s">
        <v>159</v>
      </c>
      <c r="Y226" t="s">
        <v>160</v>
      </c>
      <c r="Z226" t="s">
        <v>161</v>
      </c>
      <c r="AA226" t="s">
        <v>162</v>
      </c>
      <c r="AB226" t="s">
        <v>163</v>
      </c>
      <c r="AC226" t="s">
        <v>252</v>
      </c>
      <c r="AD226" t="s">
        <v>165</v>
      </c>
      <c r="AE226" t="s">
        <v>166</v>
      </c>
      <c r="AF226">
        <v>97.236234955679109</v>
      </c>
      <c r="AG226">
        <v>96.031622398621764</v>
      </c>
      <c r="AH226">
        <v>99.450922619201179</v>
      </c>
      <c r="AI226">
        <v>97.795550092887652</v>
      </c>
      <c r="AJ226">
        <v>98.570600960223402</v>
      </c>
      <c r="AK226">
        <v>99.309057593844543</v>
      </c>
      <c r="AL226">
        <v>100</v>
      </c>
      <c r="AM226">
        <v>63.807715184896317</v>
      </c>
      <c r="AN226">
        <v>97.592690797306943</v>
      </c>
      <c r="AO226">
        <v>9973.9454576904063</v>
      </c>
      <c r="AP226">
        <v>9808.5721533967808</v>
      </c>
      <c r="AQ226">
        <v>9888.0195404868609</v>
      </c>
      <c r="AR226">
        <v>9338.9699460410266</v>
      </c>
      <c r="AS226">
        <v>6526.9742240564756</v>
      </c>
      <c r="AT226">
        <v>3434.6777191701499</v>
      </c>
      <c r="AU226">
        <v>3221.3725643268422</v>
      </c>
      <c r="AV226">
        <v>3071.4003753614988</v>
      </c>
      <c r="AW226">
        <v>2571.3797265138069</v>
      </c>
      <c r="AX226">
        <v>1440.4911462878249</v>
      </c>
      <c r="AY226">
        <v>6439.8405833937186</v>
      </c>
      <c r="AZ226">
        <v>6367.1157373482611</v>
      </c>
      <c r="BA226">
        <v>6322.8649062154291</v>
      </c>
      <c r="BB226">
        <v>6381.5360983962119</v>
      </c>
      <c r="BC226">
        <v>6285.8024646578006</v>
      </c>
      <c r="BD226">
        <v>8959.1987149114047</v>
      </c>
      <c r="BE226">
        <v>3803.4560219826749</v>
      </c>
      <c r="BF226">
        <v>887.55915540181218</v>
      </c>
      <c r="BG226">
        <v>5339.8799719033823</v>
      </c>
      <c r="BH226">
        <v>7885.0214607880989</v>
      </c>
      <c r="BI226">
        <v>6945.779895958246</v>
      </c>
      <c r="BJ226">
        <v>2461.0556649333121</v>
      </c>
      <c r="BK226">
        <v>6928.1445041802954</v>
      </c>
      <c r="BL226">
        <v>2326.3859316123289</v>
      </c>
    </row>
    <row r="227">
      <c r="A227" t="s">
        <v>631</v>
      </c>
      <c r="B227">
        <v>2019</v>
      </c>
      <c r="C227" t="s">
        <v>638</v>
      </c>
      <c r="D227">
        <v>33</v>
      </c>
      <c r="E227" t="s">
        <v>105</v>
      </c>
      <c r="F227" t="s">
        <v>50</v>
      </c>
      <c r="G227" t="s">
        <v>197</v>
      </c>
      <c r="H227">
        <v>0.014123237222195901</v>
      </c>
      <c r="I227">
        <v>0.033393788564715803</v>
      </c>
      <c r="J227">
        <v>0</v>
      </c>
      <c r="K227">
        <v>1.841123176252317</v>
      </c>
      <c r="L227">
        <v>15.650186241486271</v>
      </c>
      <c r="M227">
        <v>0.039584550499059103</v>
      </c>
      <c r="N227">
        <v>2.797332016990064</v>
      </c>
      <c r="O227">
        <v>3.411660295989245</v>
      </c>
      <c r="P227">
        <v>6.6323112477791923</v>
      </c>
      <c r="Q227">
        <v>34.027061390983938</v>
      </c>
      <c r="R227">
        <v>0</v>
      </c>
      <c r="S227">
        <v>0</v>
      </c>
      <c r="T227">
        <v>0.051749659559333201</v>
      </c>
      <c r="U227">
        <v>0</v>
      </c>
      <c r="V227">
        <v>1.1766541523010869</v>
      </c>
      <c r="W227" t="s">
        <v>158</v>
      </c>
      <c r="X227" t="s">
        <v>159</v>
      </c>
      <c r="Y227" t="s">
        <v>160</v>
      </c>
      <c r="Z227" t="s">
        <v>161</v>
      </c>
      <c r="AA227" t="s">
        <v>162</v>
      </c>
      <c r="AB227" t="s">
        <v>163</v>
      </c>
      <c r="AC227" t="s">
        <v>252</v>
      </c>
      <c r="AD227" t="s">
        <v>165</v>
      </c>
      <c r="AE227" t="s">
        <v>166</v>
      </c>
      <c r="AF227">
        <v>0.4023030478002787</v>
      </c>
      <c r="AG227">
        <v>1.541318845054348</v>
      </c>
      <c r="AH227">
        <v>0</v>
      </c>
      <c r="AI227">
        <v>0.28472540073629732</v>
      </c>
      <c r="AJ227">
        <v>0</v>
      </c>
      <c r="AK227">
        <v>0</v>
      </c>
      <c r="AL227">
        <v>0</v>
      </c>
      <c r="AM227">
        <v>15.18134017675226</v>
      </c>
      <c r="AN227">
        <v>0.0595141220126204</v>
      </c>
      <c r="AO227">
        <v>1.418680180362853</v>
      </c>
      <c r="AP227">
        <v>3.3512336439645241</v>
      </c>
      <c r="AQ227">
        <v>0</v>
      </c>
      <c r="AR227">
        <v>184.6515950233111</v>
      </c>
      <c r="AS227">
        <v>1574.0241807611001</v>
      </c>
      <c r="AT227">
        <v>1.418680180362853</v>
      </c>
      <c r="AU227">
        <v>100.29783779007271</v>
      </c>
      <c r="AV227">
        <v>122.38432355038471</v>
      </c>
      <c r="AW227">
        <v>237.24513537445091</v>
      </c>
      <c r="AX227">
        <v>1222.721587656295</v>
      </c>
      <c r="AY227">
        <v>0</v>
      </c>
      <c r="AZ227">
        <v>0</v>
      </c>
      <c r="BA227">
        <v>3.3512336439645241</v>
      </c>
      <c r="BB227">
        <v>0</v>
      </c>
      <c r="BC227">
        <v>76.026891413207252</v>
      </c>
      <c r="BD227">
        <v>37.067590600356617</v>
      </c>
      <c r="BE227">
        <v>61.045916923938982</v>
      </c>
      <c r="BF227">
        <v>0</v>
      </c>
      <c r="BG227">
        <v>15.546714175029649</v>
      </c>
      <c r="BH227">
        <v>0</v>
      </c>
      <c r="BI227">
        <v>0</v>
      </c>
      <c r="BJ227">
        <v>0</v>
      </c>
      <c r="BK227">
        <v>1648.36678772905</v>
      </c>
      <c r="BL227">
        <v>1.418680180362853</v>
      </c>
    </row>
    <row r="228">
      <c r="A228" t="s">
        <v>631</v>
      </c>
      <c r="B228">
        <v>2019</v>
      </c>
      <c r="C228" t="s">
        <v>638</v>
      </c>
      <c r="D228">
        <v>34</v>
      </c>
      <c r="E228" t="s">
        <v>105</v>
      </c>
      <c r="F228" t="s">
        <v>49</v>
      </c>
      <c r="G228" t="s">
        <v>197</v>
      </c>
      <c r="H228">
        <v>99.985876762777806</v>
      </c>
      <c r="I228">
        <v>99.966606211435277</v>
      </c>
      <c r="J228">
        <v>100</v>
      </c>
      <c r="K228">
        <v>98.158876823747661</v>
      </c>
      <c r="L228">
        <v>84.349813758513875</v>
      </c>
      <c r="M228">
        <v>99.960415449500942</v>
      </c>
      <c r="N228">
        <v>97.202667983009931</v>
      </c>
      <c r="O228">
        <v>96.588339704010778</v>
      </c>
      <c r="P228">
        <v>93.367688752220786</v>
      </c>
      <c r="Q228">
        <v>65.972938609016026</v>
      </c>
      <c r="R228">
        <v>100</v>
      </c>
      <c r="S228">
        <v>100</v>
      </c>
      <c r="T228">
        <v>99.948250340440666</v>
      </c>
      <c r="U228">
        <v>100</v>
      </c>
      <c r="V228">
        <v>98.823345847698917</v>
      </c>
      <c r="W228" t="s">
        <v>158</v>
      </c>
      <c r="X228" t="s">
        <v>159</v>
      </c>
      <c r="Y228" t="s">
        <v>160</v>
      </c>
      <c r="Z228" t="s">
        <v>161</v>
      </c>
      <c r="AA228" t="s">
        <v>162</v>
      </c>
      <c r="AB228" t="s">
        <v>163</v>
      </c>
      <c r="AC228" t="s">
        <v>252</v>
      </c>
      <c r="AD228" t="s">
        <v>165</v>
      </c>
      <c r="AE228" t="s">
        <v>166</v>
      </c>
      <c r="AF228">
        <v>99.597696952199712</v>
      </c>
      <c r="AG228">
        <v>98.458681154945666</v>
      </c>
      <c r="AH228">
        <v>100</v>
      </c>
      <c r="AI228">
        <v>99.715274599263722</v>
      </c>
      <c r="AJ228">
        <v>100</v>
      </c>
      <c r="AK228">
        <v>100</v>
      </c>
      <c r="AL228">
        <v>100</v>
      </c>
      <c r="AM228">
        <v>84.818659823247785</v>
      </c>
      <c r="AN228">
        <v>99.940485877987371</v>
      </c>
      <c r="AO228">
        <v>10043.588410214419</v>
      </c>
      <c r="AP228">
        <v>10032.1487440539</v>
      </c>
      <c r="AQ228">
        <v>10055.987265398549</v>
      </c>
      <c r="AR228">
        <v>9844.6390795516018</v>
      </c>
      <c r="AS228">
        <v>8483.5186271871098</v>
      </c>
      <c r="AT228">
        <v>3582.5052559941182</v>
      </c>
      <c r="AU228">
        <v>3485.184228010377</v>
      </c>
      <c r="AV228">
        <v>3464.8521810412349</v>
      </c>
      <c r="AW228">
        <v>3339.8658672777792</v>
      </c>
      <c r="AX228">
        <v>2370.658321371865</v>
      </c>
      <c r="AY228">
        <v>6495.0556005630178</v>
      </c>
      <c r="AZ228">
        <v>6416.9371520152217</v>
      </c>
      <c r="BA228">
        <v>6472.5051729517018</v>
      </c>
      <c r="BB228">
        <v>6447.0676181025401</v>
      </c>
      <c r="BC228">
        <v>6385.2507290777075</v>
      </c>
      <c r="BD228">
        <v>9176.7802296027421</v>
      </c>
      <c r="BE228">
        <v>3899.5828082628</v>
      </c>
      <c r="BF228">
        <v>892.45944836558954</v>
      </c>
      <c r="BG228">
        <v>5444.7016987962024</v>
      </c>
      <c r="BH228">
        <v>7999.3642972410944</v>
      </c>
      <c r="BI228">
        <v>6994.1051342619576</v>
      </c>
      <c r="BJ228">
        <v>2461.0556649333121</v>
      </c>
      <c r="BK228">
        <v>9209.480862989265</v>
      </c>
      <c r="BL228">
        <v>2382.35198195259</v>
      </c>
    </row>
    <row r="229">
      <c r="A229" t="s">
        <v>631</v>
      </c>
      <c r="B229">
        <v>2019</v>
      </c>
      <c r="C229" t="s">
        <v>638</v>
      </c>
      <c r="D229">
        <v>35</v>
      </c>
      <c r="E229" t="s">
        <v>56</v>
      </c>
      <c r="F229" t="s">
        <v>50</v>
      </c>
      <c r="G229" t="s">
        <v>197</v>
      </c>
      <c r="H229">
        <v>20.920916692774352</v>
      </c>
      <c r="I229">
        <v>27.865642249603241</v>
      </c>
      <c r="J229">
        <v>29.396818298021241</v>
      </c>
      <c r="K229">
        <v>25.750922285451519</v>
      </c>
      <c r="L229">
        <v>44.162451922482568</v>
      </c>
      <c r="M229">
        <v>25.760917525901849</v>
      </c>
      <c r="N229">
        <v>26.322837029609701</v>
      </c>
      <c r="O229">
        <v>25.33106043194228</v>
      </c>
      <c r="P229">
        <v>36.603903193034917</v>
      </c>
      <c r="Q229">
        <v>64.801007505795965</v>
      </c>
      <c r="R229">
        <v>19.666779985210191</v>
      </c>
      <c r="S229">
        <v>25.954437666286069</v>
      </c>
      <c r="T229">
        <v>26.467236055197642</v>
      </c>
      <c r="U229">
        <v>30.892922823239591</v>
      </c>
      <c r="V229">
        <v>28.10952893495579</v>
      </c>
      <c r="W229" t="s">
        <v>158</v>
      </c>
      <c r="X229" t="s">
        <v>159</v>
      </c>
      <c r="Y229" t="s">
        <v>160</v>
      </c>
      <c r="Z229" t="s">
        <v>161</v>
      </c>
      <c r="AA229" t="s">
        <v>162</v>
      </c>
      <c r="AB229" t="s">
        <v>163</v>
      </c>
      <c r="AC229" t="s">
        <v>252</v>
      </c>
      <c r="AD229" t="s">
        <v>165</v>
      </c>
      <c r="AE229" t="s">
        <v>166</v>
      </c>
      <c r="AF229">
        <v>25.538056228558141</v>
      </c>
      <c r="AG229">
        <v>21.855795975217418</v>
      </c>
      <c r="AH229">
        <v>7.78940164273489</v>
      </c>
      <c r="AI229">
        <v>26.268311686502411</v>
      </c>
      <c r="AJ229">
        <v>17.561784167647161</v>
      </c>
      <c r="AK229">
        <v>36.644385565140297</v>
      </c>
      <c r="AL229">
        <v>36.216518805123947</v>
      </c>
      <c r="AM229">
        <v>42.687597620207832</v>
      </c>
      <c r="AN229">
        <v>27.765208916135471</v>
      </c>
      <c r="AO229">
        <v>2101.5075651647699</v>
      </c>
      <c r="AP229">
        <v>2796.4565217443001</v>
      </c>
      <c r="AQ229">
        <v>2956.140304481366</v>
      </c>
      <c r="AR229">
        <v>2582.6348473918219</v>
      </c>
      <c r="AS229">
        <v>4441.6575071432253</v>
      </c>
      <c r="AT229">
        <v>923.25168938896309</v>
      </c>
      <c r="AU229">
        <v>943.80060090653592</v>
      </c>
      <c r="AV229">
        <v>908.68504681479715</v>
      </c>
      <c r="AW229">
        <v>1309.3622485182229</v>
      </c>
      <c r="AX229">
        <v>2328.546384561103</v>
      </c>
      <c r="AY229">
        <v>1277.3682948798009</v>
      </c>
      <c r="AZ229">
        <v>1665.4799532045431</v>
      </c>
      <c r="BA229">
        <v>1713.980201729315</v>
      </c>
      <c r="BB229">
        <v>1991.6876236224889</v>
      </c>
      <c r="BC229">
        <v>1816.2347022997169</v>
      </c>
      <c r="BD229">
        <v>2353.0376371372458</v>
      </c>
      <c r="BE229">
        <v>865.62693351266819</v>
      </c>
      <c r="BF229">
        <v>69.517250931731965</v>
      </c>
      <c r="BG229">
        <v>1434.315071976584</v>
      </c>
      <c r="BH229">
        <v>1404.831092665306</v>
      </c>
      <c r="BI229">
        <v>2562.9468522302259</v>
      </c>
      <c r="BJ229">
        <v>891.30868769514132</v>
      </c>
      <c r="BK229">
        <v>4634.9543153538216</v>
      </c>
      <c r="BL229">
        <v>661.85890442276013</v>
      </c>
    </row>
    <row r="230">
      <c r="A230" t="s">
        <v>631</v>
      </c>
      <c r="B230">
        <v>2019</v>
      </c>
      <c r="C230" t="s">
        <v>638</v>
      </c>
      <c r="D230">
        <v>36</v>
      </c>
      <c r="E230" t="s">
        <v>56</v>
      </c>
      <c r="F230" t="s">
        <v>49</v>
      </c>
      <c r="G230" t="s">
        <v>197</v>
      </c>
      <c r="H230">
        <v>79.079083307225488</v>
      </c>
      <c r="I230">
        <v>72.134357750396916</v>
      </c>
      <c r="J230">
        <v>70.603181701978869</v>
      </c>
      <c r="K230">
        <v>74.249077714548378</v>
      </c>
      <c r="L230">
        <v>55.837548077517539</v>
      </c>
      <c r="M230">
        <v>74.239082474098197</v>
      </c>
      <c r="N230">
        <v>73.677162970390157</v>
      </c>
      <c r="O230">
        <v>74.668939568057752</v>
      </c>
      <c r="P230">
        <v>63.396096806965041</v>
      </c>
      <c r="Q230">
        <v>35.19899249420402</v>
      </c>
      <c r="R230">
        <v>80.333220014789731</v>
      </c>
      <c r="S230">
        <v>74.04556233371396</v>
      </c>
      <c r="T230">
        <v>73.532763944802355</v>
      </c>
      <c r="U230">
        <v>69.107077176760527</v>
      </c>
      <c r="V230">
        <v>71.890471065044181</v>
      </c>
      <c r="W230" t="s">
        <v>158</v>
      </c>
      <c r="X230" t="s">
        <v>159</v>
      </c>
      <c r="Y230" t="s">
        <v>160</v>
      </c>
      <c r="Z230" t="s">
        <v>161</v>
      </c>
      <c r="AA230" t="s">
        <v>162</v>
      </c>
      <c r="AB230" t="s">
        <v>163</v>
      </c>
      <c r="AC230" t="s">
        <v>252</v>
      </c>
      <c r="AD230" t="s">
        <v>165</v>
      </c>
      <c r="AE230" t="s">
        <v>166</v>
      </c>
      <c r="AF230">
        <v>74.461943771441938</v>
      </c>
      <c r="AG230">
        <v>78.144204024782567</v>
      </c>
      <c r="AH230">
        <v>92.210598357265098</v>
      </c>
      <c r="AI230">
        <v>73.73168831349777</v>
      </c>
      <c r="AJ230">
        <v>82.43821583235291</v>
      </c>
      <c r="AK230">
        <v>63.355614434859703</v>
      </c>
      <c r="AL230">
        <v>63.783481194876181</v>
      </c>
      <c r="AM230">
        <v>57.312402379792339</v>
      </c>
      <c r="AN230">
        <v>72.234791083864494</v>
      </c>
      <c r="AO230">
        <v>7943.4995252299987</v>
      </c>
      <c r="AP230">
        <v>7239.0434559535806</v>
      </c>
      <c r="AQ230">
        <v>7099.8469609171934</v>
      </c>
      <c r="AR230">
        <v>7446.6558271830818</v>
      </c>
      <c r="AS230">
        <v>5615.8853008049809</v>
      </c>
      <c r="AT230">
        <v>2660.6722467855188</v>
      </c>
      <c r="AU230">
        <v>2641.6814648939089</v>
      </c>
      <c r="AV230">
        <v>2678.551457776824</v>
      </c>
      <c r="AW230">
        <v>2267.748754134006</v>
      </c>
      <c r="AX230">
        <v>1264.833524467057</v>
      </c>
      <c r="AY230">
        <v>5217.6873056832119</v>
      </c>
      <c r="AZ230">
        <v>4751.45719881068</v>
      </c>
      <c r="BA230">
        <v>4761.8762048663521</v>
      </c>
      <c r="BB230">
        <v>4455.3799944800576</v>
      </c>
      <c r="BC230">
        <v>4645.0429181911968</v>
      </c>
      <c r="BD230">
        <v>6860.8101830658616</v>
      </c>
      <c r="BE230">
        <v>3095.0017916740699</v>
      </c>
      <c r="BF230">
        <v>822.94219743385747</v>
      </c>
      <c r="BG230">
        <v>4025.9333409946562</v>
      </c>
      <c r="BH230">
        <v>6594.5332045757941</v>
      </c>
      <c r="BI230">
        <v>4431.1582820317326</v>
      </c>
      <c r="BJ230">
        <v>1569.7469772381739</v>
      </c>
      <c r="BK230">
        <v>6222.893335364507</v>
      </c>
      <c r="BL230">
        <v>1721.911757710192</v>
      </c>
    </row>
    <row r="231">
      <c r="A231" t="s">
        <v>631</v>
      </c>
      <c r="B231">
        <v>2019</v>
      </c>
      <c r="C231" t="s">
        <v>638</v>
      </c>
      <c r="D231">
        <v>37</v>
      </c>
      <c r="E231" t="s">
        <v>126</v>
      </c>
      <c r="F231" t="s">
        <v>50</v>
      </c>
      <c r="G231" t="s">
        <v>650</v>
      </c>
      <c r="H231">
        <v>11.775349281866591</v>
      </c>
      <c r="I231">
        <v>20.64752945623944</v>
      </c>
      <c r="J231">
        <v>15.55622378066308</v>
      </c>
      <c r="K231">
        <v>18.423676751138029</v>
      </c>
      <c r="L231">
        <v>43.941507960581951</v>
      </c>
      <c r="M231">
        <v>19.308867834518651</v>
      </c>
      <c r="N231">
        <v>21.16038923115854</v>
      </c>
      <c r="O231">
        <v>23.083069506929291</v>
      </c>
      <c r="P231">
        <v>36.180514306650437</v>
      </c>
      <c r="Q231">
        <v>64.659978119827315</v>
      </c>
      <c r="R231">
        <v>11.348047440915909</v>
      </c>
      <c r="S231">
        <v>15.70787307393412</v>
      </c>
      <c r="T231">
        <v>19.59515695881116</v>
      </c>
      <c r="U231">
        <v>14.44024331470707</v>
      </c>
      <c r="V231">
        <v>17.07878090842415</v>
      </c>
      <c r="W231" t="s">
        <v>158</v>
      </c>
      <c r="X231" t="s">
        <v>159</v>
      </c>
      <c r="Y231" t="s">
        <v>160</v>
      </c>
      <c r="Z231" t="s">
        <v>161</v>
      </c>
      <c r="AA231" t="s">
        <v>162</v>
      </c>
      <c r="AB231" t="s">
        <v>163</v>
      </c>
      <c r="AC231" t="s">
        <v>252</v>
      </c>
      <c r="AD231" t="s">
        <v>165</v>
      </c>
      <c r="AE231" t="s">
        <v>166</v>
      </c>
      <c r="AF231">
        <v>17.067462398764711</v>
      </c>
      <c r="AG231">
        <v>17.251306117617961</v>
      </c>
      <c r="AH231">
        <v>6.244975146144979</v>
      </c>
      <c r="AI231">
        <v>9.2874651950187399</v>
      </c>
      <c r="AJ231">
        <v>8.1731198659722217</v>
      </c>
      <c r="AK231">
        <v>23.938425123766581</v>
      </c>
      <c r="AL231">
        <v>33.500513670035019</v>
      </c>
      <c r="AM231">
        <v>42.528574296976537</v>
      </c>
      <c r="AN231">
        <v>18.47045543518152</v>
      </c>
      <c r="AO231">
        <v>583.77557465479526</v>
      </c>
      <c r="AP231">
        <v>1173.962783237816</v>
      </c>
      <c r="AQ231">
        <v>915.27934072596213</v>
      </c>
      <c r="AR231">
        <v>1381.761100032046</v>
      </c>
      <c r="AS231">
        <v>4165.0234120887244</v>
      </c>
      <c r="AT231">
        <v>486.50479661313</v>
      </c>
      <c r="AU231">
        <v>621.66561588423201</v>
      </c>
      <c r="AV231">
        <v>733.03529666202849</v>
      </c>
      <c r="AW231">
        <v>1256.1588610720501</v>
      </c>
      <c r="AX231">
        <v>2291.0624197120592</v>
      </c>
      <c r="AY231">
        <v>343.64716966272238</v>
      </c>
      <c r="AZ231">
        <v>528.03055543534288</v>
      </c>
      <c r="BA231">
        <v>733.10108682451585</v>
      </c>
      <c r="BB231">
        <v>508.64919475442969</v>
      </c>
      <c r="BC231">
        <v>717.94721411883086</v>
      </c>
      <c r="BD231">
        <v>1065.7328093988181</v>
      </c>
      <c r="BE231">
        <v>352.13588085923141</v>
      </c>
      <c r="BF231">
        <v>27.945769581640079</v>
      </c>
      <c r="BG231">
        <v>290.2218693018184</v>
      </c>
      <c r="BH231">
        <v>398.13207829668642</v>
      </c>
      <c r="BI231">
        <v>882.91693788290922</v>
      </c>
      <c r="BJ231">
        <v>513.00105835851446</v>
      </c>
      <c r="BK231">
        <v>4516.7854990162386</v>
      </c>
      <c r="BL231">
        <v>172.93030804348629</v>
      </c>
    </row>
    <row r="232">
      <c r="A232" t="s">
        <v>631</v>
      </c>
      <c r="B232">
        <v>2019</v>
      </c>
      <c r="C232" t="s">
        <v>638</v>
      </c>
      <c r="D232">
        <v>38</v>
      </c>
      <c r="E232" t="s">
        <v>126</v>
      </c>
      <c r="F232" t="s">
        <v>49</v>
      </c>
      <c r="G232" t="s">
        <v>197</v>
      </c>
      <c r="H232">
        <v>88.224650718133475</v>
      </c>
      <c r="I232">
        <v>79.352470543760504</v>
      </c>
      <c r="J232">
        <v>84.443776219336868</v>
      </c>
      <c r="K232">
        <v>81.576323248861954</v>
      </c>
      <c r="L232">
        <v>56.05849203941807</v>
      </c>
      <c r="M232">
        <v>80.691132165481449</v>
      </c>
      <c r="N232">
        <v>78.839610768841439</v>
      </c>
      <c r="O232">
        <v>76.916930493070765</v>
      </c>
      <c r="P232">
        <v>63.819485693349527</v>
      </c>
      <c r="Q232">
        <v>35.340021880172607</v>
      </c>
      <c r="R232">
        <v>88.651952559084137</v>
      </c>
      <c r="S232">
        <v>84.292126926065862</v>
      </c>
      <c r="T232">
        <v>80.404843041188926</v>
      </c>
      <c r="U232">
        <v>85.559756685292982</v>
      </c>
      <c r="V232">
        <v>82.92121909157585</v>
      </c>
      <c r="W232" t="s">
        <v>158</v>
      </c>
      <c r="X232" t="s">
        <v>159</v>
      </c>
      <c r="Y232" t="s">
        <v>160</v>
      </c>
      <c r="Z232" t="s">
        <v>161</v>
      </c>
      <c r="AA232" t="s">
        <v>162</v>
      </c>
      <c r="AB232" t="s">
        <v>163</v>
      </c>
      <c r="AC232" t="s">
        <v>252</v>
      </c>
      <c r="AD232" t="s">
        <v>165</v>
      </c>
      <c r="AE232" t="s">
        <v>166</v>
      </c>
      <c r="AF232">
        <v>82.932537601235197</v>
      </c>
      <c r="AG232">
        <v>82.748693882382014</v>
      </c>
      <c r="AH232">
        <v>93.755024853855033</v>
      </c>
      <c r="AI232">
        <v>90.712534804981289</v>
      </c>
      <c r="AJ232">
        <v>91.826880134027789</v>
      </c>
      <c r="AK232">
        <v>76.061574876233522</v>
      </c>
      <c r="AL232">
        <v>66.49948632996508</v>
      </c>
      <c r="AM232">
        <v>57.471425703023613</v>
      </c>
      <c r="AN232">
        <v>81.529544564818494</v>
      </c>
      <c r="AO232">
        <v>4373.8317173325358</v>
      </c>
      <c r="AP232">
        <v>4511.7672491417097</v>
      </c>
      <c r="AQ232">
        <v>4968.4065308008094</v>
      </c>
      <c r="AR232">
        <v>6118.1593485108542</v>
      </c>
      <c r="AS232">
        <v>5313.5393532696926</v>
      </c>
      <c r="AT232">
        <v>2033.087759421674</v>
      </c>
      <c r="AU232">
        <v>2316.2085843163641</v>
      </c>
      <c r="AV232">
        <v>2442.6051719592679</v>
      </c>
      <c r="AW232">
        <v>2215.7621028628141</v>
      </c>
      <c r="AX232">
        <v>1252.184092784868</v>
      </c>
      <c r="AY232">
        <v>2684.6021520988938</v>
      </c>
      <c r="AZ232">
        <v>2833.5356664840629</v>
      </c>
      <c r="BA232">
        <v>3008.1350174102608</v>
      </c>
      <c r="BB232">
        <v>3013.7928006403581</v>
      </c>
      <c r="BC232">
        <v>3485.790851077038</v>
      </c>
      <c r="BD232">
        <v>5178.5042335722064</v>
      </c>
      <c r="BE232">
        <v>1689.076989971524</v>
      </c>
      <c r="BF232">
        <v>419.54631689833559</v>
      </c>
      <c r="BG232">
        <v>2834.655190344949</v>
      </c>
      <c r="BH232">
        <v>4473.1054029283268</v>
      </c>
      <c r="BI232">
        <v>2805.3663694693828</v>
      </c>
      <c r="BJ232">
        <v>1018.321904063329</v>
      </c>
      <c r="BK232">
        <v>6103.8044776793949</v>
      </c>
      <c r="BL232">
        <v>763.32331412815802</v>
      </c>
    </row>
    <row r="233">
      <c r="A233" t="s">
        <v>631</v>
      </c>
      <c r="B233">
        <v>2019</v>
      </c>
      <c r="C233" t="s">
        <v>638</v>
      </c>
      <c r="D233">
        <v>39</v>
      </c>
      <c r="E233" t="s">
        <v>123</v>
      </c>
      <c r="F233" t="s">
        <v>50</v>
      </c>
      <c r="G233" t="s">
        <v>197</v>
      </c>
      <c r="H233">
        <v>79.627760112068231</v>
      </c>
      <c r="I233">
        <v>87.0520977747301</v>
      </c>
      <c r="J233">
        <v>89.411616662370008</v>
      </c>
      <c r="K233">
        <v>64.068333628310882</v>
      </c>
      <c r="L233">
        <v>49.524401749979987</v>
      </c>
      <c r="M233">
        <v>67.838837463888083</v>
      </c>
      <c r="N233">
        <v>62.655187557575751</v>
      </c>
      <c r="O233">
        <v>52.094203106642681</v>
      </c>
      <c r="P233">
        <v>46.375144918352603</v>
      </c>
      <c r="Q233">
        <v>50.087677922287021</v>
      </c>
      <c r="R233">
        <v>76.350335883416079</v>
      </c>
      <c r="S233">
        <v>98.822150747612426</v>
      </c>
      <c r="T233">
        <v>100</v>
      </c>
      <c r="U233">
        <v>100</v>
      </c>
      <c r="V233">
        <v>81.108878972153065</v>
      </c>
      <c r="W233" t="s">
        <v>158</v>
      </c>
      <c r="X233" t="s">
        <v>159</v>
      </c>
      <c r="Y233" t="s">
        <v>160</v>
      </c>
      <c r="Z233" t="s">
        <v>161</v>
      </c>
      <c r="AA233" t="s">
        <v>162</v>
      </c>
      <c r="AB233" t="s">
        <v>163</v>
      </c>
      <c r="AC233" t="s">
        <v>252</v>
      </c>
      <c r="AD233" t="s">
        <v>165</v>
      </c>
      <c r="AE233" t="s">
        <v>166</v>
      </c>
      <c r="AF233">
        <v>100</v>
      </c>
      <c r="AG233">
        <v>64.979899398176812</v>
      </c>
      <c r="AH233">
        <v>100</v>
      </c>
      <c r="AI233">
        <v>100</v>
      </c>
      <c r="AJ233">
        <v>91.659084698960214</v>
      </c>
      <c r="AK233">
        <v>100</v>
      </c>
      <c r="AL233">
        <v>0</v>
      </c>
      <c r="AM233">
        <v>48.449905057264132</v>
      </c>
      <c r="AN233">
        <v>97.527774082945299</v>
      </c>
      <c r="AO233">
        <v>56.584786421558221</v>
      </c>
      <c r="AP233">
        <v>197.54543148864741</v>
      </c>
      <c r="AQ233">
        <v>150.18265831454119</v>
      </c>
      <c r="AR233">
        <v>442.27698746247182</v>
      </c>
      <c r="AS233">
        <v>1748.492969545119</v>
      </c>
      <c r="AT233">
        <v>101.2468985745695</v>
      </c>
      <c r="AU233">
        <v>228.1334910632425</v>
      </c>
      <c r="AV233">
        <v>268.72072085858332</v>
      </c>
      <c r="AW233">
        <v>466.40933679839048</v>
      </c>
      <c r="AX233">
        <v>1078.3319895064881</v>
      </c>
      <c r="AY233">
        <v>42.156851066845377</v>
      </c>
      <c r="AZ233">
        <v>49.234593506776257</v>
      </c>
      <c r="BA233">
        <v>152.99150038023629</v>
      </c>
      <c r="BB233">
        <v>65.531519706326193</v>
      </c>
      <c r="BC233">
        <v>142.3259317708785</v>
      </c>
      <c r="BD233">
        <v>254.64910529169771</v>
      </c>
      <c r="BE233">
        <v>102.1306644233954</v>
      </c>
      <c r="BF233">
        <v>4.9002929637773001</v>
      </c>
      <c r="BG233">
        <v>120.36844106784901</v>
      </c>
      <c r="BH233">
        <v>104.8055973116475</v>
      </c>
      <c r="BI233">
        <v>48.32523830371332</v>
      </c>
      <c r="BJ233">
        <v>0</v>
      </c>
      <c r="BK233">
        <v>1903.9374435299969</v>
      </c>
      <c r="BL233">
        <v>55.966050340260551</v>
      </c>
    </row>
    <row r="234">
      <c r="A234" t="s">
        <v>631</v>
      </c>
      <c r="B234">
        <v>2019</v>
      </c>
      <c r="C234" t="s">
        <v>638</v>
      </c>
      <c r="D234">
        <v>40</v>
      </c>
      <c r="E234" t="s">
        <v>123</v>
      </c>
      <c r="F234" t="s">
        <v>49</v>
      </c>
      <c r="G234" t="s">
        <v>197</v>
      </c>
      <c r="H234">
        <v>20.372239887931791</v>
      </c>
      <c r="I234">
        <v>12.947902225269919</v>
      </c>
      <c r="J234">
        <v>10.588383337630001</v>
      </c>
      <c r="K234">
        <v>35.931666371689133</v>
      </c>
      <c r="L234">
        <v>50.475598250019992</v>
      </c>
      <c r="M234">
        <v>32.161162536111902</v>
      </c>
      <c r="N234">
        <v>37.344812442424242</v>
      </c>
      <c r="O234">
        <v>47.905796893357277</v>
      </c>
      <c r="P234">
        <v>53.624855081647382</v>
      </c>
      <c r="Q234">
        <v>49.912322077712957</v>
      </c>
      <c r="R234">
        <v>23.649664116583931</v>
      </c>
      <c r="S234">
        <v>1.1778492523875821</v>
      </c>
      <c r="T234">
        <v>0</v>
      </c>
      <c r="U234">
        <v>0</v>
      </c>
      <c r="V234">
        <v>18.891121027846939</v>
      </c>
      <c r="W234" t="s">
        <v>158</v>
      </c>
      <c r="X234" t="s">
        <v>159</v>
      </c>
      <c r="Y234" t="s">
        <v>160</v>
      </c>
      <c r="Z234" t="s">
        <v>161</v>
      </c>
      <c r="AA234" t="s">
        <v>162</v>
      </c>
      <c r="AB234" t="s">
        <v>163</v>
      </c>
      <c r="AC234" t="s">
        <v>252</v>
      </c>
      <c r="AD234" t="s">
        <v>165</v>
      </c>
      <c r="AE234" t="s">
        <v>166</v>
      </c>
      <c r="AF234">
        <v>0</v>
      </c>
      <c r="AG234">
        <v>35.020100601823181</v>
      </c>
      <c r="AH234">
        <v>0</v>
      </c>
      <c r="AI234">
        <v>0</v>
      </c>
      <c r="AJ234">
        <v>8.3409153010397841</v>
      </c>
      <c r="AK234">
        <v>0</v>
      </c>
      <c r="AL234">
        <v>0</v>
      </c>
      <c r="AM234">
        <v>51.550094942735832</v>
      </c>
      <c r="AN234">
        <v>2.472225917054705</v>
      </c>
      <c r="AO234">
        <v>14.47684628281614</v>
      </c>
      <c r="AP234">
        <v>29.382392812436681</v>
      </c>
      <c r="AQ234">
        <v>17.7850665971452</v>
      </c>
      <c r="AR234">
        <v>248.0437410714072</v>
      </c>
      <c r="AS234">
        <v>1782.075614346609</v>
      </c>
      <c r="AT234">
        <v>47.999318429761018</v>
      </c>
      <c r="AU234">
        <v>135.97601041036441</v>
      </c>
      <c r="AV234">
        <v>247.115408371538</v>
      </c>
      <c r="AW234">
        <v>539.32193934003203</v>
      </c>
      <c r="AX234">
        <v>1074.556773233845</v>
      </c>
      <c r="AY234">
        <v>13.05816610245328</v>
      </c>
      <c r="AZ234">
        <v>0.58682116018370478</v>
      </c>
      <c r="BA234">
        <v>0</v>
      </c>
      <c r="BB234">
        <v>0</v>
      </c>
      <c r="BC234">
        <v>33.149224062236833</v>
      </c>
      <c r="BD234">
        <v>0</v>
      </c>
      <c r="BE234">
        <v>55.042038780667951</v>
      </c>
      <c r="BF234">
        <v>0</v>
      </c>
      <c r="BG234">
        <v>0</v>
      </c>
      <c r="BH234">
        <v>9.5372391413510549</v>
      </c>
      <c r="BI234">
        <v>0</v>
      </c>
      <c r="BJ234">
        <v>0</v>
      </c>
      <c r="BK234">
        <v>2025.765703008032</v>
      </c>
      <c r="BL234">
        <v>1.418680180362853</v>
      </c>
    </row>
    <row r="235">
      <c r="A235" t="s">
        <v>631</v>
      </c>
      <c r="B235">
        <v>2019</v>
      </c>
      <c r="C235" t="s">
        <v>638</v>
      </c>
      <c r="D235">
        <v>41</v>
      </c>
      <c r="E235" t="s">
        <v>57</v>
      </c>
      <c r="F235" t="s">
        <v>50</v>
      </c>
      <c r="G235" t="s">
        <v>197</v>
      </c>
      <c r="H235">
        <v>9.1966524453125764</v>
      </c>
      <c r="I235">
        <v>9.9025752936362714</v>
      </c>
      <c r="J235">
        <v>13.82531646823395</v>
      </c>
      <c r="K235">
        <v>9.070046092605347</v>
      </c>
      <c r="L235">
        <v>3.6594536431555338</v>
      </c>
      <c r="M235">
        <v>9.5445997298565324</v>
      </c>
      <c r="N235">
        <v>7.3925640199907452</v>
      </c>
      <c r="O235">
        <v>5.5839728274287932</v>
      </c>
      <c r="P235">
        <v>2.4703915659968652</v>
      </c>
      <c r="Q235">
        <v>2.0446086722093919</v>
      </c>
      <c r="R235">
        <v>8.8608921077243394</v>
      </c>
      <c r="S235">
        <v>9.044001058282598</v>
      </c>
      <c r="T235">
        <v>12.58512195689244</v>
      </c>
      <c r="U235">
        <v>12.484229519821641</v>
      </c>
      <c r="V235">
        <v>13.012724031347711</v>
      </c>
      <c r="W235" t="s">
        <v>158</v>
      </c>
      <c r="X235" t="s">
        <v>159</v>
      </c>
      <c r="Y235" t="s">
        <v>160</v>
      </c>
      <c r="Z235" t="s">
        <v>161</v>
      </c>
      <c r="AA235" t="s">
        <v>162</v>
      </c>
      <c r="AB235" t="s">
        <v>163</v>
      </c>
      <c r="AC235" t="s">
        <v>252</v>
      </c>
      <c r="AD235" t="s">
        <v>165</v>
      </c>
      <c r="AE235" t="s">
        <v>166</v>
      </c>
      <c r="AF235">
        <v>21.795853152503319</v>
      </c>
      <c r="AG235">
        <v>20.377989591356641</v>
      </c>
      <c r="AH235">
        <v>9.9760699842474683</v>
      </c>
      <c r="AI235">
        <v>1.550363639637488</v>
      </c>
      <c r="AJ235">
        <v>11.519370605067991</v>
      </c>
      <c r="AK235">
        <v>5.7408851456961107</v>
      </c>
      <c r="AL235">
        <v>0.9321092513960173</v>
      </c>
      <c r="AM235">
        <v>1.3604325336026819</v>
      </c>
      <c r="AN235">
        <v>2.7969600973935602</v>
      </c>
      <c r="AO235">
        <v>899.16343289690803</v>
      </c>
      <c r="AP235">
        <v>979.85317220305876</v>
      </c>
      <c r="AQ235">
        <v>1376.4854333912399</v>
      </c>
      <c r="AR235">
        <v>891.80239327497725</v>
      </c>
      <c r="AS235">
        <v>365.45050220232849</v>
      </c>
      <c r="AT235">
        <v>336.189684848627</v>
      </c>
      <c r="AU235">
        <v>259.21977158026891</v>
      </c>
      <c r="AV235">
        <v>197.9981886524746</v>
      </c>
      <c r="AW235">
        <v>88.040869068209275</v>
      </c>
      <c r="AX235">
        <v>72.885046614985242</v>
      </c>
      <c r="AY235">
        <v>561.19723694843196</v>
      </c>
      <c r="AZ235">
        <v>565.67906448507426</v>
      </c>
      <c r="BA235">
        <v>804.04534022279438</v>
      </c>
      <c r="BB235">
        <v>798.984543300479</v>
      </c>
      <c r="BC235">
        <v>828.51518824716709</v>
      </c>
      <c r="BD235">
        <v>2008.236740586595</v>
      </c>
      <c r="BE235">
        <v>785.53365702593669</v>
      </c>
      <c r="BF235">
        <v>84.659572506757755</v>
      </c>
      <c r="BG235">
        <v>77.246948483482015</v>
      </c>
      <c r="BH235">
        <v>921.47641944869406</v>
      </c>
      <c r="BI235">
        <v>399.9154669472457</v>
      </c>
      <c r="BJ235">
        <v>22.933644564645029</v>
      </c>
      <c r="BK235">
        <v>146.07937017192111</v>
      </c>
      <c r="BL235">
        <v>66.673114233232937</v>
      </c>
    </row>
    <row r="236">
      <c r="A236" t="s">
        <v>631</v>
      </c>
      <c r="B236">
        <v>2019</v>
      </c>
      <c r="C236" t="s">
        <v>638</v>
      </c>
      <c r="D236">
        <v>42</v>
      </c>
      <c r="E236" t="s">
        <v>57</v>
      </c>
      <c r="F236" t="s">
        <v>49</v>
      </c>
      <c r="G236" t="s">
        <v>651</v>
      </c>
      <c r="H236">
        <v>90.803347554687335</v>
      </c>
      <c r="I236">
        <v>90.097424706363725</v>
      </c>
      <c r="J236">
        <v>86.174683531766121</v>
      </c>
      <c r="K236">
        <v>90.929953907394648</v>
      </c>
      <c r="L236">
        <v>96.340546356844413</v>
      </c>
      <c r="M236">
        <v>90.455400270143542</v>
      </c>
      <c r="N236">
        <v>92.607435980009228</v>
      </c>
      <c r="O236">
        <v>94.416027172571205</v>
      </c>
      <c r="P236">
        <v>97.529608434003151</v>
      </c>
      <c r="Q236">
        <v>97.955391327790622</v>
      </c>
      <c r="R236">
        <v>91.139107892275746</v>
      </c>
      <c r="S236">
        <v>90.955998941717382</v>
      </c>
      <c r="T236">
        <v>87.414878043107564</v>
      </c>
      <c r="U236">
        <v>87.515770480178361</v>
      </c>
      <c r="V236">
        <v>86.987275968652298</v>
      </c>
      <c r="W236" t="s">
        <v>158</v>
      </c>
      <c r="X236" t="s">
        <v>159</v>
      </c>
      <c r="Y236" t="s">
        <v>160</v>
      </c>
      <c r="Z236" t="s">
        <v>161</v>
      </c>
      <c r="AA236" t="s">
        <v>162</v>
      </c>
      <c r="AB236" t="s">
        <v>163</v>
      </c>
      <c r="AC236" t="s">
        <v>252</v>
      </c>
      <c r="AD236" t="s">
        <v>165</v>
      </c>
      <c r="AE236" t="s">
        <v>166</v>
      </c>
      <c r="AF236">
        <v>78.204146847496744</v>
      </c>
      <c r="AG236">
        <v>79.622010408643391</v>
      </c>
      <c r="AH236">
        <v>90.023930015752498</v>
      </c>
      <c r="AI236">
        <v>98.44963636036249</v>
      </c>
      <c r="AJ236">
        <v>88.48062939493208</v>
      </c>
      <c r="AK236">
        <v>94.259114854303903</v>
      </c>
      <c r="AL236">
        <v>99.067890748603986</v>
      </c>
      <c r="AM236">
        <v>98.63956746639731</v>
      </c>
      <c r="AN236">
        <v>97.20303990260642</v>
      </c>
      <c r="AO236">
        <v>8877.909673254886</v>
      </c>
      <c r="AP236">
        <v>8915.0796422209369</v>
      </c>
      <c r="AQ236">
        <v>8579.7816549893669</v>
      </c>
      <c r="AR236">
        <v>8940.5885799313037</v>
      </c>
      <c r="AS236">
        <v>9621.026656371585</v>
      </c>
      <c r="AT236">
        <v>3186.1129193872512</v>
      </c>
      <c r="AU236">
        <v>3247.27365721243</v>
      </c>
      <c r="AV236">
        <v>3347.831899916298</v>
      </c>
      <c r="AW236">
        <v>3475.8018140119761</v>
      </c>
      <c r="AX236">
        <v>3491.8580558500021</v>
      </c>
      <c r="AY236">
        <v>5772.2196484599544</v>
      </c>
      <c r="AZ236">
        <v>5689.0643929697299</v>
      </c>
      <c r="BA236">
        <v>5584.8108264228249</v>
      </c>
      <c r="BB236">
        <v>5600.9662268443972</v>
      </c>
      <c r="BC236">
        <v>5538.4467656932266</v>
      </c>
      <c r="BD236">
        <v>7205.6110796165103</v>
      </c>
      <c r="BE236">
        <v>3069.2806439840228</v>
      </c>
      <c r="BF236">
        <v>763.96691708721949</v>
      </c>
      <c r="BG236">
        <v>4905.2582205324907</v>
      </c>
      <c r="BH236">
        <v>7077.8878777924056</v>
      </c>
      <c r="BI236">
        <v>6566.1787292945783</v>
      </c>
      <c r="BJ236">
        <v>2437.4694176619528</v>
      </c>
      <c r="BK236">
        <v>10591.63577289919</v>
      </c>
      <c r="BL236">
        <v>2317.0975478997188</v>
      </c>
    </row>
    <row r="237">
      <c r="A237" t="s">
        <v>631</v>
      </c>
      <c r="B237">
        <v>2019</v>
      </c>
      <c r="C237" t="s">
        <v>638</v>
      </c>
      <c r="D237">
        <v>43</v>
      </c>
      <c r="E237" t="s">
        <v>54</v>
      </c>
      <c r="F237" t="s">
        <v>50</v>
      </c>
      <c r="G237" t="s">
        <v>664</v>
      </c>
      <c r="H237">
        <v>90.349087335163844</v>
      </c>
      <c r="I237">
        <v>92.502780101860623</v>
      </c>
      <c r="J237">
        <v>94.189795747747397</v>
      </c>
      <c r="K237">
        <v>83.568663222085647</v>
      </c>
      <c r="L237">
        <v>60.670425496151402</v>
      </c>
      <c r="M237">
        <v>91.351276383914893</v>
      </c>
      <c r="N237">
        <v>73.228487555061932</v>
      </c>
      <c r="O237">
        <v>68.597863560210598</v>
      </c>
      <c r="P237">
        <v>58.640630107244228</v>
      </c>
      <c r="Q237">
        <v>54.225186331161431</v>
      </c>
      <c r="R237">
        <v>88.935993600752255</v>
      </c>
      <c r="S237">
        <v>91.527795911999448</v>
      </c>
      <c r="T237">
        <v>94.384816751447943</v>
      </c>
      <c r="U237">
        <v>93.817183551502197</v>
      </c>
      <c r="V237">
        <v>94.334967464391823</v>
      </c>
      <c r="W237" t="s">
        <v>158</v>
      </c>
      <c r="X237" t="s">
        <v>159</v>
      </c>
      <c r="Y237" t="s">
        <v>160</v>
      </c>
      <c r="Z237" t="s">
        <v>161</v>
      </c>
      <c r="AA237" t="s">
        <v>162</v>
      </c>
      <c r="AB237" t="s">
        <v>163</v>
      </c>
      <c r="AC237" t="s">
        <v>252</v>
      </c>
      <c r="AD237" t="s">
        <v>165</v>
      </c>
      <c r="AE237" t="s">
        <v>166</v>
      </c>
      <c r="AF237">
        <v>98.288624272992379</v>
      </c>
      <c r="AG237">
        <v>83.74520715579591</v>
      </c>
      <c r="AH237">
        <v>95.85211195285504</v>
      </c>
      <c r="AI237">
        <v>96.997313145329827</v>
      </c>
      <c r="AJ237">
        <v>84.234522113335061</v>
      </c>
      <c r="AK237">
        <v>93.033740795956845</v>
      </c>
      <c r="AL237">
        <v>98.895603719770165</v>
      </c>
      <c r="AM237">
        <v>53.28940515455637</v>
      </c>
      <c r="AN237">
        <v>97.561376515030744</v>
      </c>
      <c r="AO237">
        <v>9050.21922839531</v>
      </c>
      <c r="AP237">
        <v>9266.6825956076173</v>
      </c>
      <c r="AQ237">
        <v>9465.9029574337983</v>
      </c>
      <c r="AR237">
        <v>8348.8623347645625</v>
      </c>
      <c r="AS237">
        <v>6100.9505489355106</v>
      </c>
      <c r="AT237">
        <v>3271.9902682590418</v>
      </c>
      <c r="AU237">
        <v>2609.9786923711231</v>
      </c>
      <c r="AV237">
        <v>2458.983875653104</v>
      </c>
      <c r="AW237">
        <v>2096.6705365752118</v>
      </c>
      <c r="AX237">
        <v>1948.5169512570401</v>
      </c>
      <c r="AY237">
        <v>5751.4857632246003</v>
      </c>
      <c r="AZ237">
        <v>5860.3783403507314</v>
      </c>
      <c r="BA237">
        <v>6108.7625203787029</v>
      </c>
      <c r="BB237">
        <v>6042.6693404906237</v>
      </c>
      <c r="BC237">
        <v>6083.1813765766137</v>
      </c>
      <c r="BD237">
        <v>9043.5959401119289</v>
      </c>
      <c r="BE237">
        <v>3312.1816044964039</v>
      </c>
      <c r="BF237">
        <v>854.27219261983134</v>
      </c>
      <c r="BG237">
        <v>5280.490824199499</v>
      </c>
      <c r="BH237">
        <v>6702.4057484019904</v>
      </c>
      <c r="BI237">
        <v>6500.190060129321</v>
      </c>
      <c r="BJ237">
        <v>2428.6407862555261</v>
      </c>
      <c r="BK237">
        <v>5785.2010379839348</v>
      </c>
      <c r="BL237">
        <v>2325.6394709383708</v>
      </c>
    </row>
    <row r="238">
      <c r="A238" t="s">
        <v>631</v>
      </c>
      <c r="B238">
        <v>2019</v>
      </c>
      <c r="C238" t="s">
        <v>638</v>
      </c>
      <c r="D238">
        <v>44</v>
      </c>
      <c r="E238" t="s">
        <v>54</v>
      </c>
      <c r="F238" t="s">
        <v>49</v>
      </c>
      <c r="G238" t="s">
        <v>197</v>
      </c>
      <c r="H238">
        <v>9.6509126648360581</v>
      </c>
      <c r="I238">
        <v>7.4972198981393836</v>
      </c>
      <c r="J238">
        <v>5.8102042522526114</v>
      </c>
      <c r="K238">
        <v>16.4313367779143</v>
      </c>
      <c r="L238">
        <v>39.329574503848669</v>
      </c>
      <c r="M238">
        <v>8.6487236160851495</v>
      </c>
      <c r="N238">
        <v>26.771512444937919</v>
      </c>
      <c r="O238">
        <v>31.402136439789441</v>
      </c>
      <c r="P238">
        <v>41.359369892755758</v>
      </c>
      <c r="Q238">
        <v>45.774813668838497</v>
      </c>
      <c r="R238">
        <v>11.064006399247781</v>
      </c>
      <c r="S238">
        <v>8.4722040880005238</v>
      </c>
      <c r="T238">
        <v>5.6151832485519906</v>
      </c>
      <c r="U238">
        <v>6.1828164484978378</v>
      </c>
      <c r="V238">
        <v>5.6650325356081819</v>
      </c>
      <c r="W238" t="s">
        <v>158</v>
      </c>
      <c r="X238" t="s">
        <v>159</v>
      </c>
      <c r="Y238" t="s">
        <v>160</v>
      </c>
      <c r="Z238" t="s">
        <v>161</v>
      </c>
      <c r="AA238" t="s">
        <v>162</v>
      </c>
      <c r="AB238" t="s">
        <v>163</v>
      </c>
      <c r="AC238" t="s">
        <v>252</v>
      </c>
      <c r="AD238" t="s">
        <v>165</v>
      </c>
      <c r="AE238" t="s">
        <v>166</v>
      </c>
      <c r="AF238">
        <v>1.711375727007646</v>
      </c>
      <c r="AG238">
        <v>16.254792844204101</v>
      </c>
      <c r="AH238">
        <v>4.1478880471449626</v>
      </c>
      <c r="AI238">
        <v>3.0026868546702108</v>
      </c>
      <c r="AJ238">
        <v>15.765477886664961</v>
      </c>
      <c r="AK238">
        <v>6.9662592040431726</v>
      </c>
      <c r="AL238">
        <v>1.1043962802298199</v>
      </c>
      <c r="AM238">
        <v>46.710594845443751</v>
      </c>
      <c r="AN238">
        <v>2.4386234849692672</v>
      </c>
      <c r="AO238">
        <v>966.72670357865684</v>
      </c>
      <c r="AP238">
        <v>751.05155833185529</v>
      </c>
      <c r="AQ238">
        <v>583.91494724106303</v>
      </c>
      <c r="AR238">
        <v>1641.559927438273</v>
      </c>
      <c r="AS238">
        <v>3954.9382948348789</v>
      </c>
      <c r="AT238">
        <v>309.77716595622258</v>
      </c>
      <c r="AU238">
        <v>954.17889098552519</v>
      </c>
      <c r="AV238">
        <v>1125.6523623177391</v>
      </c>
      <c r="AW238">
        <v>1478.7865018992049</v>
      </c>
      <c r="AX238">
        <v>1644.862957771119</v>
      </c>
      <c r="AY238">
        <v>715.50867891761231</v>
      </c>
      <c r="AZ238">
        <v>542.46167339248632</v>
      </c>
      <c r="BA238">
        <v>363.42520073056681</v>
      </c>
      <c r="BB238">
        <v>398.22891688823017</v>
      </c>
      <c r="BC238">
        <v>365.30908256601958</v>
      </c>
      <c r="BD238">
        <v>157.46471874289119</v>
      </c>
      <c r="BE238">
        <v>642.88844307607019</v>
      </c>
      <c r="BF238">
        <v>36.967630077039473</v>
      </c>
      <c r="BG238">
        <v>163.46494423277659</v>
      </c>
      <c r="BH238">
        <v>1254.4337756403061</v>
      </c>
      <c r="BI238">
        <v>486.72673426858211</v>
      </c>
      <c r="BJ238">
        <v>27.12134563590147</v>
      </c>
      <c r="BK238">
        <v>5070.9926485565757</v>
      </c>
      <c r="BL238">
        <v>58.131191194581582</v>
      </c>
    </row>
    <row r="239">
      <c r="A239" t="s">
        <v>631</v>
      </c>
      <c r="B239">
        <v>2019</v>
      </c>
      <c r="C239" t="s">
        <v>638</v>
      </c>
      <c r="D239">
        <v>45</v>
      </c>
      <c r="E239" t="s">
        <v>53</v>
      </c>
      <c r="F239" t="s">
        <v>50</v>
      </c>
      <c r="G239" t="s">
        <v>197</v>
      </c>
      <c r="H239">
        <v>94.515031554949246</v>
      </c>
      <c r="I239">
        <v>95.471086942199079</v>
      </c>
      <c r="J239">
        <v>94.847663457732381</v>
      </c>
      <c r="K239">
        <v>81.465258144282942</v>
      </c>
      <c r="L239">
        <v>59.105280135682392</v>
      </c>
      <c r="M239">
        <v>92.929154347758129</v>
      </c>
      <c r="N239">
        <v>69.937775539072803</v>
      </c>
      <c r="O239">
        <v>66.288199272831122</v>
      </c>
      <c r="P239">
        <v>58.024411614391227</v>
      </c>
      <c r="Q239">
        <v>53.577518471556033</v>
      </c>
      <c r="R239">
        <v>93.286082641082572</v>
      </c>
      <c r="S239">
        <v>95.199932284716311</v>
      </c>
      <c r="T239">
        <v>96.84698819030632</v>
      </c>
      <c r="U239">
        <v>94.399392308722085</v>
      </c>
      <c r="V239">
        <v>95.578357283838244</v>
      </c>
      <c r="W239" t="s">
        <v>158</v>
      </c>
      <c r="X239" t="s">
        <v>159</v>
      </c>
      <c r="Y239" t="s">
        <v>160</v>
      </c>
      <c r="Z239" t="s">
        <v>161</v>
      </c>
      <c r="AA239" t="s">
        <v>162</v>
      </c>
      <c r="AB239" t="s">
        <v>163</v>
      </c>
      <c r="AC239" t="s">
        <v>252</v>
      </c>
      <c r="AD239" t="s">
        <v>165</v>
      </c>
      <c r="AE239" t="s">
        <v>166</v>
      </c>
      <c r="AF239">
        <v>98.81630257877157</v>
      </c>
      <c r="AG239">
        <v>90.214588033830921</v>
      </c>
      <c r="AH239">
        <v>97.830238179503311</v>
      </c>
      <c r="AI239">
        <v>98.252431076503328</v>
      </c>
      <c r="AJ239">
        <v>89.180579726357479</v>
      </c>
      <c r="AK239">
        <v>94.063327995557316</v>
      </c>
      <c r="AL239">
        <v>98.89496800410781</v>
      </c>
      <c r="AM239">
        <v>53.044589655761378</v>
      </c>
      <c r="AN239">
        <v>99.276303978484336</v>
      </c>
      <c r="AO239">
        <v>4670.9768088482942</v>
      </c>
      <c r="AP239">
        <v>5411.2670374654099</v>
      </c>
      <c r="AQ239">
        <v>5574.6870798391656</v>
      </c>
      <c r="AR239">
        <v>6078.1653015458432</v>
      </c>
      <c r="AS239">
        <v>5601.3534951409338</v>
      </c>
      <c r="AT239">
        <v>2339.4320362980111</v>
      </c>
      <c r="AU239">
        <v>2039.7699950902111</v>
      </c>
      <c r="AV239">
        <v>2103.3512121091462</v>
      </c>
      <c r="AW239">
        <v>2013.602008057416</v>
      </c>
      <c r="AX239">
        <v>1898.383554725807</v>
      </c>
      <c r="AY239">
        <v>2810.4191115178178</v>
      </c>
      <c r="AZ239">
        <v>3186.7883008841418</v>
      </c>
      <c r="BA239">
        <v>3619.7214766399829</v>
      </c>
      <c r="BB239">
        <v>3319.3399990474072</v>
      </c>
      <c r="BC239">
        <v>4005.6420284696942</v>
      </c>
      <c r="BD239">
        <v>6157.6883700688377</v>
      </c>
      <c r="BE239">
        <v>1841.471782313499</v>
      </c>
      <c r="BF239">
        <v>436.58941134118328</v>
      </c>
      <c r="BG239">
        <v>3054.2597599087239</v>
      </c>
      <c r="BH239">
        <v>4312.4646245877857</v>
      </c>
      <c r="BI239">
        <v>3462.5604330964102</v>
      </c>
      <c r="BJ239">
        <v>1509.166315918578</v>
      </c>
      <c r="BK239">
        <v>5632.7710336479386</v>
      </c>
      <c r="BL239">
        <v>929.47799195669177</v>
      </c>
    </row>
    <row r="240">
      <c r="A240" t="s">
        <v>631</v>
      </c>
      <c r="B240">
        <v>2019</v>
      </c>
      <c r="C240" t="s">
        <v>638</v>
      </c>
      <c r="D240">
        <v>46</v>
      </c>
      <c r="E240" t="s">
        <v>53</v>
      </c>
      <c r="F240" t="s">
        <v>49</v>
      </c>
      <c r="G240" t="s">
        <v>197</v>
      </c>
      <c r="H240">
        <v>5.4849684450508116</v>
      </c>
      <c r="I240">
        <v>4.5289130578009233</v>
      </c>
      <c r="J240">
        <v>5.152336542267606</v>
      </c>
      <c r="K240">
        <v>18.534741855716991</v>
      </c>
      <c r="L240">
        <v>40.894719864317651</v>
      </c>
      <c r="M240">
        <v>7.0708456522419363</v>
      </c>
      <c r="N240">
        <v>30.06222446092724</v>
      </c>
      <c r="O240">
        <v>33.711800727168949</v>
      </c>
      <c r="P240">
        <v>41.975588385608773</v>
      </c>
      <c r="Q240">
        <v>46.422481528443889</v>
      </c>
      <c r="R240">
        <v>6.7139173589173939</v>
      </c>
      <c r="S240">
        <v>4.8000677152836966</v>
      </c>
      <c r="T240">
        <v>3.1530118096936661</v>
      </c>
      <c r="U240">
        <v>5.6006076912779328</v>
      </c>
      <c r="V240">
        <v>4.4216427161617506</v>
      </c>
      <c r="W240" t="s">
        <v>158</v>
      </c>
      <c r="X240" t="s">
        <v>159</v>
      </c>
      <c r="Y240" t="s">
        <v>160</v>
      </c>
      <c r="Z240" t="s">
        <v>161</v>
      </c>
      <c r="AA240" t="s">
        <v>162</v>
      </c>
      <c r="AB240" t="s">
        <v>163</v>
      </c>
      <c r="AC240" t="s">
        <v>252</v>
      </c>
      <c r="AD240" t="s">
        <v>165</v>
      </c>
      <c r="AE240" t="s">
        <v>166</v>
      </c>
      <c r="AF240">
        <v>1.1836974212283939</v>
      </c>
      <c r="AG240">
        <v>9.7854119661690611</v>
      </c>
      <c r="AH240">
        <v>2.16976182049667</v>
      </c>
      <c r="AI240">
        <v>1.747568923496682</v>
      </c>
      <c r="AJ240">
        <v>10.81942027364255</v>
      </c>
      <c r="AK240">
        <v>5.9366720044427321</v>
      </c>
      <c r="AL240">
        <v>1.105031995892207</v>
      </c>
      <c r="AM240">
        <v>46.955410344238757</v>
      </c>
      <c r="AN240">
        <v>0.72369602151564705</v>
      </c>
      <c r="AO240">
        <v>271.06969105969091</v>
      </c>
      <c r="AP240">
        <v>256.69717115572541</v>
      </c>
      <c r="AQ240">
        <v>302.82943096391938</v>
      </c>
      <c r="AR240">
        <v>1382.886734624979</v>
      </c>
      <c r="AS240">
        <v>3875.555306039671</v>
      </c>
      <c r="AT240">
        <v>178.0040177775744</v>
      </c>
      <c r="AU240">
        <v>876.77972266658878</v>
      </c>
      <c r="AV240">
        <v>1069.688989891373</v>
      </c>
      <c r="AW240">
        <v>1456.664991699635</v>
      </c>
      <c r="AX240">
        <v>1644.862957771119</v>
      </c>
      <c r="AY240">
        <v>202.2694181644512</v>
      </c>
      <c r="AZ240">
        <v>160.68078276326199</v>
      </c>
      <c r="BA240">
        <v>117.8459421083992</v>
      </c>
      <c r="BB240">
        <v>196.93263562369069</v>
      </c>
      <c r="BC240">
        <v>185.30887537789189</v>
      </c>
      <c r="BD240">
        <v>73.761511553908292</v>
      </c>
      <c r="BE240">
        <v>199.7410885172558</v>
      </c>
      <c r="BF240">
        <v>9.6830494700736214</v>
      </c>
      <c r="BG240">
        <v>54.324655199085171</v>
      </c>
      <c r="BH240">
        <v>523.18977216562564</v>
      </c>
      <c r="BI240">
        <v>218.5345343918242</v>
      </c>
      <c r="BJ240">
        <v>16.863113461379811</v>
      </c>
      <c r="BK240">
        <v>4986.1649788698796</v>
      </c>
      <c r="BL240">
        <v>6.7756302149523284</v>
      </c>
    </row>
    <row r="241">
      <c r="A241" t="s">
        <v>631</v>
      </c>
      <c r="B241">
        <v>2019</v>
      </c>
      <c r="C241" t="s">
        <v>638</v>
      </c>
      <c r="D241">
        <v>47</v>
      </c>
      <c r="E241" t="s">
        <v>102</v>
      </c>
      <c r="F241" t="s">
        <v>101</v>
      </c>
      <c r="G241" t="s">
        <v>665</v>
      </c>
      <c r="H241">
        <v>26.50610861278281</v>
      </c>
      <c r="I241">
        <v>34.175058388442217</v>
      </c>
      <c r="J241">
        <v>45.118091309237371</v>
      </c>
      <c r="K241">
        <v>45.725178458898149</v>
      </c>
      <c r="L241">
        <v>68.721665708357094</v>
      </c>
      <c r="M241">
        <v>38.392799788337342</v>
      </c>
      <c r="N241">
        <v>47.917861969510497</v>
      </c>
      <c r="O241">
        <v>64.968299778250596</v>
      </c>
      <c r="P241">
        <v>68.673528577122994</v>
      </c>
      <c r="Q241">
        <v>74.688589891937895</v>
      </c>
      <c r="R241">
        <v>27.11551647285923</v>
      </c>
      <c r="S241">
        <v>29.489809203490221</v>
      </c>
      <c r="T241">
        <v>39.367795175302057</v>
      </c>
      <c r="U241">
        <v>40.606980773898201</v>
      </c>
      <c r="V241">
        <v>42.401769365687343</v>
      </c>
      <c r="W241" t="s">
        <v>158</v>
      </c>
      <c r="X241" t="s">
        <v>159</v>
      </c>
      <c r="Y241" t="s">
        <v>160</v>
      </c>
      <c r="Z241" t="s">
        <v>161</v>
      </c>
      <c r="AA241" t="s">
        <v>162</v>
      </c>
      <c r="AB241" t="s">
        <v>163</v>
      </c>
      <c r="AC241" t="s">
        <v>252</v>
      </c>
      <c r="AD241" t="s">
        <v>165</v>
      </c>
      <c r="AE241" t="s">
        <v>166</v>
      </c>
      <c r="AF241">
        <v>40.402377924593146</v>
      </c>
      <c r="AG241">
        <v>24.189371920140939</v>
      </c>
      <c r="AH241">
        <v>21.461509696913481</v>
      </c>
      <c r="AI241">
        <v>42.778369690407402</v>
      </c>
      <c r="AJ241">
        <v>54.075156151391766</v>
      </c>
      <c r="AK241">
        <v>28.969998824910231</v>
      </c>
      <c r="AL241">
        <v>35.042525271504381</v>
      </c>
      <c r="AM241">
        <v>65.975907959390298</v>
      </c>
      <c r="AN241">
        <v>17.482758963388221</v>
      </c>
      <c r="AO241">
        <v>690.67470910303507</v>
      </c>
      <c r="AP241">
        <v>826.71880211124505</v>
      </c>
      <c r="AQ241">
        <v>1132.7972853844749</v>
      </c>
      <c r="AR241">
        <v>987.27650065325679</v>
      </c>
      <c r="AS241">
        <v>1707.7373755492019</v>
      </c>
      <c r="AT241">
        <v>357.90367437739349</v>
      </c>
      <c r="AU241">
        <v>395.85601925427801</v>
      </c>
      <c r="AV241">
        <v>534.26621013793988</v>
      </c>
      <c r="AW241">
        <v>664.60395920956</v>
      </c>
      <c r="AX241">
        <v>611.31024078792166</v>
      </c>
      <c r="AY241">
        <v>443.37065584012419</v>
      </c>
      <c r="AZ241">
        <v>460.71526505271657</v>
      </c>
      <c r="BA241">
        <v>678.07661366769514</v>
      </c>
      <c r="BB241">
        <v>623.42512210494181</v>
      </c>
      <c r="BC241">
        <v>575.67691236864391</v>
      </c>
      <c r="BD241">
        <v>901.40377046242293</v>
      </c>
      <c r="BE241">
        <v>233.95791507413381</v>
      </c>
      <c r="BF241">
        <v>45.745462132200473</v>
      </c>
      <c r="BG241">
        <v>585.92315124831202</v>
      </c>
      <c r="BH241">
        <v>1017.247314364701</v>
      </c>
      <c r="BI241">
        <v>464.29251890454981</v>
      </c>
      <c r="BJ241">
        <v>214.4826371284565</v>
      </c>
      <c r="BK241">
        <v>1775.136814778361</v>
      </c>
      <c r="BL241">
        <v>107.0150887080767</v>
      </c>
    </row>
    <row r="242">
      <c r="A242" t="s">
        <v>631</v>
      </c>
      <c r="B242">
        <v>2019</v>
      </c>
      <c r="C242" t="s">
        <v>638</v>
      </c>
      <c r="D242">
        <v>48</v>
      </c>
      <c r="E242" t="s">
        <v>102</v>
      </c>
      <c r="F242" t="s">
        <v>100</v>
      </c>
      <c r="G242" t="s">
        <v>197</v>
      </c>
      <c r="H242">
        <v>37.589747951822197</v>
      </c>
      <c r="I242">
        <v>31.771186933118209</v>
      </c>
      <c r="J242">
        <v>28.804472728477769</v>
      </c>
      <c r="K242">
        <v>30.85596749856402</v>
      </c>
      <c r="L242">
        <v>24.70611620411038</v>
      </c>
      <c r="M242">
        <v>50.79778298716333</v>
      </c>
      <c r="N242">
        <v>30.80635619771239</v>
      </c>
      <c r="O242">
        <v>31.299446472854061</v>
      </c>
      <c r="P242">
        <v>23.474366429404601</v>
      </c>
      <c r="Q242">
        <v>20.07694122348639</v>
      </c>
      <c r="R242">
        <v>35.42627618891354</v>
      </c>
      <c r="S242">
        <v>32.163369622973001</v>
      </c>
      <c r="T242">
        <v>24.908434094024901</v>
      </c>
      <c r="U242">
        <v>33.639501145051547</v>
      </c>
      <c r="V242">
        <v>25.578255207648979</v>
      </c>
      <c r="W242" t="s">
        <v>158</v>
      </c>
      <c r="X242" t="s">
        <v>159</v>
      </c>
      <c r="Y242" t="s">
        <v>160</v>
      </c>
      <c r="Z242" t="s">
        <v>161</v>
      </c>
      <c r="AA242" t="s">
        <v>162</v>
      </c>
      <c r="AB242" t="s">
        <v>163</v>
      </c>
      <c r="AC242" t="s">
        <v>252</v>
      </c>
      <c r="AD242" t="s">
        <v>165</v>
      </c>
      <c r="AE242" t="s">
        <v>166</v>
      </c>
      <c r="AF242">
        <v>26.154013170502221</v>
      </c>
      <c r="AG242">
        <v>42.319479060876048</v>
      </c>
      <c r="AH242">
        <v>51.431894579283579</v>
      </c>
      <c r="AI242">
        <v>35.658610453625059</v>
      </c>
      <c r="AJ242">
        <v>32.987851658746507</v>
      </c>
      <c r="AK242">
        <v>18.41306364903966</v>
      </c>
      <c r="AL242">
        <v>38.967773950380128</v>
      </c>
      <c r="AM242">
        <v>25.76238226424109</v>
      </c>
      <c r="AN242">
        <v>51.174619580343617</v>
      </c>
      <c r="AO242">
        <v>979.48320559437605</v>
      </c>
      <c r="AP242">
        <v>768.56745362234267</v>
      </c>
      <c r="AQ242">
        <v>723.20498422924766</v>
      </c>
      <c r="AR242">
        <v>666.22750622255285</v>
      </c>
      <c r="AS242">
        <v>613.94841949080183</v>
      </c>
      <c r="AT242">
        <v>473.54486470283427</v>
      </c>
      <c r="AU242">
        <v>254.4955269480767</v>
      </c>
      <c r="AV242">
        <v>257.3907075226424</v>
      </c>
      <c r="AW242">
        <v>227.1786114994454</v>
      </c>
      <c r="AX242">
        <v>164.32549859853791</v>
      </c>
      <c r="AY242">
        <v>579.26137322789236</v>
      </c>
      <c r="AZ242">
        <v>502.48393465640743</v>
      </c>
      <c r="BA242">
        <v>429.02648134171972</v>
      </c>
      <c r="BB242">
        <v>516.45578442964461</v>
      </c>
      <c r="BC242">
        <v>347.26878623212042</v>
      </c>
      <c r="BD242">
        <v>583.51333004744095</v>
      </c>
      <c r="BE242">
        <v>409.31104456921082</v>
      </c>
      <c r="BF242">
        <v>109.6276925104813</v>
      </c>
      <c r="BG242">
        <v>488.40583587759022</v>
      </c>
      <c r="BH242">
        <v>620.55860574075041</v>
      </c>
      <c r="BI242">
        <v>295.10003621441012</v>
      </c>
      <c r="BJ242">
        <v>238.50766618978579</v>
      </c>
      <c r="BK242">
        <v>693.15837565731454</v>
      </c>
      <c r="BL242">
        <v>313.24898235233672</v>
      </c>
    </row>
    <row r="243">
      <c r="A243" t="s">
        <v>631</v>
      </c>
      <c r="B243">
        <v>2019</v>
      </c>
      <c r="C243" t="s">
        <v>638</v>
      </c>
      <c r="D243">
        <v>49</v>
      </c>
      <c r="E243" t="s">
        <v>102</v>
      </c>
      <c r="F243" t="s">
        <v>68</v>
      </c>
      <c r="G243" t="s">
        <v>197</v>
      </c>
      <c r="H243">
        <v>35.904143435395</v>
      </c>
      <c r="I243">
        <v>34.053754678439518</v>
      </c>
      <c r="J243">
        <v>26.077435962284909</v>
      </c>
      <c r="K243">
        <v>23.418854042537831</v>
      </c>
      <c r="L243">
        <v>6.5722180875325051</v>
      </c>
      <c r="M243">
        <v>10.809417224499381</v>
      </c>
      <c r="N243">
        <v>21.27578183277712</v>
      </c>
      <c r="O243">
        <v>3.7322537488953649</v>
      </c>
      <c r="P243">
        <v>7.8521049934724019</v>
      </c>
      <c r="Q243">
        <v>5.2344688845757537</v>
      </c>
      <c r="R243">
        <v>37.458207338227247</v>
      </c>
      <c r="S243">
        <v>38.346821173536782</v>
      </c>
      <c r="T243">
        <v>35.723770730673053</v>
      </c>
      <c r="U243">
        <v>25.753518081050291</v>
      </c>
      <c r="V243">
        <v>32.019975426663628</v>
      </c>
      <c r="W243" t="s">
        <v>158</v>
      </c>
      <c r="X243" t="s">
        <v>159</v>
      </c>
      <c r="Y243" t="s">
        <v>160</v>
      </c>
      <c r="Z243" t="s">
        <v>161</v>
      </c>
      <c r="AA243" t="s">
        <v>162</v>
      </c>
      <c r="AB243" t="s">
        <v>163</v>
      </c>
      <c r="AC243" t="s">
        <v>252</v>
      </c>
      <c r="AD243" t="s">
        <v>165</v>
      </c>
      <c r="AE243" t="s">
        <v>166</v>
      </c>
      <c r="AF243">
        <v>33.443608904904671</v>
      </c>
      <c r="AG243">
        <v>33.491149018983059</v>
      </c>
      <c r="AH243">
        <v>27.106595723802901</v>
      </c>
      <c r="AI243">
        <v>21.56301985596755</v>
      </c>
      <c r="AJ243">
        <v>12.93699218986171</v>
      </c>
      <c r="AK243">
        <v>52.616937526050073</v>
      </c>
      <c r="AL243">
        <v>25.98970077811547</v>
      </c>
      <c r="AM243">
        <v>8.2617097763685887</v>
      </c>
      <c r="AN243">
        <v>31.342621456268141</v>
      </c>
      <c r="AO243">
        <v>935.56108839288424</v>
      </c>
      <c r="AP243">
        <v>823.78437968289882</v>
      </c>
      <c r="AQ243">
        <v>654.73622244777459</v>
      </c>
      <c r="AR243">
        <v>505.64885797458891</v>
      </c>
      <c r="AS243">
        <v>163.32000036161631</v>
      </c>
      <c r="AT243">
        <v>100.76707517699261</v>
      </c>
      <c r="AU243">
        <v>175.76214707168151</v>
      </c>
      <c r="AV243">
        <v>30.692154058231662</v>
      </c>
      <c r="AW243">
        <v>75.990562519738518</v>
      </c>
      <c r="AX243">
        <v>42.843015765280803</v>
      </c>
      <c r="AY243">
        <v>612.4858425901092</v>
      </c>
      <c r="AZ243">
        <v>599.08715444670224</v>
      </c>
      <c r="BA243">
        <v>615.3114081352677</v>
      </c>
      <c r="BB243">
        <v>395.38497687646009</v>
      </c>
      <c r="BC243">
        <v>434.72621221929921</v>
      </c>
      <c r="BD243">
        <v>746.14903164899056</v>
      </c>
      <c r="BE243">
        <v>323.92405324895037</v>
      </c>
      <c r="BF243">
        <v>57.778029864992462</v>
      </c>
      <c r="BG243">
        <v>295.34254427820167</v>
      </c>
      <c r="BH243">
        <v>243.36722254208831</v>
      </c>
      <c r="BI243">
        <v>843.27412674960021</v>
      </c>
      <c r="BJ243">
        <v>159.07356898170241</v>
      </c>
      <c r="BK243">
        <v>222.2881901992655</v>
      </c>
      <c r="BL243">
        <v>191.8537813459713</v>
      </c>
    </row>
    <row r="244">
      <c r="A244" t="s">
        <v>631</v>
      </c>
      <c r="B244">
        <v>2019</v>
      </c>
      <c r="C244" t="s">
        <v>638</v>
      </c>
      <c r="D244">
        <v>50</v>
      </c>
      <c r="E244" t="s">
        <v>103</v>
      </c>
      <c r="F244" t="s">
        <v>101</v>
      </c>
      <c r="G244" t="s">
        <v>197</v>
      </c>
      <c r="H244">
        <v>43.671553915638157</v>
      </c>
      <c r="I244">
        <v>54.855709010969512</v>
      </c>
      <c r="J244">
        <v>66.293544313913316</v>
      </c>
      <c r="K244">
        <v>55.585752111904007</v>
      </c>
      <c r="L244">
        <v>70.404442829164424</v>
      </c>
      <c r="M244">
        <v>53.789192685959243</v>
      </c>
      <c r="N244">
        <v>54.184751717046353</v>
      </c>
      <c r="O244">
        <v>65.806555930428729</v>
      </c>
      <c r="P244">
        <v>69.533900650740904</v>
      </c>
      <c r="Q244">
        <v>75.158056534303341</v>
      </c>
      <c r="R244">
        <v>44.679317548777171</v>
      </c>
      <c r="S244">
        <v>49.827501071149378</v>
      </c>
      <c r="T244">
        <v>62.32722018738783</v>
      </c>
      <c r="U244">
        <v>61.009579401704251</v>
      </c>
      <c r="V244">
        <v>57.615397853061481</v>
      </c>
      <c r="W244" t="s">
        <v>158</v>
      </c>
      <c r="X244" t="s">
        <v>159</v>
      </c>
      <c r="Y244" t="s">
        <v>160</v>
      </c>
      <c r="Z244" t="s">
        <v>161</v>
      </c>
      <c r="AA244" t="s">
        <v>162</v>
      </c>
      <c r="AB244" t="s">
        <v>163</v>
      </c>
      <c r="AC244" t="s">
        <v>252</v>
      </c>
      <c r="AD244" t="s">
        <v>165</v>
      </c>
      <c r="AE244" t="s">
        <v>166</v>
      </c>
      <c r="AF244">
        <v>58.608948998581688</v>
      </c>
      <c r="AG244">
        <v>38.690803374355141</v>
      </c>
      <c r="AH244">
        <v>36.658470336303203</v>
      </c>
      <c r="AI244">
        <v>60.745399782354212</v>
      </c>
      <c r="AJ244">
        <v>69.986037959636363</v>
      </c>
      <c r="AK244">
        <v>49.741513964808533</v>
      </c>
      <c r="AL244">
        <v>53.58546653784947</v>
      </c>
      <c r="AM244">
        <v>67.644393430331618</v>
      </c>
      <c r="AN244">
        <v>28.72701742372784</v>
      </c>
      <c r="AO244">
        <v>576.46656427530183</v>
      </c>
      <c r="AP244">
        <v>746.24539478428767</v>
      </c>
      <c r="AQ244">
        <v>1026.6123058845101</v>
      </c>
      <c r="AR244">
        <v>911.97766916944681</v>
      </c>
      <c r="AS244">
        <v>1661.0418599786519</v>
      </c>
      <c r="AT244">
        <v>341.48767913746389</v>
      </c>
      <c r="AU244">
        <v>357.68385108356722</v>
      </c>
      <c r="AV244">
        <v>515.58917074803583</v>
      </c>
      <c r="AW244">
        <v>645.09934341267342</v>
      </c>
      <c r="AX244">
        <v>607.18805314475685</v>
      </c>
      <c r="AY244">
        <v>356.26003548911189</v>
      </c>
      <c r="AZ244">
        <v>403.17443854785972</v>
      </c>
      <c r="BA244">
        <v>628.19221189379402</v>
      </c>
      <c r="BB244">
        <v>545.59782673314146</v>
      </c>
      <c r="BC244">
        <v>522.07118390179414</v>
      </c>
      <c r="BD244">
        <v>890.10218972347366</v>
      </c>
      <c r="BE244">
        <v>185.1970912967378</v>
      </c>
      <c r="BF244">
        <v>40.269840464043199</v>
      </c>
      <c r="BG244">
        <v>495.06872766751371</v>
      </c>
      <c r="BH244">
        <v>861.32598253773131</v>
      </c>
      <c r="BI244">
        <v>423.49624586413103</v>
      </c>
      <c r="BJ244">
        <v>209.15434958215411</v>
      </c>
      <c r="BK244">
        <v>1744.279296593347</v>
      </c>
      <c r="BL244">
        <v>73.45007036306653</v>
      </c>
    </row>
    <row r="245">
      <c r="A245" t="s">
        <v>631</v>
      </c>
      <c r="B245">
        <v>2019</v>
      </c>
      <c r="C245" t="s">
        <v>638</v>
      </c>
      <c r="D245">
        <v>51</v>
      </c>
      <c r="E245" t="s">
        <v>103</v>
      </c>
      <c r="F245" t="s">
        <v>100</v>
      </c>
      <c r="G245" t="s">
        <v>197</v>
      </c>
      <c r="H245">
        <v>33.792899634953052</v>
      </c>
      <c r="I245">
        <v>30.667064084760671</v>
      </c>
      <c r="J245">
        <v>23.26653119472326</v>
      </c>
      <c r="K245">
        <v>25.378950333551671</v>
      </c>
      <c r="L245">
        <v>23.20922307088447</v>
      </c>
      <c r="M245">
        <v>41.604358959690863</v>
      </c>
      <c r="N245">
        <v>29.092225154401831</v>
      </c>
      <c r="O245">
        <v>30.734827967499712</v>
      </c>
      <c r="P245">
        <v>22.275236533171451</v>
      </c>
      <c r="Q245">
        <v>20.290391827459519</v>
      </c>
      <c r="R245">
        <v>28.075632822435988</v>
      </c>
      <c r="S245">
        <v>34.413220102141118</v>
      </c>
      <c r="T245">
        <v>23.51857264811246</v>
      </c>
      <c r="U245">
        <v>24.507414187905141</v>
      </c>
      <c r="V245">
        <v>17.815199876436949</v>
      </c>
      <c r="W245" t="s">
        <v>158</v>
      </c>
      <c r="X245" t="s">
        <v>159</v>
      </c>
      <c r="Y245" t="s">
        <v>160</v>
      </c>
      <c r="Z245" t="s">
        <v>161</v>
      </c>
      <c r="AA245" t="s">
        <v>162</v>
      </c>
      <c r="AB245" t="s">
        <v>163</v>
      </c>
      <c r="AC245" t="s">
        <v>252</v>
      </c>
      <c r="AD245" t="s">
        <v>165</v>
      </c>
      <c r="AE245" t="s">
        <v>166</v>
      </c>
      <c r="AF245">
        <v>23.446840586906919</v>
      </c>
      <c r="AG245">
        <v>41.619759166190882</v>
      </c>
      <c r="AH245">
        <v>45.392441189733397</v>
      </c>
      <c r="AI245">
        <v>27.183162388859859</v>
      </c>
      <c r="AJ245">
        <v>25.26077433238444</v>
      </c>
      <c r="AK245">
        <v>21.352945797437279</v>
      </c>
      <c r="AL245">
        <v>33.685889605776303</v>
      </c>
      <c r="AM245">
        <v>24.046825295082471</v>
      </c>
      <c r="AN245">
        <v>45.58923959901847</v>
      </c>
      <c r="AO245">
        <v>446.06786346766108</v>
      </c>
      <c r="AP245">
        <v>417.18821536389089</v>
      </c>
      <c r="AQ245">
        <v>360.30216044333179</v>
      </c>
      <c r="AR245">
        <v>416.38432677072598</v>
      </c>
      <c r="AS245">
        <v>547.57185071212245</v>
      </c>
      <c r="AT245">
        <v>264.13067892828548</v>
      </c>
      <c r="AU245">
        <v>192.04331108050519</v>
      </c>
      <c r="AV245">
        <v>240.8049508258695</v>
      </c>
      <c r="AW245">
        <v>206.65805207862709</v>
      </c>
      <c r="AX245">
        <v>163.92232688502719</v>
      </c>
      <c r="AY245">
        <v>223.86702605250679</v>
      </c>
      <c r="AZ245">
        <v>278.45126476427203</v>
      </c>
      <c r="BA245">
        <v>237.042244592071</v>
      </c>
      <c r="BB245">
        <v>219.1654499325476</v>
      </c>
      <c r="BC245">
        <v>161.42911161802081</v>
      </c>
      <c r="BD245">
        <v>356.09040095580127</v>
      </c>
      <c r="BE245">
        <v>199.21680776362939</v>
      </c>
      <c r="BF245">
        <v>49.864229145802533</v>
      </c>
      <c r="BG245">
        <v>221.53996296097321</v>
      </c>
      <c r="BH245">
        <v>310.88716986741662</v>
      </c>
      <c r="BI245">
        <v>181.79769095393209</v>
      </c>
      <c r="BJ245">
        <v>131.48248556566821</v>
      </c>
      <c r="BK245">
        <v>620.07178102955345</v>
      </c>
      <c r="BL245">
        <v>116.56388851495591</v>
      </c>
    </row>
    <row r="246">
      <c r="A246" t="s">
        <v>631</v>
      </c>
      <c r="B246">
        <v>2019</v>
      </c>
      <c r="C246" t="s">
        <v>638</v>
      </c>
      <c r="D246">
        <v>52</v>
      </c>
      <c r="E246" t="s">
        <v>103</v>
      </c>
      <c r="F246" t="s">
        <v>68</v>
      </c>
      <c r="G246" t="s">
        <v>197</v>
      </c>
      <c r="H246">
        <v>22.53554644940883</v>
      </c>
      <c r="I246">
        <v>14.477226904269809</v>
      </c>
      <c r="J246">
        <v>10.43992449136344</v>
      </c>
      <c r="K246">
        <v>19.035297554544229</v>
      </c>
      <c r="L246">
        <v>6.3863340999511422</v>
      </c>
      <c r="M246">
        <v>4.6064483543499346</v>
      </c>
      <c r="N246">
        <v>16.723023128551841</v>
      </c>
      <c r="O246">
        <v>3.45861610207155</v>
      </c>
      <c r="P246">
        <v>8.190862816087634</v>
      </c>
      <c r="Q246">
        <v>4.5515516382371866</v>
      </c>
      <c r="R246">
        <v>27.24504962878688</v>
      </c>
      <c r="S246">
        <v>15.759278826709499</v>
      </c>
      <c r="T246">
        <v>14.15420716449974</v>
      </c>
      <c r="U246">
        <v>14.48300641039058</v>
      </c>
      <c r="V246">
        <v>24.569402270501641</v>
      </c>
      <c r="W246" t="s">
        <v>158</v>
      </c>
      <c r="X246" t="s">
        <v>159</v>
      </c>
      <c r="Y246" t="s">
        <v>160</v>
      </c>
      <c r="Z246" t="s">
        <v>161</v>
      </c>
      <c r="AA246" t="s">
        <v>162</v>
      </c>
      <c r="AB246" t="s">
        <v>163</v>
      </c>
      <c r="AC246" t="s">
        <v>252</v>
      </c>
      <c r="AD246" t="s">
        <v>165</v>
      </c>
      <c r="AE246" t="s">
        <v>166</v>
      </c>
      <c r="AF246">
        <v>17.944210414511371</v>
      </c>
      <c r="AG246">
        <v>19.689437459454009</v>
      </c>
      <c r="AH246">
        <v>17.949088473963439</v>
      </c>
      <c r="AI246">
        <v>12.07143782878596</v>
      </c>
      <c r="AJ246">
        <v>4.7531877079791984</v>
      </c>
      <c r="AK246">
        <v>28.90554023775422</v>
      </c>
      <c r="AL246">
        <v>12.728643856374189</v>
      </c>
      <c r="AM246">
        <v>8.3087812745859484</v>
      </c>
      <c r="AN246">
        <v>25.683742977253679</v>
      </c>
      <c r="AO246">
        <v>297.47027231621593</v>
      </c>
      <c r="AP246">
        <v>196.9451147627706</v>
      </c>
      <c r="AQ246">
        <v>161.67117124690239</v>
      </c>
      <c r="AR246">
        <v>312.30604311680122</v>
      </c>
      <c r="AS246">
        <v>150.67185884231839</v>
      </c>
      <c r="AT246">
        <v>29.244635939742711</v>
      </c>
      <c r="AU246">
        <v>110.3918561003244</v>
      </c>
      <c r="AV246">
        <v>27.097984126203411</v>
      </c>
      <c r="AW246">
        <v>75.990562519738518</v>
      </c>
      <c r="AX246">
        <v>36.771144777375831</v>
      </c>
      <c r="AY246">
        <v>217.24419440958721</v>
      </c>
      <c r="AZ246">
        <v>127.5146908091013</v>
      </c>
      <c r="BA246">
        <v>142.65938188062049</v>
      </c>
      <c r="BB246">
        <v>129.5189525900997</v>
      </c>
      <c r="BC246">
        <v>222.63105713221481</v>
      </c>
      <c r="BD246">
        <v>272.52119779868173</v>
      </c>
      <c r="BE246">
        <v>94.245304536034013</v>
      </c>
      <c r="BF246">
        <v>19.717323791486798</v>
      </c>
      <c r="BG246">
        <v>98.380970220407875</v>
      </c>
      <c r="BH246">
        <v>58.498011776615243</v>
      </c>
      <c r="BI246">
        <v>246.100023896018</v>
      </c>
      <c r="BJ246">
        <v>49.682337373369251</v>
      </c>
      <c r="BK246">
        <v>214.25035279692801</v>
      </c>
      <c r="BL246">
        <v>65.668938095467482</v>
      </c>
    </row>
    <row r="247">
      <c r="A247" t="s">
        <v>631</v>
      </c>
      <c r="B247">
        <v>2019</v>
      </c>
      <c r="C247" t="s">
        <v>638</v>
      </c>
      <c r="D247">
        <v>53</v>
      </c>
      <c r="E247" t="s">
        <v>106</v>
      </c>
      <c r="F247" t="s">
        <v>101</v>
      </c>
      <c r="G247" t="s">
        <v>197</v>
      </c>
      <c r="H247">
        <v>0</v>
      </c>
      <c r="I247">
        <v>0</v>
      </c>
      <c r="J247">
        <v>26.45304970395863</v>
      </c>
      <c r="K247">
        <v>45.613386402495742</v>
      </c>
      <c r="L247">
        <v>84.444708372090076</v>
      </c>
      <c r="M247">
        <v>19.76930271452968</v>
      </c>
      <c r="N247">
        <v>25.16210419094558</v>
      </c>
      <c r="O247">
        <v>91.133900651587822</v>
      </c>
      <c r="P247">
        <v>85.970446828325819</v>
      </c>
      <c r="Q247">
        <v>83.347325673968314</v>
      </c>
      <c r="R247">
        <v>0</v>
      </c>
      <c r="S247">
        <v>0</v>
      </c>
      <c r="T247">
        <v>0</v>
      </c>
      <c r="U247">
        <v>71.81231775205444</v>
      </c>
      <c r="V247">
        <v>68.964274464465319</v>
      </c>
      <c r="W247" t="s">
        <v>158</v>
      </c>
      <c r="X247" t="s">
        <v>159</v>
      </c>
      <c r="Y247" t="s">
        <v>160</v>
      </c>
      <c r="Z247" t="s">
        <v>161</v>
      </c>
      <c r="AA247" t="s">
        <v>162</v>
      </c>
      <c r="AB247" t="s">
        <v>163</v>
      </c>
      <c r="AC247" t="s">
        <v>252</v>
      </c>
      <c r="AD247" t="s">
        <v>165</v>
      </c>
      <c r="AE247" t="s">
        <v>166</v>
      </c>
      <c r="AF247">
        <v>50.971731218177688</v>
      </c>
      <c r="AG247">
        <v>44.830946782969143</v>
      </c>
      <c r="AH247">
        <v>0</v>
      </c>
      <c r="AI247">
        <v>37.042424739421527</v>
      </c>
      <c r="AJ247">
        <v>0</v>
      </c>
      <c r="AK247">
        <v>0</v>
      </c>
      <c r="AL247">
        <v>0</v>
      </c>
      <c r="AM247">
        <v>78.813600777454795</v>
      </c>
      <c r="AN247">
        <v>0</v>
      </c>
      <c r="AO247">
        <v>0</v>
      </c>
      <c r="AP247">
        <v>0</v>
      </c>
      <c r="AQ247">
        <v>20.994193995451781</v>
      </c>
      <c r="AR247">
        <v>112.14930890317039</v>
      </c>
      <c r="AS247">
        <v>736.27720989666034</v>
      </c>
      <c r="AT247">
        <v>13.668306395757121</v>
      </c>
      <c r="AU247">
        <v>40.190267384708783</v>
      </c>
      <c r="AV247">
        <v>135.1857615236207</v>
      </c>
      <c r="AW247">
        <v>205.45669272691109</v>
      </c>
      <c r="AX247">
        <v>404.21800387264608</v>
      </c>
      <c r="AY247">
        <v>0</v>
      </c>
      <c r="AZ247">
        <v>0</v>
      </c>
      <c r="BA247">
        <v>0</v>
      </c>
      <c r="BB247">
        <v>20.994193995451781</v>
      </c>
      <c r="BC247">
        <v>49.707486896186907</v>
      </c>
      <c r="BD247">
        <v>49.949149382476989</v>
      </c>
      <c r="BE247">
        <v>20.752531509161699</v>
      </c>
      <c r="BF247">
        <v>0</v>
      </c>
      <c r="BG247">
        <v>10.02042235202288</v>
      </c>
      <c r="BH247">
        <v>0</v>
      </c>
      <c r="BI247">
        <v>0</v>
      </c>
      <c r="BJ247">
        <v>0</v>
      </c>
      <c r="BK247">
        <v>788.69860955162096</v>
      </c>
      <c r="BL247">
        <v>0</v>
      </c>
    </row>
    <row r="248">
      <c r="A248" t="s">
        <v>631</v>
      </c>
      <c r="B248">
        <v>2019</v>
      </c>
      <c r="C248" t="s">
        <v>638</v>
      </c>
      <c r="D248">
        <v>54</v>
      </c>
      <c r="E248" t="s">
        <v>106</v>
      </c>
      <c r="F248" t="s">
        <v>100</v>
      </c>
      <c r="G248" t="s">
        <v>197</v>
      </c>
      <c r="H248">
        <v>66.117318811797588</v>
      </c>
      <c r="I248">
        <v>60.013464577271961</v>
      </c>
      <c r="J248">
        <v>73.546950296041373</v>
      </c>
      <c r="K248">
        <v>18.4355390820864</v>
      </c>
      <c r="L248">
        <v>14.02438586683347</v>
      </c>
      <c r="M248">
        <v>80.230697285470313</v>
      </c>
      <c r="N248">
        <v>25.63543029111392</v>
      </c>
      <c r="O248">
        <v>8.8660993484121757</v>
      </c>
      <c r="P248">
        <v>14.029553171674189</v>
      </c>
      <c r="Q248">
        <v>13.90038940114964</v>
      </c>
      <c r="R248">
        <v>59.42913777295211</v>
      </c>
      <c r="S248">
        <v>0</v>
      </c>
      <c r="T248">
        <v>87.089246393200213</v>
      </c>
      <c r="U248">
        <v>28.18768224794557</v>
      </c>
      <c r="V248">
        <v>17.433878053572389</v>
      </c>
      <c r="W248" t="s">
        <v>158</v>
      </c>
      <c r="X248" t="s">
        <v>159</v>
      </c>
      <c r="Y248" t="s">
        <v>160</v>
      </c>
      <c r="Z248" t="s">
        <v>161</v>
      </c>
      <c r="AA248" t="s">
        <v>162</v>
      </c>
      <c r="AB248" t="s">
        <v>163</v>
      </c>
      <c r="AC248" t="s">
        <v>252</v>
      </c>
      <c r="AD248" t="s">
        <v>165</v>
      </c>
      <c r="AE248" t="s">
        <v>166</v>
      </c>
      <c r="AF248">
        <v>34.47423834945662</v>
      </c>
      <c r="AG248">
        <v>46.409875964208908</v>
      </c>
      <c r="AH248">
        <v>0</v>
      </c>
      <c r="AI248">
        <v>51.865828838477611</v>
      </c>
      <c r="AJ248">
        <v>100</v>
      </c>
      <c r="AK248">
        <v>27.40467169394887</v>
      </c>
      <c r="AL248">
        <v>0</v>
      </c>
      <c r="AM248">
        <v>12.29910214031324</v>
      </c>
      <c r="AN248">
        <v>100</v>
      </c>
      <c r="AO248">
        <v>21.423460115886041</v>
      </c>
      <c r="AP248">
        <v>30.072883432011981</v>
      </c>
      <c r="AQ248">
        <v>58.369789478673177</v>
      </c>
      <c r="AR248">
        <v>45.327328891332918</v>
      </c>
      <c r="AS248">
        <v>122.2792510697936</v>
      </c>
      <c r="AT248">
        <v>55.470735042014141</v>
      </c>
      <c r="AU248">
        <v>40.946289312826067</v>
      </c>
      <c r="AV248">
        <v>13.151751253810669</v>
      </c>
      <c r="AW248">
        <v>33.528563610289403</v>
      </c>
      <c r="AX248">
        <v>67.414132503355148</v>
      </c>
      <c r="AY248">
        <v>16.08189946143013</v>
      </c>
      <c r="AZ248">
        <v>0</v>
      </c>
      <c r="BA248">
        <v>30.072883432011981</v>
      </c>
      <c r="BB248">
        <v>8.2406150911149503</v>
      </c>
      <c r="BC248">
        <v>12.565843280845259</v>
      </c>
      <c r="BD248">
        <v>33.782624996461479</v>
      </c>
      <c r="BE248">
        <v>21.48342790854047</v>
      </c>
      <c r="BF248">
        <v>0</v>
      </c>
      <c r="BG248">
        <v>14.030331822370609</v>
      </c>
      <c r="BH248">
        <v>59.565835778446043</v>
      </c>
      <c r="BI248">
        <v>8.4949263452291195</v>
      </c>
      <c r="BJ248">
        <v>0</v>
      </c>
      <c r="BK248">
        <v>123.0788171217937</v>
      </c>
      <c r="BL248">
        <v>17.03674901485628</v>
      </c>
    </row>
    <row r="249">
      <c r="A249" t="s">
        <v>631</v>
      </c>
      <c r="B249">
        <v>2019</v>
      </c>
      <c r="C249" t="s">
        <v>638</v>
      </c>
      <c r="D249">
        <v>55</v>
      </c>
      <c r="E249" t="s">
        <v>106</v>
      </c>
      <c r="F249" t="s">
        <v>68</v>
      </c>
      <c r="G249" t="s">
        <v>197</v>
      </c>
      <c r="H249">
        <v>33.882681188202397</v>
      </c>
      <c r="I249">
        <v>39.986535422728039</v>
      </c>
      <c r="J249">
        <v>0</v>
      </c>
      <c r="K249">
        <v>35.951074515417837</v>
      </c>
      <c r="L249">
        <v>1.530905761076456</v>
      </c>
      <c r="M249">
        <v>0</v>
      </c>
      <c r="N249">
        <v>49.202465517940489</v>
      </c>
      <c r="O249">
        <v>0</v>
      </c>
      <c r="P249">
        <v>0</v>
      </c>
      <c r="Q249">
        <v>2.7522849248820589</v>
      </c>
      <c r="R249">
        <v>40.570862227047883</v>
      </c>
      <c r="S249">
        <v>100</v>
      </c>
      <c r="T249">
        <v>12.910753606799791</v>
      </c>
      <c r="U249">
        <v>0</v>
      </c>
      <c r="V249">
        <v>13.601847481962309</v>
      </c>
      <c r="W249" t="s">
        <v>158</v>
      </c>
      <c r="X249" t="s">
        <v>159</v>
      </c>
      <c r="Y249" t="s">
        <v>160</v>
      </c>
      <c r="Z249" t="s">
        <v>161</v>
      </c>
      <c r="AA249" t="s">
        <v>162</v>
      </c>
      <c r="AB249" t="s">
        <v>163</v>
      </c>
      <c r="AC249" t="s">
        <v>252</v>
      </c>
      <c r="AD249" t="s">
        <v>165</v>
      </c>
      <c r="AE249" t="s">
        <v>166</v>
      </c>
      <c r="AF249">
        <v>14.55403043236568</v>
      </c>
      <c r="AG249">
        <v>8.7591772528219529</v>
      </c>
      <c r="AH249">
        <v>0</v>
      </c>
      <c r="AI249">
        <v>11.09174642210086</v>
      </c>
      <c r="AJ249">
        <v>0</v>
      </c>
      <c r="AK249">
        <v>72.59532830605113</v>
      </c>
      <c r="AL249">
        <v>0</v>
      </c>
      <c r="AM249">
        <v>8.8872970822319299</v>
      </c>
      <c r="AN249">
        <v>0</v>
      </c>
      <c r="AO249">
        <v>10.9787311720997</v>
      </c>
      <c r="AP249">
        <v>20.037343737577309</v>
      </c>
      <c r="AQ249">
        <v>0</v>
      </c>
      <c r="AR249">
        <v>88.392651351356051</v>
      </c>
      <c r="AS249">
        <v>13.348036177867121</v>
      </c>
      <c r="AT249">
        <v>0</v>
      </c>
      <c r="AU249">
        <v>78.588826679468141</v>
      </c>
      <c r="AV249">
        <v>0</v>
      </c>
      <c r="AW249">
        <v>0</v>
      </c>
      <c r="AX249">
        <v>13.348036177867121</v>
      </c>
      <c r="AY249">
        <v>10.9787311720997</v>
      </c>
      <c r="AZ249">
        <v>15.57911721344662</v>
      </c>
      <c r="BA249">
        <v>4.4582265241306889</v>
      </c>
      <c r="BB249">
        <v>0</v>
      </c>
      <c r="BC249">
        <v>9.8038246718879094</v>
      </c>
      <c r="BD249">
        <v>14.2620511960186</v>
      </c>
      <c r="BE249">
        <v>4.054679077234538</v>
      </c>
      <c r="BF249">
        <v>0</v>
      </c>
      <c r="BG249">
        <v>3.000451092304087</v>
      </c>
      <c r="BH249">
        <v>0</v>
      </c>
      <c r="BI249">
        <v>22.50316930831179</v>
      </c>
      <c r="BJ249">
        <v>0</v>
      </c>
      <c r="BK249">
        <v>88.936411765031167</v>
      </c>
      <c r="BL249">
        <v>0</v>
      </c>
    </row>
    <row r="250">
      <c r="A250" t="s">
        <v>631</v>
      </c>
      <c r="B250">
        <v>2019</v>
      </c>
      <c r="C250" t="s">
        <v>638</v>
      </c>
      <c r="D250">
        <v>58</v>
      </c>
      <c r="E250" t="s">
        <v>508</v>
      </c>
      <c r="F250" t="s">
        <v>429</v>
      </c>
      <c r="G250" t="s">
        <v>197</v>
      </c>
      <c r="H250">
        <v>0.014123237222195901</v>
      </c>
      <c r="I250">
        <v>0.033393788564715803</v>
      </c>
      <c r="J250">
        <v>0</v>
      </c>
      <c r="K250">
        <v>1.841123176252317</v>
      </c>
      <c r="L250">
        <v>15.41061585768476</v>
      </c>
      <c r="M250">
        <v>0.039584550499059103</v>
      </c>
      <c r="N250">
        <v>2.797332016990064</v>
      </c>
      <c r="O250">
        <v>3.411660295989245</v>
      </c>
      <c r="P250">
        <v>6.6323112477791923</v>
      </c>
      <c r="Q250">
        <v>33.356525724953599</v>
      </c>
      <c r="R250">
        <v>0</v>
      </c>
      <c r="S250">
        <v>0</v>
      </c>
      <c r="T250">
        <v>0.051749659559333201</v>
      </c>
      <c r="U250">
        <v>0</v>
      </c>
      <c r="V250">
        <v>1.1766541523010869</v>
      </c>
      <c r="W250" t="s">
        <v>158</v>
      </c>
      <c r="X250" t="s">
        <v>159</v>
      </c>
      <c r="Y250" t="s">
        <v>160</v>
      </c>
      <c r="Z250" t="s">
        <v>161</v>
      </c>
      <c r="AA250" t="s">
        <v>162</v>
      </c>
      <c r="AB250" t="s">
        <v>163</v>
      </c>
      <c r="AC250" t="s">
        <v>252</v>
      </c>
      <c r="AD250" t="s">
        <v>165</v>
      </c>
      <c r="AE250" t="s">
        <v>166</v>
      </c>
      <c r="AF250">
        <v>0.4023030478002787</v>
      </c>
      <c r="AG250">
        <v>1.541318845054348</v>
      </c>
      <c r="AH250">
        <v>0</v>
      </c>
      <c r="AI250">
        <v>0.28472540073629732</v>
      </c>
      <c r="AJ250">
        <v>0</v>
      </c>
      <c r="AK250">
        <v>0</v>
      </c>
      <c r="AL250">
        <v>0</v>
      </c>
      <c r="AM250">
        <v>14.95942792783239</v>
      </c>
      <c r="AN250">
        <v>0.0595141220126204</v>
      </c>
      <c r="AO250">
        <v>1.418680180362853</v>
      </c>
      <c r="AP250">
        <v>3.3512336439645241</v>
      </c>
      <c r="AQ250">
        <v>0</v>
      </c>
      <c r="AR250">
        <v>184.6515950233111</v>
      </c>
      <c r="AS250">
        <v>1549.9292868550981</v>
      </c>
      <c r="AT250">
        <v>1.418680180362853</v>
      </c>
      <c r="AU250">
        <v>100.29783779007271</v>
      </c>
      <c r="AV250">
        <v>122.38432355038471</v>
      </c>
      <c r="AW250">
        <v>237.24513537445091</v>
      </c>
      <c r="AX250">
        <v>1198.626693750293</v>
      </c>
      <c r="AY250">
        <v>0</v>
      </c>
      <c r="AZ250">
        <v>0</v>
      </c>
      <c r="BA250">
        <v>3.3512336439645241</v>
      </c>
      <c r="BB250">
        <v>0</v>
      </c>
      <c r="BC250">
        <v>76.026891413207252</v>
      </c>
      <c r="BD250">
        <v>37.067590600356617</v>
      </c>
      <c r="BE250">
        <v>61.045916923938982</v>
      </c>
      <c r="BF250">
        <v>0</v>
      </c>
      <c r="BG250">
        <v>15.546714175029649</v>
      </c>
      <c r="BH250">
        <v>0</v>
      </c>
      <c r="BI250">
        <v>0</v>
      </c>
      <c r="BJ250">
        <v>0</v>
      </c>
      <c r="BK250">
        <v>1624.271893823048</v>
      </c>
      <c r="BL250">
        <v>1.418680180362853</v>
      </c>
    </row>
    <row r="251">
      <c r="A251" t="s">
        <v>631</v>
      </c>
      <c r="B251">
        <v>2019</v>
      </c>
      <c r="C251" t="s">
        <v>638</v>
      </c>
      <c r="D251">
        <v>59</v>
      </c>
      <c r="E251" t="s">
        <v>508</v>
      </c>
      <c r="F251" t="s">
        <v>509</v>
      </c>
      <c r="G251" t="s">
        <v>197</v>
      </c>
      <c r="H251">
        <v>0.69330914251524356</v>
      </c>
      <c r="I251">
        <v>2.22785701912191</v>
      </c>
      <c r="J251">
        <v>1.670325553112455</v>
      </c>
      <c r="K251">
        <v>5.0419232019317288</v>
      </c>
      <c r="L251">
        <v>19.41721496829491</v>
      </c>
      <c r="M251">
        <v>4.1247397951687654</v>
      </c>
      <c r="N251">
        <v>7.3577739015866159</v>
      </c>
      <c r="O251">
        <v>10.968103306713211</v>
      </c>
      <c r="P251">
        <v>21.483430069522079</v>
      </c>
      <c r="Q251">
        <v>25.78401123613936</v>
      </c>
      <c r="R251">
        <v>0.85010846041891297</v>
      </c>
      <c r="S251">
        <v>0.77640490294210973</v>
      </c>
      <c r="T251">
        <v>2.310740963679538</v>
      </c>
      <c r="U251">
        <v>1.016454667271087</v>
      </c>
      <c r="V251">
        <v>1.5391424151861799</v>
      </c>
      <c r="W251" t="s">
        <v>158</v>
      </c>
      <c r="X251" t="s">
        <v>159</v>
      </c>
      <c r="Y251" t="s">
        <v>160</v>
      </c>
      <c r="Z251" t="s">
        <v>161</v>
      </c>
      <c r="AA251" t="s">
        <v>162</v>
      </c>
      <c r="AB251" t="s">
        <v>163</v>
      </c>
      <c r="AC251" t="s">
        <v>252</v>
      </c>
      <c r="AD251" t="s">
        <v>165</v>
      </c>
      <c r="AE251" t="s">
        <v>166</v>
      </c>
      <c r="AF251">
        <v>2.3614619965206338</v>
      </c>
      <c r="AG251">
        <v>2.4270587563238988</v>
      </c>
      <c r="AH251">
        <v>0.54907738079881152</v>
      </c>
      <c r="AI251">
        <v>1.9197245063760751</v>
      </c>
      <c r="AJ251">
        <v>1.429399039776627</v>
      </c>
      <c r="AK251">
        <v>0.69094240615547686</v>
      </c>
      <c r="AL251">
        <v>0</v>
      </c>
      <c r="AM251">
        <v>20.97733120316212</v>
      </c>
      <c r="AN251">
        <v>2.3477950806804211</v>
      </c>
      <c r="AO251">
        <v>69.642952524011505</v>
      </c>
      <c r="AP251">
        <v>223.57659065711951</v>
      </c>
      <c r="AQ251">
        <v>167.96772491168639</v>
      </c>
      <c r="AR251">
        <v>505.66913351056792</v>
      </c>
      <c r="AS251">
        <v>1952.8947075475851</v>
      </c>
      <c r="AT251">
        <v>147.82753682396759</v>
      </c>
      <c r="AU251">
        <v>263.81166368353422</v>
      </c>
      <c r="AV251">
        <v>393.45180567973671</v>
      </c>
      <c r="AW251">
        <v>768.48614076397189</v>
      </c>
      <c r="AX251">
        <v>926.51747950099536</v>
      </c>
      <c r="AY251">
        <v>55.215017169298648</v>
      </c>
      <c r="AZ251">
        <v>49.82141466695996</v>
      </c>
      <c r="BA251">
        <v>149.6402667362718</v>
      </c>
      <c r="BB251">
        <v>65.531519706326193</v>
      </c>
      <c r="BC251">
        <v>99.448264419908014</v>
      </c>
      <c r="BD251">
        <v>217.581514691341</v>
      </c>
      <c r="BE251">
        <v>96.12678628012435</v>
      </c>
      <c r="BF251">
        <v>4.9002929637773001</v>
      </c>
      <c r="BG251">
        <v>104.8217268928194</v>
      </c>
      <c r="BH251">
        <v>114.3428364529986</v>
      </c>
      <c r="BI251">
        <v>48.32523830371332</v>
      </c>
      <c r="BJ251">
        <v>0</v>
      </c>
      <c r="BK251">
        <v>2277.6866632259371</v>
      </c>
      <c r="BL251">
        <v>55.966050340260551</v>
      </c>
    </row>
    <row r="252">
      <c r="A252" t="s">
        <v>631</v>
      </c>
      <c r="B252">
        <v>2019</v>
      </c>
      <c r="C252" t="s">
        <v>638</v>
      </c>
      <c r="D252">
        <v>60</v>
      </c>
      <c r="E252" t="s">
        <v>508</v>
      </c>
      <c r="F252" t="s">
        <v>510</v>
      </c>
      <c r="G252" t="s">
        <v>197</v>
      </c>
      <c r="H252">
        <v>2.250444666276163</v>
      </c>
      <c r="I252">
        <v>2.096422143575674</v>
      </c>
      <c r="J252">
        <v>0.71316572796186539</v>
      </c>
      <c r="K252">
        <v>20.53266135785114</v>
      </c>
      <c r="L252">
        <v>35.42242141059878</v>
      </c>
      <c r="M252">
        <v>3.7756520226514301</v>
      </c>
      <c r="N252">
        <v>33.432953828004699</v>
      </c>
      <c r="O252">
        <v>42.746291087230688</v>
      </c>
      <c r="P252">
        <v>45.65190010248881</v>
      </c>
      <c r="Q252">
        <v>26.94920256525268</v>
      </c>
      <c r="R252">
        <v>2.2467365213430979</v>
      </c>
      <c r="S252">
        <v>2.1338164072076928</v>
      </c>
      <c r="T252">
        <v>1.3828035752268111</v>
      </c>
      <c r="U252">
        <v>0.8694187513770707</v>
      </c>
      <c r="V252">
        <v>3.602171320119135</v>
      </c>
      <c r="W252" t="s">
        <v>158</v>
      </c>
      <c r="X252" t="s">
        <v>159</v>
      </c>
      <c r="Y252" t="s">
        <v>160</v>
      </c>
      <c r="Z252" t="s">
        <v>161</v>
      </c>
      <c r="AA252" t="s">
        <v>162</v>
      </c>
      <c r="AB252" t="s">
        <v>163</v>
      </c>
      <c r="AC252" t="s">
        <v>252</v>
      </c>
      <c r="AD252" t="s">
        <v>165</v>
      </c>
      <c r="AE252" t="s">
        <v>166</v>
      </c>
      <c r="AF252">
        <v>1.2226199098244039</v>
      </c>
      <c r="AG252">
        <v>5.2729981014321972</v>
      </c>
      <c r="AH252">
        <v>0.49112078575467549</v>
      </c>
      <c r="AI252">
        <v>4.1107610326128601</v>
      </c>
      <c r="AJ252">
        <v>0.46881617574509271</v>
      </c>
      <c r="AK252">
        <v>2.4007612714673638</v>
      </c>
      <c r="AL252">
        <v>0.46426650068577302</v>
      </c>
      <c r="AM252">
        <v>48.316395560495238</v>
      </c>
      <c r="AN252">
        <v>4.898521605015369</v>
      </c>
      <c r="AO252">
        <v>226.0573262928518</v>
      </c>
      <c r="AP252">
        <v>210.38644375098991</v>
      </c>
      <c r="AQ252">
        <v>71.71585478503205</v>
      </c>
      <c r="AR252">
        <v>2059.2802908050121</v>
      </c>
      <c r="AS252">
        <v>3562.625196982779</v>
      </c>
      <c r="AT252">
        <v>135.31649658646049</v>
      </c>
      <c r="AU252">
        <v>1198.732563570454</v>
      </c>
      <c r="AV252">
        <v>1533.410558240133</v>
      </c>
      <c r="AW252">
        <v>1633.0191414859321</v>
      </c>
      <c r="AX252">
        <v>968.38723062309157</v>
      </c>
      <c r="AY252">
        <v>145.92678625938959</v>
      </c>
      <c r="AZ252">
        <v>136.92565778990689</v>
      </c>
      <c r="BA252">
        <v>89.548373916959349</v>
      </c>
      <c r="BB252">
        <v>56.052014785742557</v>
      </c>
      <c r="BC252">
        <v>232.7462893585998</v>
      </c>
      <c r="BD252">
        <v>112.6503379107249</v>
      </c>
      <c r="BE252">
        <v>208.84387748387491</v>
      </c>
      <c r="BF252">
        <v>4.3830538553549268</v>
      </c>
      <c r="BG252">
        <v>224.45776404428341</v>
      </c>
      <c r="BH252">
        <v>37.502313782244002</v>
      </c>
      <c r="BI252">
        <v>167.9117673490716</v>
      </c>
      <c r="BJ252">
        <v>11.42585701551487</v>
      </c>
      <c r="BK252">
        <v>5246.1206202769972</v>
      </c>
      <c r="BL252">
        <v>116.7695208986006</v>
      </c>
    </row>
    <row r="253">
      <c r="A253" t="s">
        <v>631</v>
      </c>
      <c r="B253">
        <v>2019</v>
      </c>
      <c r="C253" t="s">
        <v>638</v>
      </c>
      <c r="D253">
        <v>61</v>
      </c>
      <c r="E253" t="s">
        <v>508</v>
      </c>
      <c r="F253" t="s">
        <v>511</v>
      </c>
      <c r="G253" t="s">
        <v>197</v>
      </c>
      <c r="H253">
        <v>17.19567377275926</v>
      </c>
      <c r="I253">
        <v>16.48610884968452</v>
      </c>
      <c r="J253">
        <v>19.554736723864028</v>
      </c>
      <c r="K253">
        <v>16.642419599081769</v>
      </c>
      <c r="L253">
        <v>7.3247092271874186</v>
      </c>
      <c r="M253">
        <v>18.787501189101661</v>
      </c>
      <c r="N253">
        <v>12.56935284311928</v>
      </c>
      <c r="O253">
        <v>10.915626404689259</v>
      </c>
      <c r="P253">
        <v>5.1418872198493366</v>
      </c>
      <c r="Q253">
        <v>4.6220819296983029</v>
      </c>
      <c r="R253">
        <v>16.096265561085961</v>
      </c>
      <c r="S253">
        <v>16.320142470979949</v>
      </c>
      <c r="T253">
        <v>16.873284275498118</v>
      </c>
      <c r="U253">
        <v>20.009326531564291</v>
      </c>
      <c r="V253">
        <v>21.86849581066771</v>
      </c>
      <c r="W253" t="s">
        <v>158</v>
      </c>
      <c r="X253" t="s">
        <v>159</v>
      </c>
      <c r="Y253" t="s">
        <v>160</v>
      </c>
      <c r="Z253" t="s">
        <v>161</v>
      </c>
      <c r="AA253" t="s">
        <v>162</v>
      </c>
      <c r="AB253" t="s">
        <v>163</v>
      </c>
      <c r="AC253" t="s">
        <v>252</v>
      </c>
      <c r="AD253" t="s">
        <v>165</v>
      </c>
      <c r="AE253" t="s">
        <v>166</v>
      </c>
      <c r="AF253">
        <v>11.92031841290677</v>
      </c>
      <c r="AG253">
        <v>16.988133436524031</v>
      </c>
      <c r="AH253">
        <v>22.001929533808902</v>
      </c>
      <c r="AI253">
        <v>35.304847517564497</v>
      </c>
      <c r="AJ253">
        <v>28.016651358680718</v>
      </c>
      <c r="AK253">
        <v>14.0841226447175</v>
      </c>
      <c r="AL253">
        <v>3.461758827693326</v>
      </c>
      <c r="AM253">
        <v>4.077941921002358</v>
      </c>
      <c r="AN253">
        <v>4.3864071692171134</v>
      </c>
      <c r="AO253">
        <v>1727.3066497148241</v>
      </c>
      <c r="AP253">
        <v>1654.4634499333361</v>
      </c>
      <c r="AQ253">
        <v>1966.4218347339799</v>
      </c>
      <c r="AR253">
        <v>1669.116636874335</v>
      </c>
      <c r="AS253">
        <v>736.68576608210606</v>
      </c>
      <c r="AT253">
        <v>673.32975212527958</v>
      </c>
      <c r="AU253">
        <v>450.67189197722092</v>
      </c>
      <c r="AV253">
        <v>391.56933509385487</v>
      </c>
      <c r="AW253">
        <v>183.93101348519949</v>
      </c>
      <c r="AX253">
        <v>166.08896344059991</v>
      </c>
      <c r="AY253">
        <v>1045.4613978068101</v>
      </c>
      <c r="AZ253">
        <v>1047.253285482127</v>
      </c>
      <c r="BA253">
        <v>1092.689660757944</v>
      </c>
      <c r="BB253">
        <v>1290.014811416881</v>
      </c>
      <c r="BC253">
        <v>1412.9842257526659</v>
      </c>
      <c r="BD253">
        <v>1098.31999824888</v>
      </c>
      <c r="BE253">
        <v>672.83689276002383</v>
      </c>
      <c r="BF253">
        <v>196.35829894721661</v>
      </c>
      <c r="BG253">
        <v>1927.732376279728</v>
      </c>
      <c r="BH253">
        <v>2241.154006068818</v>
      </c>
      <c r="BI253">
        <v>985.05834500993797</v>
      </c>
      <c r="BJ253">
        <v>85.195811735275612</v>
      </c>
      <c r="BK253">
        <v>442.77672106721161</v>
      </c>
      <c r="BL253">
        <v>104.5618872214941</v>
      </c>
    </row>
    <row r="254">
      <c r="A254" t="s">
        <v>631</v>
      </c>
      <c r="B254">
        <v>2019</v>
      </c>
      <c r="C254" t="s">
        <v>638</v>
      </c>
      <c r="D254">
        <v>62</v>
      </c>
      <c r="E254" t="s">
        <v>508</v>
      </c>
      <c r="F254" t="s">
        <v>173</v>
      </c>
      <c r="G254" t="s">
        <v>197</v>
      </c>
      <c r="H254">
        <v>17.754954470481039</v>
      </c>
      <c r="I254">
        <v>25.022457816423309</v>
      </c>
      <c r="J254">
        <v>27.48942219195191</v>
      </c>
      <c r="K254">
        <v>19.9884850296629</v>
      </c>
      <c r="L254">
        <v>6.3853973803223258</v>
      </c>
      <c r="M254">
        <v>23.46267361008054</v>
      </c>
      <c r="N254">
        <v>13.72224757341507</v>
      </c>
      <c r="O254">
        <v>10.601806454813801</v>
      </c>
      <c r="P254">
        <v>5.4184370868617391</v>
      </c>
      <c r="Q254">
        <v>1.823600730796054</v>
      </c>
      <c r="R254">
        <v>16.652123346215379</v>
      </c>
      <c r="S254">
        <v>20.43661067676717</v>
      </c>
      <c r="T254">
        <v>29.927948541934398</v>
      </c>
      <c r="U254">
        <v>25.105902495318361</v>
      </c>
      <c r="V254">
        <v>27.605272881324709</v>
      </c>
      <c r="W254" t="s">
        <v>158</v>
      </c>
      <c r="X254" t="s">
        <v>159</v>
      </c>
      <c r="Y254" t="s">
        <v>160</v>
      </c>
      <c r="Z254" t="s">
        <v>161</v>
      </c>
      <c r="AA254" t="s">
        <v>162</v>
      </c>
      <c r="AB254" t="s">
        <v>163</v>
      </c>
      <c r="AC254" t="s">
        <v>252</v>
      </c>
      <c r="AD254" t="s">
        <v>165</v>
      </c>
      <c r="AE254" t="s">
        <v>166</v>
      </c>
      <c r="AF254">
        <v>39.86793049910812</v>
      </c>
      <c r="AG254">
        <v>12.83386378740089</v>
      </c>
      <c r="AH254">
        <v>11.873786767618091</v>
      </c>
      <c r="AI254">
        <v>9.6268875261474367</v>
      </c>
      <c r="AJ254">
        <v>24.206277486539669</v>
      </c>
      <c r="AK254">
        <v>20.19738190503957</v>
      </c>
      <c r="AL254">
        <v>44.034129945655287</v>
      </c>
      <c r="AM254">
        <v>0.82451290946352773</v>
      </c>
      <c r="AN254">
        <v>15.537116462429641</v>
      </c>
      <c r="AO254">
        <v>1783.486435456186</v>
      </c>
      <c r="AP254">
        <v>2511.1287485866192</v>
      </c>
      <c r="AQ254">
        <v>2764.3327949543268</v>
      </c>
      <c r="AR254">
        <v>2004.703265068784</v>
      </c>
      <c r="AS254">
        <v>642.2140749835205</v>
      </c>
      <c r="AT254">
        <v>840.88437557816962</v>
      </c>
      <c r="AU254">
        <v>492.00872576953498</v>
      </c>
      <c r="AV254">
        <v>380.31187129323109</v>
      </c>
      <c r="AW254">
        <v>193.8235092059202</v>
      </c>
      <c r="AX254">
        <v>65.528902281316121</v>
      </c>
      <c r="AY254">
        <v>1081.564670011024</v>
      </c>
      <c r="AZ254">
        <v>1311.404463130182</v>
      </c>
      <c r="BA254">
        <v>1938.0909730155131</v>
      </c>
      <c r="BB254">
        <v>1618.594510008068</v>
      </c>
      <c r="BC254">
        <v>1783.653318756481</v>
      </c>
      <c r="BD254">
        <v>3673.3704452521611</v>
      </c>
      <c r="BE254">
        <v>508.30169571513818</v>
      </c>
      <c r="BF254">
        <v>105.9687318863907</v>
      </c>
      <c r="BG254">
        <v>525.65197336499079</v>
      </c>
      <c r="BH254">
        <v>1936.3483189493641</v>
      </c>
      <c r="BI254">
        <v>1412.6261248068679</v>
      </c>
      <c r="BJ254">
        <v>1083.7044495316461</v>
      </c>
      <c r="BK254">
        <v>89.524355570054823</v>
      </c>
      <c r="BL254">
        <v>370.369223972827</v>
      </c>
    </row>
    <row r="255">
      <c r="A255" t="s">
        <v>631</v>
      </c>
      <c r="B255">
        <v>2019</v>
      </c>
      <c r="C255" t="s">
        <v>638</v>
      </c>
      <c r="D255">
        <v>63</v>
      </c>
      <c r="E255" t="s">
        <v>508</v>
      </c>
      <c r="F255" t="s">
        <v>434</v>
      </c>
      <c r="G255" t="s">
        <v>197</v>
      </c>
      <c r="H255">
        <v>10.2399563531218</v>
      </c>
      <c r="I255">
        <v>10.150338311680359</v>
      </c>
      <c r="J255">
        <v>8.7282147298087391</v>
      </c>
      <c r="K255">
        <v>10.455573609838471</v>
      </c>
      <c r="L255">
        <v>9.6728257211619475</v>
      </c>
      <c r="M255">
        <v>19.837055494038509</v>
      </c>
      <c r="N255">
        <v>11.949338528997909</v>
      </c>
      <c r="O255">
        <v>9.6901970738051499</v>
      </c>
      <c r="P255">
        <v>12.51221733306615</v>
      </c>
      <c r="Q255">
        <v>4.6629059257180554</v>
      </c>
      <c r="R255">
        <v>9.1408012937847811</v>
      </c>
      <c r="S255">
        <v>11.86797754671807</v>
      </c>
      <c r="T255">
        <v>6.9315629051334691</v>
      </c>
      <c r="U255">
        <v>7.2544313810090726</v>
      </c>
      <c r="V255">
        <v>8.8597451564655891</v>
      </c>
      <c r="W255" t="s">
        <v>158</v>
      </c>
      <c r="X255" t="s">
        <v>159</v>
      </c>
      <c r="Y255" t="s">
        <v>160</v>
      </c>
      <c r="Z255" t="s">
        <v>161</v>
      </c>
      <c r="AA255" t="s">
        <v>162</v>
      </c>
      <c r="AB255" t="s">
        <v>163</v>
      </c>
      <c r="AC255" t="s">
        <v>252</v>
      </c>
      <c r="AD255" t="s">
        <v>165</v>
      </c>
      <c r="AE255" t="s">
        <v>166</v>
      </c>
      <c r="AF255">
        <v>11.99550044492919</v>
      </c>
      <c r="AG255">
        <v>10.5384355016059</v>
      </c>
      <c r="AH255">
        <v>11.12860525037819</v>
      </c>
      <c r="AI255">
        <v>5.9531851344116173</v>
      </c>
      <c r="AJ255">
        <v>6.3356234499222062</v>
      </c>
      <c r="AK255">
        <v>14.78713871465753</v>
      </c>
      <c r="AL255">
        <v>14.13940211020315</v>
      </c>
      <c r="AM255">
        <v>8.0715522022794826</v>
      </c>
      <c r="AN255">
        <v>9.8160737924701387</v>
      </c>
      <c r="AO255">
        <v>1028.6043417244159</v>
      </c>
      <c r="AP255">
        <v>1018.637199004941</v>
      </c>
      <c r="AQ255">
        <v>877.70816172620721</v>
      </c>
      <c r="AR255">
        <v>1048.619869024845</v>
      </c>
      <c r="AS255">
        <v>972.84858764408659</v>
      </c>
      <c r="AT255">
        <v>710.94498008306118</v>
      </c>
      <c r="AU255">
        <v>428.44138993900327</v>
      </c>
      <c r="AV255">
        <v>347.61028679840717</v>
      </c>
      <c r="AW255">
        <v>447.57590289686868</v>
      </c>
      <c r="AX255">
        <v>167.55592471163621</v>
      </c>
      <c r="AY255">
        <v>593.70012636830518</v>
      </c>
      <c r="AZ255">
        <v>761.5606603881763</v>
      </c>
      <c r="BA255">
        <v>448.87806046929438</v>
      </c>
      <c r="BB255">
        <v>467.69809644250478</v>
      </c>
      <c r="BC255">
        <v>572.452731027239</v>
      </c>
      <c r="BD255">
        <v>1105.247156267561</v>
      </c>
      <c r="BE255">
        <v>417.38830366188051</v>
      </c>
      <c r="BF255">
        <v>99.318289028309195</v>
      </c>
      <c r="BG255">
        <v>325.05869682294951</v>
      </c>
      <c r="BH255">
        <v>506.80960026071148</v>
      </c>
      <c r="BI255">
        <v>1034.2280280523</v>
      </c>
      <c r="BJ255">
        <v>347.97855662085482</v>
      </c>
      <c r="BK255">
        <v>876.39684117170486</v>
      </c>
      <c r="BL255">
        <v>233.99268723822459</v>
      </c>
    </row>
    <row r="256">
      <c r="A256" t="s">
        <v>631</v>
      </c>
      <c r="B256">
        <v>2019</v>
      </c>
      <c r="C256" t="s">
        <v>638</v>
      </c>
      <c r="D256">
        <v>64</v>
      </c>
      <c r="E256" t="s">
        <v>508</v>
      </c>
      <c r="F256" t="s">
        <v>435</v>
      </c>
      <c r="G256" t="s">
        <v>197</v>
      </c>
      <c r="H256">
        <v>48.303649045880931</v>
      </c>
      <c r="I256">
        <v>40.48861170505014</v>
      </c>
      <c r="J256">
        <v>39.040753463108892</v>
      </c>
      <c r="K256">
        <v>23.5689594284732</v>
      </c>
      <c r="L256">
        <v>5.1688869663479968</v>
      </c>
      <c r="M256">
        <v>29.168036915183951</v>
      </c>
      <c r="N256">
        <v>17.239380770959301</v>
      </c>
      <c r="O256">
        <v>11.205480247756361</v>
      </c>
      <c r="P256">
        <v>2.322223952687092</v>
      </c>
      <c r="Q256">
        <v>0.81942402102131784</v>
      </c>
      <c r="R256">
        <v>50.201111614763548</v>
      </c>
      <c r="S256">
        <v>45.490052787763076</v>
      </c>
      <c r="T256">
        <v>39.355466643646537</v>
      </c>
      <c r="U256">
        <v>42.206724557553677</v>
      </c>
      <c r="V256">
        <v>32.46450320425717</v>
      </c>
      <c r="W256" t="s">
        <v>158</v>
      </c>
      <c r="X256" t="s">
        <v>159</v>
      </c>
      <c r="Y256" t="s">
        <v>160</v>
      </c>
      <c r="Z256" t="s">
        <v>161</v>
      </c>
      <c r="AA256" t="s">
        <v>162</v>
      </c>
      <c r="AB256" t="s">
        <v>163</v>
      </c>
      <c r="AC256" t="s">
        <v>252</v>
      </c>
      <c r="AD256" t="s">
        <v>165</v>
      </c>
      <c r="AE256" t="s">
        <v>166</v>
      </c>
      <c r="AF256">
        <v>28.614889706184321</v>
      </c>
      <c r="AG256">
        <v>44.731827068060248</v>
      </c>
      <c r="AH256">
        <v>40.99986347056069</v>
      </c>
      <c r="AI256">
        <v>41.926111080647352</v>
      </c>
      <c r="AJ256">
        <v>36.649853333992411</v>
      </c>
      <c r="AK256">
        <v>46.985288868866618</v>
      </c>
      <c r="AL256">
        <v>36.070915910062979</v>
      </c>
      <c r="AM256">
        <v>1.8418888241236919</v>
      </c>
      <c r="AN256">
        <v>56.880208247501251</v>
      </c>
      <c r="AO256">
        <v>4852.1049715781528</v>
      </c>
      <c r="AP256">
        <v>4063.2346186304831</v>
      </c>
      <c r="AQ256">
        <v>3925.933196565873</v>
      </c>
      <c r="AR256">
        <v>2363.7994500542081</v>
      </c>
      <c r="AS256">
        <v>519.86301933490461</v>
      </c>
      <c r="AT256">
        <v>1045.360256715486</v>
      </c>
      <c r="AU256">
        <v>618.11490579779706</v>
      </c>
      <c r="AV256">
        <v>401.96707796231948</v>
      </c>
      <c r="AW256">
        <v>83.068528517795471</v>
      </c>
      <c r="AX256">
        <v>29.445018141130731</v>
      </c>
      <c r="AY256">
        <v>3260.590111479592</v>
      </c>
      <c r="AZ256">
        <v>2919.068097809306</v>
      </c>
      <c r="BA256">
        <v>2548.6035079882049</v>
      </c>
      <c r="BB256">
        <v>2721.0960716117761</v>
      </c>
      <c r="BC256">
        <v>2097.6216801402252</v>
      </c>
      <c r="BD256">
        <v>2636.5323914467849</v>
      </c>
      <c r="BE256">
        <v>1771.661592158451</v>
      </c>
      <c r="BF256">
        <v>365.90715536001079</v>
      </c>
      <c r="BG256">
        <v>2289.2698149016019</v>
      </c>
      <c r="BH256">
        <v>2931.7552825906141</v>
      </c>
      <c r="BI256">
        <v>3286.2005011252131</v>
      </c>
      <c r="BJ256">
        <v>887.72531939793623</v>
      </c>
      <c r="BK256">
        <v>199.98948241895741</v>
      </c>
      <c r="BL256">
        <v>1355.8937167640629</v>
      </c>
    </row>
    <row r="257">
      <c r="A257" t="s">
        <v>631</v>
      </c>
      <c r="B257">
        <v>2019</v>
      </c>
      <c r="C257" t="s">
        <v>638</v>
      </c>
      <c r="D257">
        <v>65</v>
      </c>
      <c r="E257" t="s">
        <v>508</v>
      </c>
      <c r="F257" t="s">
        <v>436</v>
      </c>
      <c r="G257" t="s">
        <v>197</v>
      </c>
      <c r="H257">
        <v>1.049493065777076</v>
      </c>
      <c r="I257">
        <v>0.34068812897504719</v>
      </c>
      <c r="J257">
        <v>0.1496496056078456</v>
      </c>
      <c r="K257">
        <v>0.10572394712729639</v>
      </c>
      <c r="L257">
        <v>0.061837508495308398</v>
      </c>
      <c r="M257">
        <v>0.27541696847614822</v>
      </c>
      <c r="N257">
        <v>0.064212269412083994</v>
      </c>
      <c r="O257">
        <v>0.020963528025510401</v>
      </c>
      <c r="P257">
        <v>0.15284184791160041</v>
      </c>
      <c r="Q257">
        <v>0</v>
      </c>
      <c r="R257">
        <v>1.4237790486663791</v>
      </c>
      <c r="S257">
        <v>0.52234736416742289</v>
      </c>
      <c r="T257">
        <v>0.097619623845836195</v>
      </c>
      <c r="U257">
        <v>0.13599688313077901</v>
      </c>
      <c r="V257">
        <v>0.18583016056066559</v>
      </c>
      <c r="W257" t="s">
        <v>158</v>
      </c>
      <c r="X257" t="s">
        <v>159</v>
      </c>
      <c r="Y257" t="s">
        <v>160</v>
      </c>
      <c r="Z257" t="s">
        <v>161</v>
      </c>
      <c r="AA257" t="s">
        <v>162</v>
      </c>
      <c r="AB257" t="s">
        <v>163</v>
      </c>
      <c r="AC257" t="s">
        <v>252</v>
      </c>
      <c r="AD257" t="s">
        <v>165</v>
      </c>
      <c r="AE257" t="s">
        <v>166</v>
      </c>
      <c r="AF257">
        <v>0</v>
      </c>
      <c r="AG257">
        <v>1.935788566047943</v>
      </c>
      <c r="AH257">
        <v>4.09692786220001</v>
      </c>
      <c r="AI257">
        <v>0</v>
      </c>
      <c r="AJ257">
        <v>0.43853991901558009</v>
      </c>
      <c r="AK257">
        <v>0.059553724291518798</v>
      </c>
      <c r="AL257">
        <v>0.1226419849643659</v>
      </c>
      <c r="AM257">
        <v>0.050353649583038201</v>
      </c>
      <c r="AN257">
        <v>0.44126591559817158</v>
      </c>
      <c r="AO257">
        <v>105.42165287050889</v>
      </c>
      <c r="AP257">
        <v>34.189757107310143</v>
      </c>
      <c r="AQ257">
        <v>15.048745282644109</v>
      </c>
      <c r="AR257">
        <v>10.60336197003045</v>
      </c>
      <c r="AS257">
        <v>6.2193338882842486</v>
      </c>
      <c r="AT257">
        <v>9.8707346575027994</v>
      </c>
      <c r="AU257">
        <v>2.30231940381374</v>
      </c>
      <c r="AV257">
        <v>0.75201132998140297</v>
      </c>
      <c r="AW257">
        <v>5.4673225583028469</v>
      </c>
      <c r="AX257">
        <v>0</v>
      </c>
      <c r="AY257">
        <v>92.4752408400485</v>
      </c>
      <c r="AZ257">
        <v>33.518702073831612</v>
      </c>
      <c r="BA257">
        <v>6.3217066649151761</v>
      </c>
      <c r="BB257">
        <v>8.7678110139532102</v>
      </c>
      <c r="BC257">
        <v>12.00700257642862</v>
      </c>
      <c r="BD257">
        <v>0</v>
      </c>
      <c r="BE257">
        <v>76.669398005775278</v>
      </c>
      <c r="BF257">
        <v>36.563419798926347</v>
      </c>
      <c r="BG257">
        <v>0</v>
      </c>
      <c r="BH257">
        <v>35.080405710882317</v>
      </c>
      <c r="BI257">
        <v>4.1652500883173253</v>
      </c>
      <c r="BJ257">
        <v>3.0182875185521869</v>
      </c>
      <c r="BK257">
        <v>5.4673225583028469</v>
      </c>
      <c r="BL257">
        <v>10.51876743802157</v>
      </c>
    </row>
    <row r="258">
      <c r="A258" t="s">
        <v>631</v>
      </c>
      <c r="B258">
        <v>2019</v>
      </c>
      <c r="C258" t="s">
        <v>638</v>
      </c>
      <c r="D258">
        <v>66</v>
      </c>
      <c r="E258" t="s">
        <v>508</v>
      </c>
      <c r="F258" t="s">
        <v>437</v>
      </c>
      <c r="G258" t="s">
        <v>197</v>
      </c>
      <c r="H258">
        <v>1.407967101755901</v>
      </c>
      <c r="I258">
        <v>1.4761872238021261</v>
      </c>
      <c r="J258">
        <v>1.609304132237928</v>
      </c>
      <c r="K258">
        <v>0.66667483440594144</v>
      </c>
      <c r="L258">
        <v>0.025602419076397698</v>
      </c>
      <c r="M258">
        <v>0.1720274246685457</v>
      </c>
      <c r="N258">
        <v>0.095755576190250602</v>
      </c>
      <c r="O258">
        <v>0.071781558176692697</v>
      </c>
      <c r="P258">
        <v>0</v>
      </c>
      <c r="Q258">
        <v>0</v>
      </c>
      <c r="R258">
        <v>1.892860869976281</v>
      </c>
      <c r="S258">
        <v>1.499992416235131</v>
      </c>
      <c r="T258">
        <v>1.1461369241906969</v>
      </c>
      <c r="U258">
        <v>2.3548866127326828</v>
      </c>
      <c r="V258">
        <v>0.98168600253843075</v>
      </c>
      <c r="W258" t="s">
        <v>158</v>
      </c>
      <c r="X258" t="s">
        <v>159</v>
      </c>
      <c r="Y258" t="s">
        <v>160</v>
      </c>
      <c r="Z258" t="s">
        <v>161</v>
      </c>
      <c r="AA258" t="s">
        <v>162</v>
      </c>
      <c r="AB258" t="s">
        <v>163</v>
      </c>
      <c r="AC258" t="s">
        <v>252</v>
      </c>
      <c r="AD258" t="s">
        <v>165</v>
      </c>
      <c r="AE258" t="s">
        <v>166</v>
      </c>
      <c r="AF258">
        <v>1.8047685549044099</v>
      </c>
      <c r="AG258">
        <v>1.4442962962468511</v>
      </c>
      <c r="AH258">
        <v>8.454859310394145</v>
      </c>
      <c r="AI258">
        <v>0.76188588207070385</v>
      </c>
      <c r="AJ258">
        <v>1.2550507157105211</v>
      </c>
      <c r="AK258">
        <v>0.1133592776637664</v>
      </c>
      <c r="AL258">
        <v>0.58903332206793668</v>
      </c>
      <c r="AM258">
        <v>0</v>
      </c>
      <c r="AN258">
        <v>2.410988436595455</v>
      </c>
      <c r="AO258">
        <v>141.43039520180619</v>
      </c>
      <c r="AP258">
        <v>148.14276851544111</v>
      </c>
      <c r="AQ258">
        <v>161.83141859937871</v>
      </c>
      <c r="AR258">
        <v>66.862756996812834</v>
      </c>
      <c r="AS258">
        <v>2.5749742584789912</v>
      </c>
      <c r="AT258">
        <v>6.1653320494805337</v>
      </c>
      <c r="AU258">
        <v>3.433299011305321</v>
      </c>
      <c r="AV258">
        <v>2.5749742584789912</v>
      </c>
      <c r="AW258">
        <v>0</v>
      </c>
      <c r="AX258">
        <v>0</v>
      </c>
      <c r="AY258">
        <v>122.9423659462603</v>
      </c>
      <c r="AZ258">
        <v>96.253570634802912</v>
      </c>
      <c r="BA258">
        <v>74.222181433561758</v>
      </c>
      <c r="BB258">
        <v>151.82113225252061</v>
      </c>
      <c r="BC258">
        <v>63.429457985507497</v>
      </c>
      <c r="BD258">
        <v>166.28862815577091</v>
      </c>
      <c r="BE258">
        <v>57.203213985960907</v>
      </c>
      <c r="BF258">
        <v>75.456190761630282</v>
      </c>
      <c r="BG258">
        <v>41.600861784417461</v>
      </c>
      <c r="BH258">
        <v>100.3960788648162</v>
      </c>
      <c r="BI258">
        <v>7.9284670592437543</v>
      </c>
      <c r="BJ258">
        <v>14.49643794109784</v>
      </c>
      <c r="BK258">
        <v>0</v>
      </c>
      <c r="BL258">
        <v>57.472435018980399</v>
      </c>
    </row>
    <row r="259">
      <c r="A259" t="s">
        <v>631</v>
      </c>
      <c r="B259">
        <v>2019</v>
      </c>
      <c r="C259" t="s">
        <v>638</v>
      </c>
      <c r="D259">
        <v>67</v>
      </c>
      <c r="E259" t="s">
        <v>508</v>
      </c>
      <c r="F259" t="s">
        <v>438</v>
      </c>
      <c r="G259" t="s">
        <v>197</v>
      </c>
      <c r="H259">
        <v>0.12055746741017991</v>
      </c>
      <c r="I259">
        <v>0.1111791287141189</v>
      </c>
      <c r="J259">
        <v>0.099904598709773598</v>
      </c>
      <c r="K259">
        <v>0</v>
      </c>
      <c r="L259">
        <v>0.081972062597778797</v>
      </c>
      <c r="M259">
        <v>0</v>
      </c>
      <c r="N259">
        <v>0</v>
      </c>
      <c r="O259">
        <v>0</v>
      </c>
      <c r="P259">
        <v>0</v>
      </c>
      <c r="Q259">
        <v>0.229432330982209</v>
      </c>
      <c r="R259">
        <v>0.15930327418647719</v>
      </c>
      <c r="S259">
        <v>0.097351165228331094</v>
      </c>
      <c r="T259">
        <v>0.1345254669617752</v>
      </c>
      <c r="U259">
        <v>0.0828108363131035</v>
      </c>
      <c r="V259">
        <v>0.041314357049839601</v>
      </c>
      <c r="W259" t="s">
        <v>158</v>
      </c>
      <c r="X259" t="s">
        <v>159</v>
      </c>
      <c r="Y259" t="s">
        <v>160</v>
      </c>
      <c r="Z259" t="s">
        <v>161</v>
      </c>
      <c r="AA259" t="s">
        <v>162</v>
      </c>
      <c r="AB259" t="s">
        <v>163</v>
      </c>
      <c r="AC259" t="s">
        <v>252</v>
      </c>
      <c r="AD259" t="s">
        <v>165</v>
      </c>
      <c r="AE259" t="s">
        <v>166</v>
      </c>
      <c r="AF259">
        <v>0</v>
      </c>
      <c r="AG259">
        <v>0</v>
      </c>
      <c r="AH259">
        <v>0</v>
      </c>
      <c r="AI259">
        <v>0</v>
      </c>
      <c r="AJ259">
        <v>0</v>
      </c>
      <c r="AK259">
        <v>0</v>
      </c>
      <c r="AL259">
        <v>0</v>
      </c>
      <c r="AM259">
        <v>0.075930106514105297</v>
      </c>
      <c r="AN259">
        <v>1.3975245957871161</v>
      </c>
      <c r="AO259">
        <v>12.11000614935295</v>
      </c>
      <c r="AP259">
        <v>11.157381437310089</v>
      </c>
      <c r="AQ259">
        <v>10.04639372380235</v>
      </c>
      <c r="AR259">
        <v>0</v>
      </c>
      <c r="AS259">
        <v>8.2443752863296904</v>
      </c>
      <c r="AT259">
        <v>0</v>
      </c>
      <c r="AU259">
        <v>0</v>
      </c>
      <c r="AV259">
        <v>0</v>
      </c>
      <c r="AW259">
        <v>0</v>
      </c>
      <c r="AX259">
        <v>8.2443752863296904</v>
      </c>
      <c r="AY259">
        <v>10.346836231929039</v>
      </c>
      <c r="AZ259">
        <v>6.2469630894565</v>
      </c>
      <c r="BA259">
        <v>8.7116760707468544</v>
      </c>
      <c r="BB259">
        <v>5.3388706122219949</v>
      </c>
      <c r="BC259">
        <v>2.669435306110997</v>
      </c>
      <c r="BD259">
        <v>0</v>
      </c>
      <c r="BE259">
        <v>0</v>
      </c>
      <c r="BF259">
        <v>0</v>
      </c>
      <c r="BG259">
        <v>0</v>
      </c>
      <c r="BH259">
        <v>0</v>
      </c>
      <c r="BI259">
        <v>0</v>
      </c>
      <c r="BJ259">
        <v>0</v>
      </c>
      <c r="BK259">
        <v>8.2443752863296904</v>
      </c>
      <c r="BL259">
        <v>33.313781310465387</v>
      </c>
    </row>
    <row r="260">
      <c r="A260" t="s">
        <v>631</v>
      </c>
      <c r="B260">
        <v>2019</v>
      </c>
      <c r="C260" t="s">
        <v>638</v>
      </c>
      <c r="D260">
        <v>68</v>
      </c>
      <c r="E260" t="s">
        <v>508</v>
      </c>
      <c r="F260" t="s">
        <v>512</v>
      </c>
      <c r="G260" t="s">
        <v>197</v>
      </c>
      <c r="H260">
        <v>0.035432997137633503</v>
      </c>
      <c r="I260">
        <v>0.057633167350179398</v>
      </c>
      <c r="J260">
        <v>0</v>
      </c>
      <c r="K260">
        <v>0</v>
      </c>
      <c r="L260">
        <v>0</v>
      </c>
      <c r="M260">
        <v>0</v>
      </c>
      <c r="N260">
        <v>0</v>
      </c>
      <c r="O260">
        <v>0</v>
      </c>
      <c r="P260">
        <v>0</v>
      </c>
      <c r="Q260">
        <v>0</v>
      </c>
      <c r="R260">
        <v>0.054799331887261001</v>
      </c>
      <c r="S260">
        <v>0.0277332237366303</v>
      </c>
      <c r="T260">
        <v>0.061832022017786897</v>
      </c>
      <c r="U260">
        <v>0</v>
      </c>
      <c r="V260">
        <v>0</v>
      </c>
      <c r="W260" t="s">
        <v>158</v>
      </c>
      <c r="X260" t="s">
        <v>159</v>
      </c>
      <c r="Y260" t="s">
        <v>160</v>
      </c>
      <c r="Z260" t="s">
        <v>161</v>
      </c>
      <c r="AA260" t="s">
        <v>162</v>
      </c>
      <c r="AB260" t="s">
        <v>163</v>
      </c>
      <c r="AC260" t="s">
        <v>252</v>
      </c>
      <c r="AD260" t="s">
        <v>165</v>
      </c>
      <c r="AE260" t="s">
        <v>166</v>
      </c>
      <c r="AF260">
        <v>0</v>
      </c>
      <c r="AG260">
        <v>0</v>
      </c>
      <c r="AH260">
        <v>0</v>
      </c>
      <c r="AI260">
        <v>0</v>
      </c>
      <c r="AJ260">
        <v>0</v>
      </c>
      <c r="AK260">
        <v>0</v>
      </c>
      <c r="AL260">
        <v>0</v>
      </c>
      <c r="AM260">
        <v>0</v>
      </c>
      <c r="AN260">
        <v>0.39194305558859982</v>
      </c>
      <c r="AO260">
        <v>3.559247074814663</v>
      </c>
      <c r="AP260">
        <v>5.7837764965738279</v>
      </c>
      <c r="AQ260">
        <v>0</v>
      </c>
      <c r="AR260">
        <v>0</v>
      </c>
      <c r="AS260">
        <v>0</v>
      </c>
      <c r="AT260">
        <v>0</v>
      </c>
      <c r="AU260">
        <v>0</v>
      </c>
      <c r="AV260">
        <v>0</v>
      </c>
      <c r="AW260">
        <v>0</v>
      </c>
      <c r="AX260">
        <v>0</v>
      </c>
      <c r="AY260">
        <v>3.559247074814663</v>
      </c>
      <c r="AZ260">
        <v>1.7796235374073319</v>
      </c>
      <c r="BA260">
        <v>4.0041529591664959</v>
      </c>
      <c r="BB260">
        <v>0</v>
      </c>
      <c r="BC260">
        <v>0</v>
      </c>
      <c r="BD260">
        <v>0</v>
      </c>
      <c r="BE260">
        <v>0</v>
      </c>
      <c r="BF260">
        <v>0</v>
      </c>
      <c r="BG260">
        <v>0</v>
      </c>
      <c r="BH260">
        <v>0</v>
      </c>
      <c r="BI260">
        <v>0</v>
      </c>
      <c r="BJ260">
        <v>0</v>
      </c>
      <c r="BK260">
        <v>0</v>
      </c>
      <c r="BL260">
        <v>9.3430235713884908</v>
      </c>
    </row>
    <row r="261">
      <c r="A261" t="s">
        <v>631</v>
      </c>
      <c r="B261">
        <v>2019</v>
      </c>
      <c r="C261" t="s">
        <v>638</v>
      </c>
      <c r="D261">
        <v>69</v>
      </c>
      <c r="E261" t="s">
        <v>508</v>
      </c>
      <c r="F261" t="s">
        <v>513</v>
      </c>
      <c r="G261" t="s">
        <v>197</v>
      </c>
      <c r="H261">
        <v>0</v>
      </c>
      <c r="I261">
        <v>0.1300926888583068</v>
      </c>
      <c r="J261">
        <v>0.10386211849161089</v>
      </c>
      <c r="K261">
        <v>0.1171559082938211</v>
      </c>
      <c r="L261">
        <v>0</v>
      </c>
      <c r="M261">
        <v>0</v>
      </c>
      <c r="N261">
        <v>0</v>
      </c>
      <c r="O261">
        <v>0</v>
      </c>
      <c r="P261">
        <v>0</v>
      </c>
      <c r="Q261">
        <v>0</v>
      </c>
      <c r="R261">
        <v>0</v>
      </c>
      <c r="S261">
        <v>0.2034530096225409</v>
      </c>
      <c r="T261">
        <v>0</v>
      </c>
      <c r="U261">
        <v>0.1620017351727957</v>
      </c>
      <c r="V261">
        <v>0.1818511334037525</v>
      </c>
      <c r="W261" t="s">
        <v>158</v>
      </c>
      <c r="X261" t="s">
        <v>159</v>
      </c>
      <c r="Y261" t="s">
        <v>160</v>
      </c>
      <c r="Z261" t="s">
        <v>161</v>
      </c>
      <c r="AA261" t="s">
        <v>162</v>
      </c>
      <c r="AB261" t="s">
        <v>163</v>
      </c>
      <c r="AC261" t="s">
        <v>252</v>
      </c>
      <c r="AD261" t="s">
        <v>165</v>
      </c>
      <c r="AE261" t="s">
        <v>166</v>
      </c>
      <c r="AF261">
        <v>0</v>
      </c>
      <c r="AG261">
        <v>0</v>
      </c>
      <c r="AH261">
        <v>0</v>
      </c>
      <c r="AI261">
        <v>0</v>
      </c>
      <c r="AJ261">
        <v>0</v>
      </c>
      <c r="AK261">
        <v>0.5039918485497128</v>
      </c>
      <c r="AL261">
        <v>0</v>
      </c>
      <c r="AM261">
        <v>0</v>
      </c>
      <c r="AN261">
        <v>0</v>
      </c>
      <c r="AO261">
        <v>0</v>
      </c>
      <c r="AP261">
        <v>13.05545176136193</v>
      </c>
      <c r="AQ261">
        <v>10.44436140908955</v>
      </c>
      <c r="AR261">
        <v>11.749906585225739</v>
      </c>
      <c r="AS261">
        <v>0</v>
      </c>
      <c r="AT261">
        <v>0</v>
      </c>
      <c r="AU261">
        <v>0</v>
      </c>
      <c r="AV261">
        <v>0</v>
      </c>
      <c r="AW261">
        <v>0</v>
      </c>
      <c r="AX261">
        <v>0</v>
      </c>
      <c r="AY261">
        <v>0</v>
      </c>
      <c r="AZ261">
        <v>13.05545176136193</v>
      </c>
      <c r="BA261">
        <v>0</v>
      </c>
      <c r="BB261">
        <v>10.44436140908955</v>
      </c>
      <c r="BC261">
        <v>11.749906585225739</v>
      </c>
      <c r="BD261">
        <v>0</v>
      </c>
      <c r="BE261">
        <v>0</v>
      </c>
      <c r="BF261">
        <v>0</v>
      </c>
      <c r="BG261">
        <v>0</v>
      </c>
      <c r="BH261">
        <v>0</v>
      </c>
      <c r="BI261">
        <v>35.249719755677212</v>
      </c>
      <c r="BJ261">
        <v>0</v>
      </c>
      <c r="BK261">
        <v>0</v>
      </c>
      <c r="BL261">
        <v>0</v>
      </c>
    </row>
    <row r="262">
      <c r="A262" t="s">
        <v>631</v>
      </c>
      <c r="B262">
        <v>2019</v>
      </c>
      <c r="C262" t="s">
        <v>638</v>
      </c>
      <c r="D262">
        <v>70</v>
      </c>
      <c r="E262" t="s">
        <v>508</v>
      </c>
      <c r="F262" t="s">
        <v>514</v>
      </c>
      <c r="G262" t="s">
        <v>197</v>
      </c>
      <c r="H262">
        <v>0.91888034709130006</v>
      </c>
      <c r="I262">
        <v>1.3790300281996899</v>
      </c>
      <c r="J262">
        <v>0.77145919020274101</v>
      </c>
      <c r="K262">
        <v>0.8061224985612625</v>
      </c>
      <c r="L262">
        <v>0.050902230149862802</v>
      </c>
      <c r="M262">
        <v>0.27554922431417311</v>
      </c>
      <c r="N262">
        <v>0.37105285773722108</v>
      </c>
      <c r="O262">
        <v>0</v>
      </c>
      <c r="P262">
        <v>0</v>
      </c>
      <c r="Q262">
        <v>0.14247070215593641</v>
      </c>
      <c r="R262">
        <v>1.282110677671918</v>
      </c>
      <c r="S262">
        <v>0.62411802863189569</v>
      </c>
      <c r="T262">
        <v>1.7263293983057331</v>
      </c>
      <c r="U262">
        <v>0.71531682234319838</v>
      </c>
      <c r="V262">
        <v>1.3109824743994301</v>
      </c>
      <c r="W262" t="s">
        <v>158</v>
      </c>
      <c r="X262" t="s">
        <v>159</v>
      </c>
      <c r="Y262" t="s">
        <v>160</v>
      </c>
      <c r="Z262" t="s">
        <v>161</v>
      </c>
      <c r="AA262" t="s">
        <v>162</v>
      </c>
      <c r="AB262" t="s">
        <v>163</v>
      </c>
      <c r="AC262" t="s">
        <v>252</v>
      </c>
      <c r="AD262" t="s">
        <v>165</v>
      </c>
      <c r="AE262" t="s">
        <v>166</v>
      </c>
      <c r="AF262">
        <v>1.810207427821914</v>
      </c>
      <c r="AG262">
        <v>1.941690064975542</v>
      </c>
      <c r="AH262">
        <v>0</v>
      </c>
      <c r="AI262">
        <v>0</v>
      </c>
      <c r="AJ262">
        <v>1.14997979387705</v>
      </c>
      <c r="AK262">
        <v>0</v>
      </c>
      <c r="AL262">
        <v>1.1014693346914941</v>
      </c>
      <c r="AM262">
        <v>0</v>
      </c>
      <c r="AN262">
        <v>1.3192601185428989</v>
      </c>
      <c r="AO262">
        <v>92.301596017565302</v>
      </c>
      <c r="AP262">
        <v>138.39255817242679</v>
      </c>
      <c r="AQ262">
        <v>77.577837924534407</v>
      </c>
      <c r="AR262">
        <v>80.848368573855012</v>
      </c>
      <c r="AS262">
        <v>5.1195135875227678</v>
      </c>
      <c r="AT262">
        <v>9.875474606138761</v>
      </c>
      <c r="AU262">
        <v>13.30403366880812</v>
      </c>
      <c r="AV262">
        <v>0</v>
      </c>
      <c r="AW262">
        <v>0</v>
      </c>
      <c r="AX262">
        <v>5.1195135875227678</v>
      </c>
      <c r="AY262">
        <v>83.27380137554637</v>
      </c>
      <c r="AZ262">
        <v>40.049261651705123</v>
      </c>
      <c r="BA262">
        <v>111.7946129391262</v>
      </c>
      <c r="BB262">
        <v>46.116959220128408</v>
      </c>
      <c r="BC262">
        <v>84.706217226928445</v>
      </c>
      <c r="BD262">
        <v>166.7897576295241</v>
      </c>
      <c r="BE262">
        <v>76.903134467518356</v>
      </c>
      <c r="BF262">
        <v>0</v>
      </c>
      <c r="BG262">
        <v>0</v>
      </c>
      <c r="BH262">
        <v>91.991073056887487</v>
      </c>
      <c r="BI262">
        <v>0</v>
      </c>
      <c r="BJ262">
        <v>27.107773458928278</v>
      </c>
      <c r="BK262">
        <v>0</v>
      </c>
      <c r="BL262">
        <v>31.448135663046031</v>
      </c>
    </row>
    <row r="263">
      <c r="A263" t="s">
        <v>631</v>
      </c>
      <c r="B263">
        <v>2019</v>
      </c>
      <c r="C263" t="s">
        <v>638</v>
      </c>
      <c r="D263">
        <v>71</v>
      </c>
      <c r="E263" t="s">
        <v>508</v>
      </c>
      <c r="F263" t="s">
        <v>515</v>
      </c>
      <c r="G263" t="s">
        <v>197</v>
      </c>
      <c r="H263">
        <v>0</v>
      </c>
      <c r="I263">
        <v>0</v>
      </c>
      <c r="J263">
        <v>0</v>
      </c>
      <c r="K263">
        <v>0.013742521861553199</v>
      </c>
      <c r="L263">
        <v>0.58584179940580827</v>
      </c>
      <c r="M263">
        <v>0</v>
      </c>
      <c r="N263">
        <v>0</v>
      </c>
      <c r="O263">
        <v>0.25885326376955542</v>
      </c>
      <c r="P263">
        <v>0</v>
      </c>
      <c r="Q263">
        <v>1.1954604139042131</v>
      </c>
      <c r="R263">
        <v>0</v>
      </c>
      <c r="S263">
        <v>0</v>
      </c>
      <c r="T263">
        <v>0</v>
      </c>
      <c r="U263">
        <v>0</v>
      </c>
      <c r="V263">
        <v>0.12468825198236901</v>
      </c>
      <c r="W263" t="s">
        <v>158</v>
      </c>
      <c r="X263" t="s">
        <v>159</v>
      </c>
      <c r="Y263" t="s">
        <v>160</v>
      </c>
      <c r="Z263" t="s">
        <v>161</v>
      </c>
      <c r="AA263" t="s">
        <v>162</v>
      </c>
      <c r="AB263" t="s">
        <v>163</v>
      </c>
      <c r="AC263" t="s">
        <v>252</v>
      </c>
      <c r="AD263" t="s">
        <v>165</v>
      </c>
      <c r="AE263" t="s">
        <v>166</v>
      </c>
      <c r="AF263">
        <v>0</v>
      </c>
      <c r="AG263">
        <v>0.20341351537155949</v>
      </c>
      <c r="AH263">
        <v>0.075487911145589198</v>
      </c>
      <c r="AI263">
        <v>0.082426224927137706</v>
      </c>
      <c r="AJ263">
        <v>0</v>
      </c>
      <c r="AK263">
        <v>0</v>
      </c>
      <c r="AL263">
        <v>0.016382063975853602</v>
      </c>
      <c r="AM263">
        <v>0.4228605512300484</v>
      </c>
      <c r="AN263">
        <v>0.031547134207471003</v>
      </c>
      <c r="AO263">
        <v>0</v>
      </c>
      <c r="AP263">
        <v>0</v>
      </c>
      <c r="AQ263">
        <v>0</v>
      </c>
      <c r="AR263">
        <v>1.378277463512172</v>
      </c>
      <c r="AS263">
        <v>58.921289762093167</v>
      </c>
      <c r="AT263">
        <v>0</v>
      </c>
      <c r="AU263">
        <v>0</v>
      </c>
      <c r="AV263">
        <v>9.2856787712683229</v>
      </c>
      <c r="AW263">
        <v>0</v>
      </c>
      <c r="AX263">
        <v>42.957434333618892</v>
      </c>
      <c r="AY263">
        <v>0</v>
      </c>
      <c r="AZ263">
        <v>0</v>
      </c>
      <c r="BA263">
        <v>0</v>
      </c>
      <c r="BB263">
        <v>0</v>
      </c>
      <c r="BC263">
        <v>8.0564541207181275</v>
      </c>
      <c r="BD263">
        <v>0</v>
      </c>
      <c r="BE263">
        <v>8.0564541207181275</v>
      </c>
      <c r="BF263">
        <v>0.67369899539263189</v>
      </c>
      <c r="BG263">
        <v>4.500676638456131</v>
      </c>
      <c r="BH263">
        <v>0</v>
      </c>
      <c r="BI263">
        <v>0</v>
      </c>
      <c r="BJ263">
        <v>0.40317171351074549</v>
      </c>
      <c r="BK263">
        <v>45.913554427546302</v>
      </c>
      <c r="BL263">
        <v>0.75201132998140297</v>
      </c>
    </row>
    <row r="264">
      <c r="A264" t="s">
        <v>631</v>
      </c>
      <c r="B264">
        <v>2019</v>
      </c>
      <c r="C264" t="s">
        <v>638</v>
      </c>
      <c r="D264">
        <v>72</v>
      </c>
      <c r="E264" t="s">
        <v>508</v>
      </c>
      <c r="F264" t="s">
        <v>441</v>
      </c>
      <c r="G264" t="s">
        <v>197</v>
      </c>
      <c r="H264">
        <v>0</v>
      </c>
      <c r="I264">
        <v>0</v>
      </c>
      <c r="J264">
        <v>0</v>
      </c>
      <c r="K264">
        <v>0.1461043865812357</v>
      </c>
      <c r="L264">
        <v>0.19784221970004751</v>
      </c>
      <c r="M264">
        <v>0</v>
      </c>
      <c r="N264">
        <v>0.1954801629016798</v>
      </c>
      <c r="O264">
        <v>0.1092367790306159</v>
      </c>
      <c r="P264">
        <v>0.1394894528909621</v>
      </c>
      <c r="Q264">
        <v>0.41488441937822262</v>
      </c>
      <c r="R264">
        <v>0</v>
      </c>
      <c r="S264">
        <v>0</v>
      </c>
      <c r="T264">
        <v>0</v>
      </c>
      <c r="U264">
        <v>0</v>
      </c>
      <c r="V264">
        <v>0.057662679743980802</v>
      </c>
      <c r="W264" t="s">
        <v>158</v>
      </c>
      <c r="X264" t="s">
        <v>159</v>
      </c>
      <c r="Y264" t="s">
        <v>160</v>
      </c>
      <c r="Z264" t="s">
        <v>161</v>
      </c>
      <c r="AA264" t="s">
        <v>162</v>
      </c>
      <c r="AB264" t="s">
        <v>163</v>
      </c>
      <c r="AC264" t="s">
        <v>252</v>
      </c>
      <c r="AD264" t="s">
        <v>165</v>
      </c>
      <c r="AE264" t="s">
        <v>166</v>
      </c>
      <c r="AF264">
        <v>0</v>
      </c>
      <c r="AG264">
        <v>0</v>
      </c>
      <c r="AH264">
        <v>0</v>
      </c>
      <c r="AI264">
        <v>0.029445694506250199</v>
      </c>
      <c r="AJ264">
        <v>0.049808726740198601</v>
      </c>
      <c r="AK264">
        <v>0.072306086463783004</v>
      </c>
      <c r="AL264">
        <v>0</v>
      </c>
      <c r="AM264">
        <v>0.2021690283515605</v>
      </c>
      <c r="AN264">
        <v>0.081834264353663699</v>
      </c>
      <c r="AO264">
        <v>0</v>
      </c>
      <c r="AP264">
        <v>0</v>
      </c>
      <c r="AQ264">
        <v>0</v>
      </c>
      <c r="AR264">
        <v>14.653233618536751</v>
      </c>
      <c r="AS264">
        <v>19.8980659385272</v>
      </c>
      <c r="AT264">
        <v>0</v>
      </c>
      <c r="AU264">
        <v>7.0089061830372348</v>
      </c>
      <c r="AV264">
        <v>3.9185816138263379</v>
      </c>
      <c r="AW264">
        <v>4.9896925669020051</v>
      </c>
      <c r="AX264">
        <v>14.90837337162519</v>
      </c>
      <c r="AY264">
        <v>0</v>
      </c>
      <c r="AZ264">
        <v>0</v>
      </c>
      <c r="BA264">
        <v>0</v>
      </c>
      <c r="BB264">
        <v>0</v>
      </c>
      <c r="BC264">
        <v>3.7257458216731818</v>
      </c>
      <c r="BD264">
        <v>0</v>
      </c>
      <c r="BE264">
        <v>0</v>
      </c>
      <c r="BF264">
        <v>0</v>
      </c>
      <c r="BG264">
        <v>1.607808066965883</v>
      </c>
      <c r="BH264">
        <v>3.984381503765825</v>
      </c>
      <c r="BI264">
        <v>5.0571637057473398</v>
      </c>
      <c r="BJ264">
        <v>0</v>
      </c>
      <c r="BK264">
        <v>21.951205095349941</v>
      </c>
      <c r="BL264">
        <v>1.9507411852349601</v>
      </c>
    </row>
    <row r="265">
      <c r="A265" t="s">
        <v>631</v>
      </c>
      <c r="B265">
        <v>2019</v>
      </c>
      <c r="C265" t="s">
        <v>638</v>
      </c>
      <c r="D265">
        <v>73</v>
      </c>
      <c r="E265" t="s">
        <v>508</v>
      </c>
      <c r="F265" t="s">
        <v>516</v>
      </c>
      <c r="G265" t="s">
        <v>197</v>
      </c>
      <c r="H265">
        <v>0.015558332571039399</v>
      </c>
      <c r="I265">
        <v>0</v>
      </c>
      <c r="J265">
        <v>0.069201964942304905</v>
      </c>
      <c r="K265">
        <v>0.073330500077259303</v>
      </c>
      <c r="L265">
        <v>0.19393022897673029</v>
      </c>
      <c r="M265">
        <v>0.081762805817401293</v>
      </c>
      <c r="N265">
        <v>0.2051196706857836</v>
      </c>
      <c r="O265">
        <v>0</v>
      </c>
      <c r="P265">
        <v>0.54526168694303878</v>
      </c>
      <c r="Q265">
        <v>0</v>
      </c>
      <c r="R265">
        <v>0</v>
      </c>
      <c r="S265">
        <v>0</v>
      </c>
      <c r="T265">
        <v>0</v>
      </c>
      <c r="U265">
        <v>0.086728726213977606</v>
      </c>
      <c r="V265">
        <v>0</v>
      </c>
      <c r="W265" t="s">
        <v>158</v>
      </c>
      <c r="X265" t="s">
        <v>159</v>
      </c>
      <c r="Y265" t="s">
        <v>160</v>
      </c>
      <c r="Z265" t="s">
        <v>161</v>
      </c>
      <c r="AA265" t="s">
        <v>162</v>
      </c>
      <c r="AB265" t="s">
        <v>163</v>
      </c>
      <c r="AC265" t="s">
        <v>252</v>
      </c>
      <c r="AD265" t="s">
        <v>165</v>
      </c>
      <c r="AE265" t="s">
        <v>166</v>
      </c>
      <c r="AF265">
        <v>0</v>
      </c>
      <c r="AG265">
        <v>0.1411760609565979</v>
      </c>
      <c r="AH265">
        <v>0.32834172734057088</v>
      </c>
      <c r="AI265">
        <v>0</v>
      </c>
      <c r="AJ265">
        <v>0</v>
      </c>
      <c r="AK265">
        <v>0.1051532521271399</v>
      </c>
      <c r="AL265">
        <v>0</v>
      </c>
      <c r="AM265">
        <v>0.17963611596259829</v>
      </c>
      <c r="AN265">
        <v>0</v>
      </c>
      <c r="AO265">
        <v>1.5628356099081111</v>
      </c>
      <c r="AP265">
        <v>0</v>
      </c>
      <c r="AQ265">
        <v>6.9589407820037534</v>
      </c>
      <c r="AR265">
        <v>7.3545290058677137</v>
      </c>
      <c r="AS265">
        <v>19.504615796886601</v>
      </c>
      <c r="AT265">
        <v>2.9303167685777081</v>
      </c>
      <c r="AU265">
        <v>7.3545290058677137</v>
      </c>
      <c r="AV265">
        <v>0</v>
      </c>
      <c r="AW265">
        <v>19.504615796886601</v>
      </c>
      <c r="AX265">
        <v>0</v>
      </c>
      <c r="AY265">
        <v>0</v>
      </c>
      <c r="AZ265">
        <v>0</v>
      </c>
      <c r="BA265">
        <v>0</v>
      </c>
      <c r="BB265">
        <v>5.5914596233341562</v>
      </c>
      <c r="BC265">
        <v>0</v>
      </c>
      <c r="BD265">
        <v>0</v>
      </c>
      <c r="BE265">
        <v>5.5914596233341562</v>
      </c>
      <c r="BF265">
        <v>2.9303167685777081</v>
      </c>
      <c r="BG265">
        <v>0</v>
      </c>
      <c r="BH265">
        <v>0</v>
      </c>
      <c r="BI265">
        <v>7.3545290058677137</v>
      </c>
      <c r="BJ265">
        <v>0</v>
      </c>
      <c r="BK265">
        <v>19.504615796886601</v>
      </c>
      <c r="BL265">
        <v>0</v>
      </c>
    </row>
    <row r="266">
      <c r="A266" t="s">
        <v>631</v>
      </c>
      <c r="B266">
        <v>2019</v>
      </c>
      <c r="C266" t="s">
        <v>638</v>
      </c>
      <c r="D266">
        <v>122</v>
      </c>
      <c r="E266" t="s">
        <v>18</v>
      </c>
      <c r="F266" t="s">
        <v>14</v>
      </c>
      <c r="G266" t="s">
        <v>652</v>
      </c>
      <c r="H266">
        <v>3.4436291229587122</v>
      </c>
      <c r="I266">
        <v>3.9047156092184601</v>
      </c>
      <c r="J266">
        <v>8.2939500787984599</v>
      </c>
      <c r="K266">
        <v>31.17432031306685</v>
      </c>
      <c r="L266">
        <v>77.412282035118196</v>
      </c>
      <c r="M266">
        <v>18.71051696724323</v>
      </c>
      <c r="N266">
        <v>41.035090379898598</v>
      </c>
      <c r="O266">
        <v>54.715835762967473</v>
      </c>
      <c r="P266">
        <v>78.775160554248828</v>
      </c>
      <c r="Q266">
        <v>90.709497119149518</v>
      </c>
      <c r="R266">
        <v>2.558420563962871</v>
      </c>
      <c r="S266">
        <v>3.2178115982684878</v>
      </c>
      <c r="T266">
        <v>2.6411099590602292</v>
      </c>
      <c r="U266">
        <v>6.5164953652694786</v>
      </c>
      <c r="V266">
        <v>20.71196930253921</v>
      </c>
      <c r="W266" t="s">
        <v>158</v>
      </c>
      <c r="X266" t="s">
        <v>159</v>
      </c>
      <c r="Y266" t="s">
        <v>160</v>
      </c>
      <c r="Z266" t="s">
        <v>161</v>
      </c>
      <c r="AA266" t="s">
        <v>162</v>
      </c>
      <c r="AB266" t="s">
        <v>163</v>
      </c>
      <c r="AC266" t="s">
        <v>252</v>
      </c>
      <c r="AD266" t="s">
        <v>165</v>
      </c>
      <c r="AE266" t="s">
        <v>166</v>
      </c>
      <c r="AF266">
        <v>10.05534250715867</v>
      </c>
      <c r="AG266">
        <v>21.955908918524759</v>
      </c>
      <c r="AH266">
        <v>16.121476146304801</v>
      </c>
      <c r="AI266">
        <v>10.133805190849481</v>
      </c>
      <c r="AJ266">
        <v>7.2032488436837934</v>
      </c>
      <c r="AK266">
        <v>7.6138713469408854</v>
      </c>
      <c r="AL266">
        <v>7.5744595870580413</v>
      </c>
      <c r="AM266">
        <v>78.338280197986563</v>
      </c>
      <c r="AN266">
        <v>7.9647787736667377</v>
      </c>
      <c r="AO266">
        <v>345.91278956810243</v>
      </c>
      <c r="AP266">
        <v>391.85773409228358</v>
      </c>
      <c r="AQ266">
        <v>834.03856372248617</v>
      </c>
      <c r="AR266">
        <v>3126.5632000205278</v>
      </c>
      <c r="AS266">
        <v>7785.7734042916027</v>
      </c>
      <c r="AT266">
        <v>670.57069617101752</v>
      </c>
      <c r="AU266">
        <v>1471.30580625627</v>
      </c>
      <c r="AV266">
        <v>1962.786434281566</v>
      </c>
      <c r="AW266">
        <v>2817.8749355429941</v>
      </c>
      <c r="AX266">
        <v>3259.5368450599972</v>
      </c>
      <c r="AY266">
        <v>166.1708381256264</v>
      </c>
      <c r="AZ266">
        <v>206.4849479311454</v>
      </c>
      <c r="BA266">
        <v>171.03448848903801</v>
      </c>
      <c r="BB266">
        <v>420.12286252944142</v>
      </c>
      <c r="BC266">
        <v>1338.2578373079141</v>
      </c>
      <c r="BD266">
        <v>926.48395640979516</v>
      </c>
      <c r="BE266">
        <v>869.59203550292864</v>
      </c>
      <c r="BF266">
        <v>143.8776370837019</v>
      </c>
      <c r="BG266">
        <v>553.33093710695459</v>
      </c>
      <c r="BH266">
        <v>576.21411624307336</v>
      </c>
      <c r="BI266">
        <v>532.52216679249261</v>
      </c>
      <c r="BJ266">
        <v>186.4116667553763</v>
      </c>
      <c r="BK266">
        <v>8505.8511160902108</v>
      </c>
      <c r="BL266">
        <v>189.86205971046039</v>
      </c>
    </row>
    <row r="267">
      <c r="A267" t="s">
        <v>631</v>
      </c>
      <c r="B267">
        <v>2019</v>
      </c>
      <c r="C267" t="s">
        <v>638</v>
      </c>
      <c r="D267">
        <v>123</v>
      </c>
      <c r="E267" t="s">
        <v>18</v>
      </c>
      <c r="F267" t="s">
        <v>52</v>
      </c>
      <c r="G267" t="s">
        <v>197</v>
      </c>
      <c r="H267">
        <v>96.556370877041189</v>
      </c>
      <c r="I267">
        <v>96.095284390781515</v>
      </c>
      <c r="J267">
        <v>91.706049921201654</v>
      </c>
      <c r="K267">
        <v>68.825679686933057</v>
      </c>
      <c r="L267">
        <v>22.58771796488185</v>
      </c>
      <c r="M267">
        <v>81.289483032756849</v>
      </c>
      <c r="N267">
        <v>58.964909620101288</v>
      </c>
      <c r="O267">
        <v>45.284164237032563</v>
      </c>
      <c r="P267">
        <v>21.22483944575124</v>
      </c>
      <c r="Q267">
        <v>9.2905028808504806</v>
      </c>
      <c r="R267">
        <v>97.441579436037088</v>
      </c>
      <c r="S267">
        <v>96.782188401731489</v>
      </c>
      <c r="T267">
        <v>97.358890040939798</v>
      </c>
      <c r="U267">
        <v>93.483504634730622</v>
      </c>
      <c r="V267">
        <v>79.288030697460854</v>
      </c>
      <c r="W267" t="s">
        <v>158</v>
      </c>
      <c r="X267" t="s">
        <v>159</v>
      </c>
      <c r="Y267" t="s">
        <v>160</v>
      </c>
      <c r="Z267" t="s">
        <v>161</v>
      </c>
      <c r="AA267" t="s">
        <v>162</v>
      </c>
      <c r="AB267" t="s">
        <v>163</v>
      </c>
      <c r="AC267" t="s">
        <v>252</v>
      </c>
      <c r="AD267" t="s">
        <v>165</v>
      </c>
      <c r="AE267" t="s">
        <v>166</v>
      </c>
      <c r="AF267">
        <v>89.944657492841401</v>
      </c>
      <c r="AG267">
        <v>78.044091081475244</v>
      </c>
      <c r="AH267">
        <v>83.878523853695214</v>
      </c>
      <c r="AI267">
        <v>89.866194809150613</v>
      </c>
      <c r="AJ267">
        <v>92.796751156316276</v>
      </c>
      <c r="AK267">
        <v>92.386128653059131</v>
      </c>
      <c r="AL267">
        <v>92.425540412941913</v>
      </c>
      <c r="AM267">
        <v>21.661719802013462</v>
      </c>
      <c r="AN267">
        <v>92.035221226333235</v>
      </c>
      <c r="AO267">
        <v>9699.0943008266731</v>
      </c>
      <c r="AP267">
        <v>9643.64224360558</v>
      </c>
      <c r="AQ267">
        <v>9221.9487016760741</v>
      </c>
      <c r="AR267">
        <v>6902.7274745543791</v>
      </c>
      <c r="AS267">
        <v>2271.7694036565972</v>
      </c>
      <c r="AT267">
        <v>2913.353240003466</v>
      </c>
      <c r="AU267">
        <v>2114.176259544176</v>
      </c>
      <c r="AV267">
        <v>1624.450070310055</v>
      </c>
      <c r="AW267">
        <v>759.23606710923809</v>
      </c>
      <c r="AX267">
        <v>333.84306396816368</v>
      </c>
      <c r="AY267">
        <v>6328.8847624373884</v>
      </c>
      <c r="AZ267">
        <v>6210.4522040840748</v>
      </c>
      <c r="BA267">
        <v>6304.8219181066297</v>
      </c>
      <c r="BB267">
        <v>6026.9447555731049</v>
      </c>
      <c r="BC267">
        <v>5123.0197831830046</v>
      </c>
      <c r="BD267">
        <v>8287.3638637933127</v>
      </c>
      <c r="BE267">
        <v>3091.03668968381</v>
      </c>
      <c r="BF267">
        <v>748.58181128188767</v>
      </c>
      <c r="BG267">
        <v>4906.9174758642803</v>
      </c>
      <c r="BH267">
        <v>7423.1501809980264</v>
      </c>
      <c r="BI267">
        <v>6461.5829674694669</v>
      </c>
      <c r="BJ267">
        <v>2274.6439981779349</v>
      </c>
      <c r="BK267">
        <v>2351.996534628101</v>
      </c>
      <c r="BL267">
        <v>2193.9086024224921</v>
      </c>
    </row>
    <row r="268">
      <c r="A268" t="s">
        <v>631</v>
      </c>
      <c r="B268">
        <v>2019</v>
      </c>
      <c r="C268" t="s">
        <v>638</v>
      </c>
      <c r="D268">
        <v>124</v>
      </c>
      <c r="E268" t="s">
        <v>51</v>
      </c>
      <c r="F268" t="s">
        <v>15</v>
      </c>
      <c r="G268" t="s">
        <v>653</v>
      </c>
      <c r="H268">
        <v>2.105545396368365</v>
      </c>
      <c r="I268">
        <v>2.2441577794072338</v>
      </c>
      <c r="J268">
        <v>5.7421928662757731</v>
      </c>
      <c r="K268">
        <v>13.733518067967831</v>
      </c>
      <c r="L268">
        <v>48.085007114868588</v>
      </c>
      <c r="M268">
        <v>11.54531361992767</v>
      </c>
      <c r="N268">
        <v>11.80890987336945</v>
      </c>
      <c r="O268">
        <v>20.461968825765659</v>
      </c>
      <c r="P268">
        <v>41.562196170845667</v>
      </c>
      <c r="Q268">
        <v>70.470471267723553</v>
      </c>
      <c r="R268">
        <v>1.0095372281148141</v>
      </c>
      <c r="S268">
        <v>2.167053821709124</v>
      </c>
      <c r="T268">
        <v>1.745551099274107</v>
      </c>
      <c r="U268">
        <v>5.1169755733279523</v>
      </c>
      <c r="V268">
        <v>15.320998249076551</v>
      </c>
      <c r="W268" t="s">
        <v>158</v>
      </c>
      <c r="X268" t="s">
        <v>159</v>
      </c>
      <c r="Y268" t="s">
        <v>160</v>
      </c>
      <c r="Z268" t="s">
        <v>161</v>
      </c>
      <c r="AA268" t="s">
        <v>162</v>
      </c>
      <c r="AB268" t="s">
        <v>163</v>
      </c>
      <c r="AC268" t="s">
        <v>252</v>
      </c>
      <c r="AD268" t="s">
        <v>165</v>
      </c>
      <c r="AE268" t="s">
        <v>166</v>
      </c>
      <c r="AF268">
        <v>8.7308616288248952</v>
      </c>
      <c r="AG268">
        <v>12.845637067127591</v>
      </c>
      <c r="AH268">
        <v>7.7241498906741706</v>
      </c>
      <c r="AI268">
        <v>7.9131667355797548</v>
      </c>
      <c r="AJ268">
        <v>5.176779664457877</v>
      </c>
      <c r="AK268">
        <v>5.6251272492555424</v>
      </c>
      <c r="AL268">
        <v>6.089443024458693</v>
      </c>
      <c r="AM268">
        <v>39.615280646891691</v>
      </c>
      <c r="AN268">
        <v>6.4895295380690987</v>
      </c>
      <c r="AO268">
        <v>211.50218435668319</v>
      </c>
      <c r="AP268">
        <v>225.21245345191781</v>
      </c>
      <c r="AQ268">
        <v>577.43418338731567</v>
      </c>
      <c r="AR268">
        <v>1377.3744468817581</v>
      </c>
      <c r="AS268">
        <v>4836.1701747828438</v>
      </c>
      <c r="AT268">
        <v>413.77525833100032</v>
      </c>
      <c r="AU268">
        <v>423.40634567620037</v>
      </c>
      <c r="AV268">
        <v>734.01921527602292</v>
      </c>
      <c r="AW268">
        <v>1486.7258921712239</v>
      </c>
      <c r="AX268">
        <v>2532.2717563318411</v>
      </c>
      <c r="AY268">
        <v>65.570004274439881</v>
      </c>
      <c r="AZ268">
        <v>139.05848178941849</v>
      </c>
      <c r="BA268">
        <v>113.0393826927433</v>
      </c>
      <c r="BB268">
        <v>329.8948752142432</v>
      </c>
      <c r="BC268">
        <v>989.93223110338795</v>
      </c>
      <c r="BD268">
        <v>804.44830387243144</v>
      </c>
      <c r="BE268">
        <v>508.76799161389067</v>
      </c>
      <c r="BF268">
        <v>68.934905505242</v>
      </c>
      <c r="BG268">
        <v>432.07856109526091</v>
      </c>
      <c r="BH268">
        <v>414.10946422548068</v>
      </c>
      <c r="BI268">
        <v>393.42731374895038</v>
      </c>
      <c r="BJ268">
        <v>149.86458251632709</v>
      </c>
      <c r="BK268">
        <v>4301.3668190439948</v>
      </c>
      <c r="BL268">
        <v>154.69550123894331</v>
      </c>
    </row>
    <row r="269">
      <c r="A269" t="s">
        <v>631</v>
      </c>
      <c r="B269">
        <v>2019</v>
      </c>
      <c r="C269" t="s">
        <v>638</v>
      </c>
      <c r="D269">
        <v>125</v>
      </c>
      <c r="E269" t="s">
        <v>51</v>
      </c>
      <c r="F269" t="s">
        <v>16</v>
      </c>
      <c r="G269" t="s">
        <v>654</v>
      </c>
      <c r="H269">
        <v>1.3380837265903469</v>
      </c>
      <c r="I269">
        <v>1.660557829811226</v>
      </c>
      <c r="J269">
        <v>2.5517572125226859</v>
      </c>
      <c r="K269">
        <v>17.440802245099011</v>
      </c>
      <c r="L269">
        <v>29.327274920249629</v>
      </c>
      <c r="M269">
        <v>7.165203347315555</v>
      </c>
      <c r="N269">
        <v>29.22618050652915</v>
      </c>
      <c r="O269">
        <v>34.253866937201821</v>
      </c>
      <c r="P269">
        <v>37.212964383403083</v>
      </c>
      <c r="Q269">
        <v>20.239025851425929</v>
      </c>
      <c r="R269">
        <v>1.548883335848056</v>
      </c>
      <c r="S269">
        <v>1.050757776559365</v>
      </c>
      <c r="T269">
        <v>0.89555885978612282</v>
      </c>
      <c r="U269">
        <v>1.399519791941527</v>
      </c>
      <c r="V269">
        <v>5.3909710534626543</v>
      </c>
      <c r="W269" t="s">
        <v>158</v>
      </c>
      <c r="X269" t="s">
        <v>159</v>
      </c>
      <c r="Y269" t="s">
        <v>160</v>
      </c>
      <c r="Z269" t="s">
        <v>161</v>
      </c>
      <c r="AA269" t="s">
        <v>162</v>
      </c>
      <c r="AB269" t="s">
        <v>163</v>
      </c>
      <c r="AC269" t="s">
        <v>252</v>
      </c>
      <c r="AD269" t="s">
        <v>165</v>
      </c>
      <c r="AE269" t="s">
        <v>166</v>
      </c>
      <c r="AF269">
        <v>1.324480878333778</v>
      </c>
      <c r="AG269">
        <v>9.1102718513971865</v>
      </c>
      <c r="AH269">
        <v>8.3973262556306363</v>
      </c>
      <c r="AI269">
        <v>2.2206384552697198</v>
      </c>
      <c r="AJ269">
        <v>2.026469179225916</v>
      </c>
      <c r="AK269">
        <v>1.9887440976853441</v>
      </c>
      <c r="AL269">
        <v>1.4850165625993439</v>
      </c>
      <c r="AM269">
        <v>38.722999551094979</v>
      </c>
      <c r="AN269">
        <v>1.4752492355976381</v>
      </c>
      <c r="AO269">
        <v>134.41060521141921</v>
      </c>
      <c r="AP269">
        <v>166.6452806403658</v>
      </c>
      <c r="AQ269">
        <v>256.60438033517028</v>
      </c>
      <c r="AR269">
        <v>1749.1887531387681</v>
      </c>
      <c r="AS269">
        <v>2949.6032295087621</v>
      </c>
      <c r="AT269">
        <v>256.79543784001731</v>
      </c>
      <c r="AU269">
        <v>1047.8994605800699</v>
      </c>
      <c r="AV269">
        <v>1228.767219005543</v>
      </c>
      <c r="AW269">
        <v>1331.149043371767</v>
      </c>
      <c r="AX269">
        <v>727.26508872815509</v>
      </c>
      <c r="AY269">
        <v>100.60083385118649</v>
      </c>
      <c r="AZ269">
        <v>67.426466141726962</v>
      </c>
      <c r="BA269">
        <v>57.995105796294737</v>
      </c>
      <c r="BB269">
        <v>90.22798731519822</v>
      </c>
      <c r="BC269">
        <v>348.3256062045258</v>
      </c>
      <c r="BD269">
        <v>122.0356525373636</v>
      </c>
      <c r="BE269">
        <v>360.82404388903859</v>
      </c>
      <c r="BF269">
        <v>74.942731578459998</v>
      </c>
      <c r="BG269">
        <v>121.2523760116937</v>
      </c>
      <c r="BH269">
        <v>162.1046520175926</v>
      </c>
      <c r="BI269">
        <v>139.09485304354229</v>
      </c>
      <c r="BJ269">
        <v>36.547084239049113</v>
      </c>
      <c r="BK269">
        <v>4204.4842970462278</v>
      </c>
      <c r="BL269">
        <v>35.166558471517142</v>
      </c>
    </row>
    <row r="270">
      <c r="A270" t="s">
        <v>631</v>
      </c>
      <c r="B270">
        <v>2019</v>
      </c>
      <c r="C270" t="s">
        <v>638</v>
      </c>
      <c r="D270">
        <v>126</v>
      </c>
      <c r="E270" t="s">
        <v>51</v>
      </c>
      <c r="F270" t="s">
        <v>22</v>
      </c>
      <c r="G270" t="s">
        <v>655</v>
      </c>
      <c r="H270">
        <v>68.547817599203668</v>
      </c>
      <c r="I270">
        <v>82.054515589993244</v>
      </c>
      <c r="J270">
        <v>83.672101576554468</v>
      </c>
      <c r="K270">
        <v>66.064801952515268</v>
      </c>
      <c r="L270">
        <v>22.56138922514916</v>
      </c>
      <c r="M270">
        <v>79.043038982215364</v>
      </c>
      <c r="N270">
        <v>58.892810178885959</v>
      </c>
      <c r="O270">
        <v>45.210346292048477</v>
      </c>
      <c r="P270">
        <v>21.22483944575124</v>
      </c>
      <c r="Q270">
        <v>9.2905028808504806</v>
      </c>
      <c r="R270">
        <v>64.408360405898108</v>
      </c>
      <c r="S270">
        <v>75.267013770321597</v>
      </c>
      <c r="T270">
        <v>86.006943824257277</v>
      </c>
      <c r="U270">
        <v>84.356731914953471</v>
      </c>
      <c r="V270">
        <v>73.491503606007328</v>
      </c>
      <c r="W270" t="s">
        <v>158</v>
      </c>
      <c r="X270" t="s">
        <v>159</v>
      </c>
      <c r="Y270" t="s">
        <v>160</v>
      </c>
      <c r="Z270" t="s">
        <v>161</v>
      </c>
      <c r="AA270" t="s">
        <v>162</v>
      </c>
      <c r="AB270" t="s">
        <v>163</v>
      </c>
      <c r="AC270" t="s">
        <v>252</v>
      </c>
      <c r="AD270" t="s">
        <v>165</v>
      </c>
      <c r="AE270" t="s">
        <v>166</v>
      </c>
      <c r="AF270">
        <v>85.49520937371237</v>
      </c>
      <c r="AG270">
        <v>57.99202832929987</v>
      </c>
      <c r="AH270">
        <v>52.213361049310187</v>
      </c>
      <c r="AI270">
        <v>80.080431406929051</v>
      </c>
      <c r="AJ270">
        <v>86.997757126779689</v>
      </c>
      <c r="AK270">
        <v>62.112788325240309</v>
      </c>
      <c r="AL270">
        <v>81.81448522038059</v>
      </c>
      <c r="AM270">
        <v>21.661719802013462</v>
      </c>
      <c r="AN270">
        <v>73.30418000828152</v>
      </c>
      <c r="AO270">
        <v>6885.6331381508926</v>
      </c>
      <c r="AP270">
        <v>8234.5808937338643</v>
      </c>
      <c r="AQ270">
        <v>8414.0558792296561</v>
      </c>
      <c r="AR270">
        <v>6625.8310214000012</v>
      </c>
      <c r="AS270">
        <v>2269.121379387188</v>
      </c>
      <c r="AT270">
        <v>2832.8423939633421</v>
      </c>
      <c r="AU270">
        <v>2111.5911470098581</v>
      </c>
      <c r="AV270">
        <v>1621.8020460406469</v>
      </c>
      <c r="AW270">
        <v>759.23606710923809</v>
      </c>
      <c r="AX270">
        <v>333.84306396816368</v>
      </c>
      <c r="AY270">
        <v>4183.3588197740983</v>
      </c>
      <c r="AZ270">
        <v>4829.8369698401793</v>
      </c>
      <c r="BA270">
        <v>5569.6861817603003</v>
      </c>
      <c r="BB270">
        <v>5438.5355469785363</v>
      </c>
      <c r="BC270">
        <v>4748.4900754572254</v>
      </c>
      <c r="BD270">
        <v>7877.3984852578733</v>
      </c>
      <c r="BE270">
        <v>2296.8489323286822</v>
      </c>
      <c r="BF270">
        <v>465.9830739938073</v>
      </c>
      <c r="BG270">
        <v>4372.5904849973595</v>
      </c>
      <c r="BH270">
        <v>6959.2675230001341</v>
      </c>
      <c r="BI270">
        <v>4344.2337172888947</v>
      </c>
      <c r="BJ270">
        <v>2013.5000232522041</v>
      </c>
      <c r="BK270">
        <v>2351.996534628101</v>
      </c>
      <c r="BL270">
        <v>1747.403537154544</v>
      </c>
    </row>
    <row r="271">
      <c r="A271" t="s">
        <v>631</v>
      </c>
      <c r="B271">
        <v>2019</v>
      </c>
      <c r="C271" t="s">
        <v>638</v>
      </c>
      <c r="D271">
        <v>127</v>
      </c>
      <c r="E271" t="s">
        <v>51</v>
      </c>
      <c r="F271" t="s">
        <v>19</v>
      </c>
      <c r="G271" t="s">
        <v>656</v>
      </c>
      <c r="H271">
        <v>28.008553277837461</v>
      </c>
      <c r="I271">
        <v>14.040768800788429</v>
      </c>
      <c r="J271">
        <v>8.0339483446472109</v>
      </c>
      <c r="K271">
        <v>2.7608777344177842</v>
      </c>
      <c r="L271">
        <v>0.026328739732687699</v>
      </c>
      <c r="M271">
        <v>2.246444050541522</v>
      </c>
      <c r="N271">
        <v>0.072099441215339594</v>
      </c>
      <c r="O271">
        <v>0.073817944984081493</v>
      </c>
      <c r="P271">
        <v>0</v>
      </c>
      <c r="Q271">
        <v>0</v>
      </c>
      <c r="R271">
        <v>33.03321903013898</v>
      </c>
      <c r="S271">
        <v>21.51517463140992</v>
      </c>
      <c r="T271">
        <v>11.35194621668249</v>
      </c>
      <c r="U271">
        <v>9.1267727197771453</v>
      </c>
      <c r="V271">
        <v>5.7965270914535054</v>
      </c>
      <c r="W271" t="s">
        <v>158</v>
      </c>
      <c r="X271" t="s">
        <v>159</v>
      </c>
      <c r="Y271" t="s">
        <v>160</v>
      </c>
      <c r="Z271" t="s">
        <v>161</v>
      </c>
      <c r="AA271" t="s">
        <v>162</v>
      </c>
      <c r="AB271" t="s">
        <v>163</v>
      </c>
      <c r="AC271" t="s">
        <v>252</v>
      </c>
      <c r="AD271" t="s">
        <v>165</v>
      </c>
      <c r="AE271" t="s">
        <v>166</v>
      </c>
      <c r="AF271">
        <v>4.4494481191290296</v>
      </c>
      <c r="AG271">
        <v>20.05206275217536</v>
      </c>
      <c r="AH271">
        <v>31.66516280438476</v>
      </c>
      <c r="AI271">
        <v>9.7857634022216278</v>
      </c>
      <c r="AJ271">
        <v>5.7989940295366349</v>
      </c>
      <c r="AK271">
        <v>30.27334032781874</v>
      </c>
      <c r="AL271">
        <v>10.61105519256143</v>
      </c>
      <c r="AM271">
        <v>0</v>
      </c>
      <c r="AN271">
        <v>18.73104121805164</v>
      </c>
      <c r="AO271">
        <v>2813.4611626757742</v>
      </c>
      <c r="AP271">
        <v>1409.0613498717321</v>
      </c>
      <c r="AQ271">
        <v>807.89282244642106</v>
      </c>
      <c r="AR271">
        <v>276.89645315437798</v>
      </c>
      <c r="AS271">
        <v>2.6480242694083289</v>
      </c>
      <c r="AT271">
        <v>80.510846040125145</v>
      </c>
      <c r="AU271">
        <v>2.5851125343183399</v>
      </c>
      <c r="AV271">
        <v>2.6480242694083289</v>
      </c>
      <c r="AW271">
        <v>0</v>
      </c>
      <c r="AX271">
        <v>0</v>
      </c>
      <c r="AY271">
        <v>2145.5259426632902</v>
      </c>
      <c r="AZ271">
        <v>1380.615234243897</v>
      </c>
      <c r="BA271">
        <v>735.13573634632712</v>
      </c>
      <c r="BB271">
        <v>588.40920859456878</v>
      </c>
      <c r="BC271">
        <v>374.52970772577828</v>
      </c>
      <c r="BD271">
        <v>409.96537853543799</v>
      </c>
      <c r="BE271">
        <v>794.18775735512781</v>
      </c>
      <c r="BF271">
        <v>282.59873728807798</v>
      </c>
      <c r="BG271">
        <v>534.32699086692583</v>
      </c>
      <c r="BH271">
        <v>463.88265799789622</v>
      </c>
      <c r="BI271">
        <v>2117.3492501805658</v>
      </c>
      <c r="BJ271">
        <v>261.14397492573352</v>
      </c>
      <c r="BK271">
        <v>0</v>
      </c>
      <c r="BL271">
        <v>446.50506526794601</v>
      </c>
    </row>
    <row r="272">
      <c r="A272" t="s">
        <v>631</v>
      </c>
      <c r="B272">
        <v>2019</v>
      </c>
      <c r="C272" t="s">
        <v>638</v>
      </c>
      <c r="D272">
        <v>128</v>
      </c>
      <c r="E272" t="s">
        <v>109</v>
      </c>
      <c r="F272" t="s">
        <v>50</v>
      </c>
      <c r="G272" t="s">
        <v>657</v>
      </c>
      <c r="H272">
        <v>38.856789706804634</v>
      </c>
      <c r="I272">
        <v>42.526985214771933</v>
      </c>
      <c r="J272">
        <v>30.766488684874709</v>
      </c>
      <c r="K272">
        <v>55.946054540886401</v>
      </c>
      <c r="L272">
        <v>37.88452445691405</v>
      </c>
      <c r="M272">
        <v>38.2950581208407</v>
      </c>
      <c r="N272">
        <v>71.222410468592173</v>
      </c>
      <c r="O272">
        <v>62.603205195643511</v>
      </c>
      <c r="P272">
        <v>47.239464980558459</v>
      </c>
      <c r="Q272">
        <v>22.311914952897808</v>
      </c>
      <c r="R272">
        <v>60.540606875396229</v>
      </c>
      <c r="S272">
        <v>32.654421940823987</v>
      </c>
      <c r="T272">
        <v>33.908427656105019</v>
      </c>
      <c r="U272">
        <v>21.476571584788541</v>
      </c>
      <c r="V272">
        <v>26.028288158971641</v>
      </c>
      <c r="W272" t="s">
        <v>158</v>
      </c>
      <c r="X272" t="s">
        <v>159</v>
      </c>
      <c r="Y272" t="s">
        <v>160</v>
      </c>
      <c r="Z272" t="s">
        <v>161</v>
      </c>
      <c r="AA272" t="s">
        <v>162</v>
      </c>
      <c r="AB272" t="s">
        <v>163</v>
      </c>
      <c r="AC272" t="s">
        <v>252</v>
      </c>
      <c r="AD272" t="s">
        <v>165</v>
      </c>
      <c r="AE272" t="s">
        <v>166</v>
      </c>
      <c r="AF272">
        <v>13.17191211926241</v>
      </c>
      <c r="AG272">
        <v>41.493485353779263</v>
      </c>
      <c r="AH272">
        <v>52.087824833307131</v>
      </c>
      <c r="AI272">
        <v>21.913174897765849</v>
      </c>
      <c r="AJ272">
        <v>28.132710991969081</v>
      </c>
      <c r="AK272">
        <v>26.12001184501738</v>
      </c>
      <c r="AL272">
        <v>19.605577738333839</v>
      </c>
      <c r="AM272">
        <v>49.430494840107848</v>
      </c>
      <c r="AN272">
        <v>18.52216210292152</v>
      </c>
      <c r="AO272">
        <v>134.41060521141921</v>
      </c>
      <c r="AP272">
        <v>166.6452806403658</v>
      </c>
      <c r="AQ272">
        <v>256.60438033517028</v>
      </c>
      <c r="AR272">
        <v>1749.1887531387681</v>
      </c>
      <c r="AS272">
        <v>2949.6032295087621</v>
      </c>
      <c r="AT272">
        <v>256.79543784001731</v>
      </c>
      <c r="AU272">
        <v>1047.8994605800699</v>
      </c>
      <c r="AV272">
        <v>1228.767219005543</v>
      </c>
      <c r="AW272">
        <v>1331.149043371767</v>
      </c>
      <c r="AX272">
        <v>727.26508872815509</v>
      </c>
      <c r="AY272">
        <v>100.60083385118649</v>
      </c>
      <c r="AZ272">
        <v>67.426466141726962</v>
      </c>
      <c r="BA272">
        <v>57.995105796294737</v>
      </c>
      <c r="BB272">
        <v>90.22798731519822</v>
      </c>
      <c r="BC272">
        <v>348.3256062045258</v>
      </c>
      <c r="BD272">
        <v>122.0356525373636</v>
      </c>
      <c r="BE272">
        <v>360.82404388903859</v>
      </c>
      <c r="BF272">
        <v>74.942731578459998</v>
      </c>
      <c r="BG272">
        <v>121.2523760116937</v>
      </c>
      <c r="BH272">
        <v>162.1046520175926</v>
      </c>
      <c r="BI272">
        <v>139.09485304354229</v>
      </c>
      <c r="BJ272">
        <v>36.547084239049113</v>
      </c>
      <c r="BK272">
        <v>4204.4842970462278</v>
      </c>
      <c r="BL272">
        <v>35.166558471517142</v>
      </c>
    </row>
    <row r="273">
      <c r="A273" t="s">
        <v>631</v>
      </c>
      <c r="B273">
        <v>2019</v>
      </c>
      <c r="C273" t="s">
        <v>638</v>
      </c>
      <c r="D273">
        <v>129</v>
      </c>
      <c r="E273" t="s">
        <v>109</v>
      </c>
      <c r="F273" t="s">
        <v>49</v>
      </c>
      <c r="G273" t="s">
        <v>197</v>
      </c>
      <c r="H273">
        <v>61.143210293195381</v>
      </c>
      <c r="I273">
        <v>57.47301478522806</v>
      </c>
      <c r="J273">
        <v>69.233511315125256</v>
      </c>
      <c r="K273">
        <v>44.053945459113542</v>
      </c>
      <c r="L273">
        <v>62.115475543085992</v>
      </c>
      <c r="M273">
        <v>61.704941879159307</v>
      </c>
      <c r="N273">
        <v>28.777589531407859</v>
      </c>
      <c r="O273">
        <v>37.39679480435651</v>
      </c>
      <c r="P273">
        <v>52.760535019441448</v>
      </c>
      <c r="Q273">
        <v>77.688085047102163</v>
      </c>
      <c r="R273">
        <v>39.459393124603778</v>
      </c>
      <c r="S273">
        <v>67.34557805917602</v>
      </c>
      <c r="T273">
        <v>66.091572343894995</v>
      </c>
      <c r="U273">
        <v>78.52342841521147</v>
      </c>
      <c r="V273">
        <v>73.971711841028338</v>
      </c>
      <c r="W273" t="s">
        <v>158</v>
      </c>
      <c r="X273" t="s">
        <v>159</v>
      </c>
      <c r="Y273" t="s">
        <v>160</v>
      </c>
      <c r="Z273" t="s">
        <v>161</v>
      </c>
      <c r="AA273" t="s">
        <v>162</v>
      </c>
      <c r="AB273" t="s">
        <v>163</v>
      </c>
      <c r="AC273" t="s">
        <v>252</v>
      </c>
      <c r="AD273" t="s">
        <v>165</v>
      </c>
      <c r="AE273" t="s">
        <v>166</v>
      </c>
      <c r="AF273">
        <v>86.828087880737584</v>
      </c>
      <c r="AG273">
        <v>58.506514646220822</v>
      </c>
      <c r="AH273">
        <v>47.912175166692919</v>
      </c>
      <c r="AI273">
        <v>78.086825102234144</v>
      </c>
      <c r="AJ273">
        <v>71.867289008030909</v>
      </c>
      <c r="AK273">
        <v>73.879988154982641</v>
      </c>
      <c r="AL273">
        <v>80.394422261666122</v>
      </c>
      <c r="AM273">
        <v>50.569505159892287</v>
      </c>
      <c r="AN273">
        <v>81.477837897078459</v>
      </c>
      <c r="AO273">
        <v>211.50218435668319</v>
      </c>
      <c r="AP273">
        <v>225.21245345191781</v>
      </c>
      <c r="AQ273">
        <v>577.43418338731567</v>
      </c>
      <c r="AR273">
        <v>1377.3744468817581</v>
      </c>
      <c r="AS273">
        <v>4836.1701747828438</v>
      </c>
      <c r="AT273">
        <v>413.77525833100032</v>
      </c>
      <c r="AU273">
        <v>423.40634567620037</v>
      </c>
      <c r="AV273">
        <v>734.01921527602292</v>
      </c>
      <c r="AW273">
        <v>1486.7258921712239</v>
      </c>
      <c r="AX273">
        <v>2532.2717563318411</v>
      </c>
      <c r="AY273">
        <v>65.570004274439881</v>
      </c>
      <c r="AZ273">
        <v>139.05848178941849</v>
      </c>
      <c r="BA273">
        <v>113.0393826927433</v>
      </c>
      <c r="BB273">
        <v>329.8948752142432</v>
      </c>
      <c r="BC273">
        <v>989.93223110338795</v>
      </c>
      <c r="BD273">
        <v>804.44830387243144</v>
      </c>
      <c r="BE273">
        <v>508.76799161389067</v>
      </c>
      <c r="BF273">
        <v>68.934905505242</v>
      </c>
      <c r="BG273">
        <v>432.07856109526091</v>
      </c>
      <c r="BH273">
        <v>414.10946422548068</v>
      </c>
      <c r="BI273">
        <v>393.42731374895038</v>
      </c>
      <c r="BJ273">
        <v>149.86458251632709</v>
      </c>
      <c r="BK273">
        <v>4301.3668190439948</v>
      </c>
      <c r="BL273">
        <v>154.69550123894331</v>
      </c>
    </row>
    <row r="274">
      <c r="A274" t="s">
        <v>631</v>
      </c>
      <c r="B274">
        <v>2019</v>
      </c>
      <c r="C274" t="s">
        <v>638</v>
      </c>
      <c r="D274">
        <v>135</v>
      </c>
      <c r="E274" t="s">
        <v>46</v>
      </c>
      <c r="F274" t="s">
        <v>45</v>
      </c>
      <c r="G274" t="s">
        <v>658</v>
      </c>
      <c r="H274">
        <v>0</v>
      </c>
      <c r="I274">
        <v>0</v>
      </c>
      <c r="J274">
        <v>0</v>
      </c>
      <c r="K274">
        <v>1.16273066208225</v>
      </c>
      <c r="L274">
        <v>3.985735856158779</v>
      </c>
      <c r="M274">
        <v>0</v>
      </c>
      <c r="N274">
        <v>0.56401252462022644</v>
      </c>
      <c r="O274">
        <v>4.1440800059349412</v>
      </c>
      <c r="P274">
        <v>1.7918944009024951</v>
      </c>
      <c r="Q274">
        <v>7.6525172228507357</v>
      </c>
      <c r="R274">
        <v>0</v>
      </c>
      <c r="S274">
        <v>0</v>
      </c>
      <c r="T274">
        <v>0</v>
      </c>
      <c r="U274">
        <v>0</v>
      </c>
      <c r="V274">
        <v>0.14731050890655051</v>
      </c>
      <c r="W274" t="s">
        <v>158</v>
      </c>
      <c r="X274" t="s">
        <v>159</v>
      </c>
      <c r="Y274" t="s">
        <v>160</v>
      </c>
      <c r="Z274" t="s">
        <v>161</v>
      </c>
      <c r="AA274" t="s">
        <v>162</v>
      </c>
      <c r="AB274" t="s">
        <v>163</v>
      </c>
      <c r="AC274" t="s">
        <v>252</v>
      </c>
      <c r="AD274" t="s">
        <v>165</v>
      </c>
      <c r="AE274" t="s">
        <v>166</v>
      </c>
      <c r="AF274">
        <v>0</v>
      </c>
      <c r="AG274">
        <v>0</v>
      </c>
      <c r="AH274">
        <v>0</v>
      </c>
      <c r="AI274">
        <v>0.050834232138882197</v>
      </c>
      <c r="AJ274">
        <v>0</v>
      </c>
      <c r="AK274">
        <v>0</v>
      </c>
      <c r="AL274">
        <v>0.63189988268858666</v>
      </c>
      <c r="AM274">
        <v>4.5792031662573232</v>
      </c>
      <c r="AN274">
        <v>0.081834264353663699</v>
      </c>
      <c r="AO274">
        <v>0</v>
      </c>
      <c r="AP274">
        <v>0</v>
      </c>
      <c r="AQ274">
        <v>0</v>
      </c>
      <c r="AR274">
        <v>116.6136378626382</v>
      </c>
      <c r="AS274">
        <v>400.86708994490982</v>
      </c>
      <c r="AT274">
        <v>0</v>
      </c>
      <c r="AU274">
        <v>20.222567919126568</v>
      </c>
      <c r="AV274">
        <v>148.6579507523808</v>
      </c>
      <c r="AW274">
        <v>64.098051770592406</v>
      </c>
      <c r="AX274">
        <v>274.98401642083809</v>
      </c>
      <c r="AY274">
        <v>0</v>
      </c>
      <c r="AZ274">
        <v>0</v>
      </c>
      <c r="BA274">
        <v>0</v>
      </c>
      <c r="BB274">
        <v>0</v>
      </c>
      <c r="BC274">
        <v>9.5181409446102236</v>
      </c>
      <c r="BD274">
        <v>0</v>
      </c>
      <c r="BE274">
        <v>0</v>
      </c>
      <c r="BF274">
        <v>0</v>
      </c>
      <c r="BG274">
        <v>2.7756753536094281</v>
      </c>
      <c r="BH274">
        <v>0</v>
      </c>
      <c r="BI274">
        <v>0</v>
      </c>
      <c r="BJ274">
        <v>15.551407859614409</v>
      </c>
      <c r="BK274">
        <v>497.20290340908917</v>
      </c>
      <c r="BL274">
        <v>1.9507411852349601</v>
      </c>
    </row>
    <row r="275">
      <c r="A275" t="s">
        <v>631</v>
      </c>
      <c r="B275">
        <v>2019</v>
      </c>
      <c r="C275" t="s">
        <v>638</v>
      </c>
      <c r="D275">
        <v>136</v>
      </c>
      <c r="E275" t="s">
        <v>46</v>
      </c>
      <c r="F275" t="s">
        <v>44</v>
      </c>
      <c r="G275" t="s">
        <v>659</v>
      </c>
      <c r="H275">
        <v>0.91145992193903591</v>
      </c>
      <c r="I275">
        <v>0.71981274991940736</v>
      </c>
      <c r="J275">
        <v>2.0675508415143629</v>
      </c>
      <c r="K275">
        <v>12.872736127918239</v>
      </c>
      <c r="L275">
        <v>48.474794930639803</v>
      </c>
      <c r="M275">
        <v>5.3825690757712579</v>
      </c>
      <c r="N275">
        <v>19.09970696179116</v>
      </c>
      <c r="O275">
        <v>21.909557297724099</v>
      </c>
      <c r="P275">
        <v>47.073494740646403</v>
      </c>
      <c r="Q275">
        <v>64.236761627010182</v>
      </c>
      <c r="R275">
        <v>0.48069098777034658</v>
      </c>
      <c r="S275">
        <v>0.58666700144797479</v>
      </c>
      <c r="T275">
        <v>0.45431115909627889</v>
      </c>
      <c r="U275">
        <v>1.6500431259156561</v>
      </c>
      <c r="V275">
        <v>10.48774746504585</v>
      </c>
      <c r="W275" t="s">
        <v>158</v>
      </c>
      <c r="X275" t="s">
        <v>159</v>
      </c>
      <c r="Y275" t="s">
        <v>160</v>
      </c>
      <c r="Z275" t="s">
        <v>161</v>
      </c>
      <c r="AA275" t="s">
        <v>162</v>
      </c>
      <c r="AB275" t="s">
        <v>163</v>
      </c>
      <c r="AC275" t="s">
        <v>252</v>
      </c>
      <c r="AD275" t="s">
        <v>165</v>
      </c>
      <c r="AE275" t="s">
        <v>166</v>
      </c>
      <c r="AF275">
        <v>4.8557770743507502</v>
      </c>
      <c r="AG275">
        <v>12.46121840912787</v>
      </c>
      <c r="AH275">
        <v>8.6959828633779566</v>
      </c>
      <c r="AI275">
        <v>4.7922325103707237</v>
      </c>
      <c r="AJ275">
        <v>1.868977310810334</v>
      </c>
      <c r="AK275">
        <v>0.50358851451638686</v>
      </c>
      <c r="AL275">
        <v>2.284449812274413</v>
      </c>
      <c r="AM275">
        <v>45.472565447092357</v>
      </c>
      <c r="AN275">
        <v>3.3396394734911241</v>
      </c>
      <c r="AO275">
        <v>91.556213784882928</v>
      </c>
      <c r="AP275">
        <v>72.236808357628519</v>
      </c>
      <c r="AQ275">
        <v>207.9126493283249</v>
      </c>
      <c r="AR275">
        <v>1291.04412403994</v>
      </c>
      <c r="AS275">
        <v>4875.3732512141996</v>
      </c>
      <c r="AT275">
        <v>192.90718148769159</v>
      </c>
      <c r="AU275">
        <v>684.81656773546194</v>
      </c>
      <c r="AV275">
        <v>785.94763737837604</v>
      </c>
      <c r="AW275">
        <v>1683.8711597005811</v>
      </c>
      <c r="AX275">
        <v>2308.2708865152949</v>
      </c>
      <c r="AY275">
        <v>31.221146922579589</v>
      </c>
      <c r="AZ275">
        <v>37.646052774528783</v>
      </c>
      <c r="BA275">
        <v>29.420538302215409</v>
      </c>
      <c r="BB275">
        <v>106.3793960556352</v>
      </c>
      <c r="BC275">
        <v>677.64247985261068</v>
      </c>
      <c r="BD275">
        <v>447.40391011898839</v>
      </c>
      <c r="BE275">
        <v>493.5425958201763</v>
      </c>
      <c r="BF275">
        <v>77.6081206924691</v>
      </c>
      <c r="BG275">
        <v>261.6677995934088</v>
      </c>
      <c r="BH275">
        <v>149.50630372449859</v>
      </c>
      <c r="BI275">
        <v>35.221510149344148</v>
      </c>
      <c r="BJ275">
        <v>56.221581517537871</v>
      </c>
      <c r="BK275">
        <v>4937.3418791184631</v>
      </c>
      <c r="BL275">
        <v>79.60934599009282</v>
      </c>
    </row>
    <row r="276">
      <c r="A276" t="s">
        <v>631</v>
      </c>
      <c r="B276">
        <v>2019</v>
      </c>
      <c r="C276" t="s">
        <v>638</v>
      </c>
      <c r="D276">
        <v>137</v>
      </c>
      <c r="E276" t="s">
        <v>46</v>
      </c>
      <c r="F276" t="s">
        <v>43</v>
      </c>
      <c r="G276" t="s">
        <v>660</v>
      </c>
      <c r="H276">
        <v>2.5321692010196761</v>
      </c>
      <c r="I276">
        <v>3.184902859299052</v>
      </c>
      <c r="J276">
        <v>6.2263992372840953</v>
      </c>
      <c r="K276">
        <v>17.138853523066349</v>
      </c>
      <c r="L276">
        <v>24.951751248319681</v>
      </c>
      <c r="M276">
        <v>13.32794789147197</v>
      </c>
      <c r="N276">
        <v>21.371370893487239</v>
      </c>
      <c r="O276">
        <v>28.662198459308449</v>
      </c>
      <c r="P276">
        <v>29.90977141269984</v>
      </c>
      <c r="Q276">
        <v>18.82021826928856</v>
      </c>
      <c r="R276">
        <v>2.077729576192525</v>
      </c>
      <c r="S276">
        <v>2.6311445968205138</v>
      </c>
      <c r="T276">
        <v>2.1867987999639511</v>
      </c>
      <c r="U276">
        <v>4.8664522393538236</v>
      </c>
      <c r="V276">
        <v>10.076911328586799</v>
      </c>
      <c r="W276" t="s">
        <v>158</v>
      </c>
      <c r="X276" t="s">
        <v>159</v>
      </c>
      <c r="Y276" t="s">
        <v>160</v>
      </c>
      <c r="Z276" t="s">
        <v>161</v>
      </c>
      <c r="AA276" t="s">
        <v>162</v>
      </c>
      <c r="AB276" t="s">
        <v>163</v>
      </c>
      <c r="AC276" t="s">
        <v>252</v>
      </c>
      <c r="AD276" t="s">
        <v>165</v>
      </c>
      <c r="AE276" t="s">
        <v>166</v>
      </c>
      <c r="AF276">
        <v>5.1995654328079208</v>
      </c>
      <c r="AG276">
        <v>9.4946905093969072</v>
      </c>
      <c r="AH276">
        <v>7.4254932829268512</v>
      </c>
      <c r="AI276">
        <v>5.2907384483398694</v>
      </c>
      <c r="AJ276">
        <v>5.3342715328734576</v>
      </c>
      <c r="AK276">
        <v>7.1102828324244989</v>
      </c>
      <c r="AL276">
        <v>4.6581098920950357</v>
      </c>
      <c r="AM276">
        <v>28.286511584637029</v>
      </c>
      <c r="AN276">
        <v>4.5433050358219456</v>
      </c>
      <c r="AO276">
        <v>254.3565757832194</v>
      </c>
      <c r="AP276">
        <v>319.62092573465509</v>
      </c>
      <c r="AQ276">
        <v>626.1259143941611</v>
      </c>
      <c r="AR276">
        <v>1718.9054381179469</v>
      </c>
      <c r="AS276">
        <v>2509.533063132501</v>
      </c>
      <c r="AT276">
        <v>477.6635146833259</v>
      </c>
      <c r="AU276">
        <v>766.26667060168234</v>
      </c>
      <c r="AV276">
        <v>1028.180846150809</v>
      </c>
      <c r="AW276">
        <v>1069.905724071818</v>
      </c>
      <c r="AX276">
        <v>676.28194212386245</v>
      </c>
      <c r="AY276">
        <v>134.9496912030468</v>
      </c>
      <c r="AZ276">
        <v>168.8388951566167</v>
      </c>
      <c r="BA276">
        <v>141.61395018682271</v>
      </c>
      <c r="BB276">
        <v>313.74346647380628</v>
      </c>
      <c r="BC276">
        <v>651.09721651069265</v>
      </c>
      <c r="BD276">
        <v>479.08004629080648</v>
      </c>
      <c r="BE276">
        <v>376.04943968275302</v>
      </c>
      <c r="BF276">
        <v>66.269516391232884</v>
      </c>
      <c r="BG276">
        <v>288.88746215993638</v>
      </c>
      <c r="BH276">
        <v>426.7078125185746</v>
      </c>
      <c r="BI276">
        <v>497.3006566431485</v>
      </c>
      <c r="BJ276">
        <v>114.6386773782239</v>
      </c>
      <c r="BK276">
        <v>3071.306333562673</v>
      </c>
      <c r="BL276">
        <v>108.30197253513261</v>
      </c>
    </row>
    <row r="277">
      <c r="A277" t="s">
        <v>631</v>
      </c>
      <c r="B277">
        <v>2019</v>
      </c>
      <c r="C277" t="s">
        <v>638</v>
      </c>
      <c r="D277">
        <v>138</v>
      </c>
      <c r="E277" t="s">
        <v>46</v>
      </c>
      <c r="F277" t="s">
        <v>42</v>
      </c>
      <c r="G277" t="s">
        <v>197</v>
      </c>
      <c r="H277">
        <v>68.547817599203668</v>
      </c>
      <c r="I277">
        <v>82.054515589993244</v>
      </c>
      <c r="J277">
        <v>83.672101576554468</v>
      </c>
      <c r="K277">
        <v>66.064801952515268</v>
      </c>
      <c r="L277">
        <v>22.56138922514916</v>
      </c>
      <c r="M277">
        <v>79.043038982215364</v>
      </c>
      <c r="N277">
        <v>58.892810178885959</v>
      </c>
      <c r="O277">
        <v>45.210346292048477</v>
      </c>
      <c r="P277">
        <v>21.22483944575124</v>
      </c>
      <c r="Q277">
        <v>9.2905028808504806</v>
      </c>
      <c r="R277">
        <v>64.408360405898108</v>
      </c>
      <c r="S277">
        <v>75.267013770321597</v>
      </c>
      <c r="T277">
        <v>86.006943824257277</v>
      </c>
      <c r="U277">
        <v>84.356731914953471</v>
      </c>
      <c r="V277">
        <v>73.491503606007328</v>
      </c>
      <c r="W277" t="s">
        <v>158</v>
      </c>
      <c r="X277" t="s">
        <v>159</v>
      </c>
      <c r="Y277" t="s">
        <v>160</v>
      </c>
      <c r="Z277" t="s">
        <v>161</v>
      </c>
      <c r="AA277" t="s">
        <v>162</v>
      </c>
      <c r="AB277" t="s">
        <v>163</v>
      </c>
      <c r="AC277" t="s">
        <v>252</v>
      </c>
      <c r="AD277" t="s">
        <v>165</v>
      </c>
      <c r="AE277" t="s">
        <v>166</v>
      </c>
      <c r="AF277">
        <v>85.49520937371237</v>
      </c>
      <c r="AG277">
        <v>57.99202832929987</v>
      </c>
      <c r="AH277">
        <v>52.213361049310187</v>
      </c>
      <c r="AI277">
        <v>80.080431406929051</v>
      </c>
      <c r="AJ277">
        <v>86.997757126779689</v>
      </c>
      <c r="AK277">
        <v>62.112788325240309</v>
      </c>
      <c r="AL277">
        <v>81.81448522038059</v>
      </c>
      <c r="AM277">
        <v>21.661719802013462</v>
      </c>
      <c r="AN277">
        <v>73.30418000828152</v>
      </c>
      <c r="AO277">
        <v>6885.6331381508926</v>
      </c>
      <c r="AP277">
        <v>8234.5808937338643</v>
      </c>
      <c r="AQ277">
        <v>8414.0558792296561</v>
      </c>
      <c r="AR277">
        <v>6625.8310214000012</v>
      </c>
      <c r="AS277">
        <v>2269.121379387188</v>
      </c>
      <c r="AT277">
        <v>2832.8423939633421</v>
      </c>
      <c r="AU277">
        <v>2111.5911470098581</v>
      </c>
      <c r="AV277">
        <v>1621.8020460406469</v>
      </c>
      <c r="AW277">
        <v>759.23606710923809</v>
      </c>
      <c r="AX277">
        <v>333.84306396816368</v>
      </c>
      <c r="AY277">
        <v>4183.3588197740983</v>
      </c>
      <c r="AZ277">
        <v>4829.8369698401793</v>
      </c>
      <c r="BA277">
        <v>5569.6861817603003</v>
      </c>
      <c r="BB277">
        <v>5438.5355469785363</v>
      </c>
      <c r="BC277">
        <v>4748.4900754572254</v>
      </c>
      <c r="BD277">
        <v>7877.3984852578733</v>
      </c>
      <c r="BE277">
        <v>2296.8489323286822</v>
      </c>
      <c r="BF277">
        <v>465.9830739938073</v>
      </c>
      <c r="BG277">
        <v>4372.5904849973595</v>
      </c>
      <c r="BH277">
        <v>6959.2675230001341</v>
      </c>
      <c r="BI277">
        <v>4344.2337172888947</v>
      </c>
      <c r="BJ277">
        <v>2013.5000232522041</v>
      </c>
      <c r="BK277">
        <v>2351.996534628101</v>
      </c>
      <c r="BL277">
        <v>1747.403537154544</v>
      </c>
    </row>
    <row r="278">
      <c r="A278" t="s">
        <v>631</v>
      </c>
      <c r="B278">
        <v>2019</v>
      </c>
      <c r="C278" t="s">
        <v>638</v>
      </c>
      <c r="D278">
        <v>139</v>
      </c>
      <c r="E278" t="s">
        <v>46</v>
      </c>
      <c r="F278" t="s">
        <v>19</v>
      </c>
      <c r="G278" t="s">
        <v>197</v>
      </c>
      <c r="H278">
        <v>28.008553277837461</v>
      </c>
      <c r="I278">
        <v>14.040768800788429</v>
      </c>
      <c r="J278">
        <v>8.0339483446472109</v>
      </c>
      <c r="K278">
        <v>2.7608777344177842</v>
      </c>
      <c r="L278">
        <v>0.026328739732687699</v>
      </c>
      <c r="M278">
        <v>2.246444050541522</v>
      </c>
      <c r="N278">
        <v>0.072099441215339594</v>
      </c>
      <c r="O278">
        <v>0.073817944984081493</v>
      </c>
      <c r="P278">
        <v>0</v>
      </c>
      <c r="Q278">
        <v>0</v>
      </c>
      <c r="R278">
        <v>33.03321903013898</v>
      </c>
      <c r="S278">
        <v>21.51517463140992</v>
      </c>
      <c r="T278">
        <v>11.35194621668249</v>
      </c>
      <c r="U278">
        <v>9.1267727197771453</v>
      </c>
      <c r="V278">
        <v>5.7965270914535054</v>
      </c>
      <c r="W278" t="s">
        <v>158</v>
      </c>
      <c r="X278" t="s">
        <v>159</v>
      </c>
      <c r="Y278" t="s">
        <v>160</v>
      </c>
      <c r="Z278" t="s">
        <v>161</v>
      </c>
      <c r="AA278" t="s">
        <v>162</v>
      </c>
      <c r="AB278" t="s">
        <v>163</v>
      </c>
      <c r="AC278" t="s">
        <v>252</v>
      </c>
      <c r="AD278" t="s">
        <v>165</v>
      </c>
      <c r="AE278" t="s">
        <v>166</v>
      </c>
      <c r="AF278">
        <v>4.4494481191290296</v>
      </c>
      <c r="AG278">
        <v>20.05206275217536</v>
      </c>
      <c r="AH278">
        <v>31.66516280438476</v>
      </c>
      <c r="AI278">
        <v>9.7857634022216278</v>
      </c>
      <c r="AJ278">
        <v>5.7989940295366349</v>
      </c>
      <c r="AK278">
        <v>30.27334032781874</v>
      </c>
      <c r="AL278">
        <v>10.61105519256143</v>
      </c>
      <c r="AM278">
        <v>0</v>
      </c>
      <c r="AN278">
        <v>18.73104121805164</v>
      </c>
      <c r="AO278">
        <v>2813.4611626757742</v>
      </c>
      <c r="AP278">
        <v>1409.0613498717321</v>
      </c>
      <c r="AQ278">
        <v>807.89282244642106</v>
      </c>
      <c r="AR278">
        <v>276.89645315437798</v>
      </c>
      <c r="AS278">
        <v>2.6480242694083289</v>
      </c>
      <c r="AT278">
        <v>80.510846040125145</v>
      </c>
      <c r="AU278">
        <v>2.5851125343183399</v>
      </c>
      <c r="AV278">
        <v>2.6480242694083289</v>
      </c>
      <c r="AW278">
        <v>0</v>
      </c>
      <c r="AX278">
        <v>0</v>
      </c>
      <c r="AY278">
        <v>2145.5259426632902</v>
      </c>
      <c r="AZ278">
        <v>1380.615234243897</v>
      </c>
      <c r="BA278">
        <v>735.13573634632712</v>
      </c>
      <c r="BB278">
        <v>588.40920859456878</v>
      </c>
      <c r="BC278">
        <v>374.52970772577828</v>
      </c>
      <c r="BD278">
        <v>409.96537853543799</v>
      </c>
      <c r="BE278">
        <v>794.18775735512781</v>
      </c>
      <c r="BF278">
        <v>282.59873728807798</v>
      </c>
      <c r="BG278">
        <v>534.32699086692583</v>
      </c>
      <c r="BH278">
        <v>463.88265799789622</v>
      </c>
      <c r="BI278">
        <v>2117.3492501805658</v>
      </c>
      <c r="BJ278">
        <v>261.14397492573352</v>
      </c>
      <c r="BK278">
        <v>0</v>
      </c>
      <c r="BL278">
        <v>446.50506526794601</v>
      </c>
    </row>
    <row r="279">
      <c r="A279" t="s">
        <v>631</v>
      </c>
      <c r="B279">
        <v>2019</v>
      </c>
      <c r="C279" t="s">
        <v>638</v>
      </c>
      <c r="D279">
        <v>140</v>
      </c>
      <c r="E279" t="s">
        <v>107</v>
      </c>
      <c r="F279" t="s">
        <v>64</v>
      </c>
      <c r="G279" t="s">
        <v>666</v>
      </c>
      <c r="H279">
        <v>98.450481816891084</v>
      </c>
      <c r="I279">
        <v>100</v>
      </c>
      <c r="J279">
        <v>96.219353768432882</v>
      </c>
      <c r="K279">
        <v>79.063528981736994</v>
      </c>
      <c r="L279">
        <v>71.975568796151961</v>
      </c>
      <c r="M279">
        <v>86.924386080225773</v>
      </c>
      <c r="N279">
        <v>83.269552051018735</v>
      </c>
      <c r="O279">
        <v>68.50418900018515</v>
      </c>
      <c r="P279">
        <v>71.047446261286268</v>
      </c>
      <c r="Q279">
        <v>68.56790613215523</v>
      </c>
      <c r="R279">
        <v>100</v>
      </c>
      <c r="S279">
        <v>100</v>
      </c>
      <c r="T279">
        <v>100</v>
      </c>
      <c r="U279">
        <v>95.42216289044822</v>
      </c>
      <c r="V279">
        <v>94.007885433525047</v>
      </c>
      <c r="W279" t="s">
        <v>158</v>
      </c>
      <c r="X279" t="s">
        <v>159</v>
      </c>
      <c r="Y279" t="s">
        <v>160</v>
      </c>
      <c r="Z279" t="s">
        <v>161</v>
      </c>
      <c r="AA279" t="s">
        <v>162</v>
      </c>
      <c r="AB279" t="s">
        <v>163</v>
      </c>
      <c r="AC279" t="s">
        <v>252</v>
      </c>
      <c r="AD279" t="s">
        <v>165</v>
      </c>
      <c r="AE279" t="s">
        <v>166</v>
      </c>
      <c r="AF279">
        <v>100</v>
      </c>
      <c r="AG279">
        <v>92.406775002480856</v>
      </c>
      <c r="AH279">
        <v>87.181146787065472</v>
      </c>
      <c r="AI279">
        <v>94.568987798410546</v>
      </c>
      <c r="AJ279">
        <v>100</v>
      </c>
      <c r="AK279">
        <v>97.313322001372299</v>
      </c>
      <c r="AL279">
        <v>96.834364681142361</v>
      </c>
      <c r="AM279">
        <v>68.180983598782348</v>
      </c>
      <c r="AN279">
        <v>86.812275230169064</v>
      </c>
      <c r="AO279">
        <v>90.137533604520087</v>
      </c>
      <c r="AP279">
        <v>72.236808357628519</v>
      </c>
      <c r="AQ279">
        <v>200.05220758654221</v>
      </c>
      <c r="AR279">
        <v>1020.74504517733</v>
      </c>
      <c r="AS279">
        <v>3509.077628496867</v>
      </c>
      <c r="AT279">
        <v>167.6833832128429</v>
      </c>
      <c r="AU279">
        <v>570.24368832448044</v>
      </c>
      <c r="AV279">
        <v>538.40705495217264</v>
      </c>
      <c r="AW279">
        <v>1196.3474572975681</v>
      </c>
      <c r="AX279">
        <v>1582.7330147416751</v>
      </c>
      <c r="AY279">
        <v>31.221146922579589</v>
      </c>
      <c r="AZ279">
        <v>37.646052774528783</v>
      </c>
      <c r="BA279">
        <v>29.420538302215409</v>
      </c>
      <c r="BB279">
        <v>101.5095205860833</v>
      </c>
      <c r="BC279">
        <v>637.03736610874023</v>
      </c>
      <c r="BD279">
        <v>447.40391011898839</v>
      </c>
      <c r="BE279">
        <v>456.06679606095378</v>
      </c>
      <c r="BF279">
        <v>67.659649619584414</v>
      </c>
      <c r="BG279">
        <v>247.45658946986009</v>
      </c>
      <c r="BH279">
        <v>149.50630372449859</v>
      </c>
      <c r="BI279">
        <v>34.275221585377302</v>
      </c>
      <c r="BJ279">
        <v>54.441811276198351</v>
      </c>
      <c r="BK279">
        <v>3366.3282568175709</v>
      </c>
      <c r="BL279">
        <v>69.110684549856941</v>
      </c>
    </row>
    <row r="280">
      <c r="A280" t="s">
        <v>631</v>
      </c>
      <c r="B280">
        <v>2019</v>
      </c>
      <c r="C280" t="s">
        <v>638</v>
      </c>
      <c r="D280">
        <v>141</v>
      </c>
      <c r="E280" t="s">
        <v>107</v>
      </c>
      <c r="F280" t="s">
        <v>65</v>
      </c>
      <c r="G280" t="s">
        <v>667</v>
      </c>
      <c r="H280">
        <v>0</v>
      </c>
      <c r="I280">
        <v>0</v>
      </c>
      <c r="J280">
        <v>3.7806462315671032</v>
      </c>
      <c r="K280">
        <v>15.58658879283916</v>
      </c>
      <c r="L280">
        <v>15.111046185632141</v>
      </c>
      <c r="M280">
        <v>12.340192786448849</v>
      </c>
      <c r="N280">
        <v>10.22530488069113</v>
      </c>
      <c r="O280">
        <v>26.334357975074049</v>
      </c>
      <c r="P280">
        <v>18.431015091735691</v>
      </c>
      <c r="Q280">
        <v>13.093603362624419</v>
      </c>
      <c r="R280">
        <v>0</v>
      </c>
      <c r="S280">
        <v>0</v>
      </c>
      <c r="T280">
        <v>0</v>
      </c>
      <c r="U280">
        <v>4.5778371095517834</v>
      </c>
      <c r="V280">
        <v>4.0649550794906304</v>
      </c>
      <c r="W280" t="s">
        <v>158</v>
      </c>
      <c r="X280" t="s">
        <v>159</v>
      </c>
      <c r="Y280" t="s">
        <v>160</v>
      </c>
      <c r="Z280" t="s">
        <v>161</v>
      </c>
      <c r="AA280" t="s">
        <v>162</v>
      </c>
      <c r="AB280" t="s">
        <v>163</v>
      </c>
      <c r="AC280" t="s">
        <v>252</v>
      </c>
      <c r="AD280" t="s">
        <v>165</v>
      </c>
      <c r="AE280" t="s">
        <v>166</v>
      </c>
      <c r="AF280">
        <v>0</v>
      </c>
      <c r="AG280">
        <v>4.947201847964398</v>
      </c>
      <c r="AH280">
        <v>12.81885321293454</v>
      </c>
      <c r="AI280">
        <v>4.3702491432680493</v>
      </c>
      <c r="AJ280">
        <v>0</v>
      </c>
      <c r="AK280">
        <v>2.686677998627693</v>
      </c>
      <c r="AL280">
        <v>3.1656353188576349</v>
      </c>
      <c r="AM280">
        <v>18.00387438681711</v>
      </c>
      <c r="AN280">
        <v>10.51464632146744</v>
      </c>
      <c r="AO280">
        <v>0</v>
      </c>
      <c r="AP280">
        <v>0</v>
      </c>
      <c r="AQ280">
        <v>7.8604417417826404</v>
      </c>
      <c r="AR280">
        <v>201.2297387482177</v>
      </c>
      <c r="AS280">
        <v>736.71990371293271</v>
      </c>
      <c r="AT280">
        <v>23.80511809448592</v>
      </c>
      <c r="AU280">
        <v>70.024581924435665</v>
      </c>
      <c r="AV280">
        <v>206.97426432385851</v>
      </c>
      <c r="AW280">
        <v>310.3545475697988</v>
      </c>
      <c r="AX280">
        <v>302.23583441524721</v>
      </c>
      <c r="AY280">
        <v>0</v>
      </c>
      <c r="AZ280">
        <v>0</v>
      </c>
      <c r="BA280">
        <v>0</v>
      </c>
      <c r="BB280">
        <v>4.8698754695519337</v>
      </c>
      <c r="BC280">
        <v>27.545862405554971</v>
      </c>
      <c r="BD280">
        <v>0</v>
      </c>
      <c r="BE280">
        <v>24.416548420907219</v>
      </c>
      <c r="BF280">
        <v>9.9484710728846899</v>
      </c>
      <c r="BG280">
        <v>11.4355347699393</v>
      </c>
      <c r="BH280">
        <v>0</v>
      </c>
      <c r="BI280">
        <v>0.94628856396684924</v>
      </c>
      <c r="BJ280">
        <v>1.7797702413395149</v>
      </c>
      <c r="BK280">
        <v>888.91282996420387</v>
      </c>
      <c r="BL280">
        <v>8.3706411696915843</v>
      </c>
    </row>
    <row r="281">
      <c r="A281" t="s">
        <v>631</v>
      </c>
      <c r="B281">
        <v>2019</v>
      </c>
      <c r="C281" t="s">
        <v>638</v>
      </c>
      <c r="D281">
        <v>142</v>
      </c>
      <c r="E281" t="s">
        <v>107</v>
      </c>
      <c r="F281" t="s">
        <v>66</v>
      </c>
      <c r="G281" t="s">
        <v>668</v>
      </c>
      <c r="H281">
        <v>0</v>
      </c>
      <c r="I281">
        <v>0</v>
      </c>
      <c r="J281">
        <v>0</v>
      </c>
      <c r="K281">
        <v>2.5636485101201072</v>
      </c>
      <c r="L281">
        <v>2.847272319992598</v>
      </c>
      <c r="M281">
        <v>0</v>
      </c>
      <c r="N281">
        <v>4.8330947308109629</v>
      </c>
      <c r="O281">
        <v>1.951266809004166</v>
      </c>
      <c r="P281">
        <v>1.7687929292511191</v>
      </c>
      <c r="Q281">
        <v>3.4933409599409302</v>
      </c>
      <c r="R281">
        <v>0</v>
      </c>
      <c r="S281">
        <v>0</v>
      </c>
      <c r="T281">
        <v>0</v>
      </c>
      <c r="U281">
        <v>0</v>
      </c>
      <c r="V281">
        <v>1.927159486984301</v>
      </c>
      <c r="W281" t="s">
        <v>158</v>
      </c>
      <c r="X281" t="s">
        <v>159</v>
      </c>
      <c r="Y281" t="s">
        <v>160</v>
      </c>
      <c r="Z281" t="s">
        <v>161</v>
      </c>
      <c r="AA281" t="s">
        <v>162</v>
      </c>
      <c r="AB281" t="s">
        <v>163</v>
      </c>
      <c r="AC281" t="s">
        <v>252</v>
      </c>
      <c r="AD281" t="s">
        <v>165</v>
      </c>
      <c r="AE281" t="s">
        <v>166</v>
      </c>
      <c r="AF281">
        <v>0</v>
      </c>
      <c r="AG281">
        <v>2.6460231495547428</v>
      </c>
      <c r="AH281">
        <v>0</v>
      </c>
      <c r="AI281">
        <v>1.060763058321428</v>
      </c>
      <c r="AJ281">
        <v>0</v>
      </c>
      <c r="AK281">
        <v>0</v>
      </c>
      <c r="AL281">
        <v>0</v>
      </c>
      <c r="AM281">
        <v>3.1611758646340782</v>
      </c>
      <c r="AN281">
        <v>0</v>
      </c>
      <c r="AO281">
        <v>0</v>
      </c>
      <c r="AP281">
        <v>0</v>
      </c>
      <c r="AQ281">
        <v>0</v>
      </c>
      <c r="AR281">
        <v>33.097833450943099</v>
      </c>
      <c r="AS281">
        <v>138.8151530781451</v>
      </c>
      <c r="AT281">
        <v>0</v>
      </c>
      <c r="AU281">
        <v>33.097833450943099</v>
      </c>
      <c r="AV281">
        <v>15.33593538431667</v>
      </c>
      <c r="AW281">
        <v>29.7841940104827</v>
      </c>
      <c r="AX281">
        <v>80.635772345030432</v>
      </c>
      <c r="AY281">
        <v>0</v>
      </c>
      <c r="AZ281">
        <v>0</v>
      </c>
      <c r="BA281">
        <v>0</v>
      </c>
      <c r="BB281">
        <v>0</v>
      </c>
      <c r="BC281">
        <v>13.05925133831526</v>
      </c>
      <c r="BD281">
        <v>0</v>
      </c>
      <c r="BE281">
        <v>13.05925133831526</v>
      </c>
      <c r="BF281">
        <v>0</v>
      </c>
      <c r="BG281">
        <v>2.7756753536094281</v>
      </c>
      <c r="BH281">
        <v>0</v>
      </c>
      <c r="BI281">
        <v>0</v>
      </c>
      <c r="BJ281">
        <v>0</v>
      </c>
      <c r="BK281">
        <v>156.07805983716349</v>
      </c>
      <c r="BL281">
        <v>0</v>
      </c>
    </row>
    <row r="282">
      <c r="A282" t="s">
        <v>631</v>
      </c>
      <c r="B282">
        <v>2019</v>
      </c>
      <c r="C282" t="s">
        <v>638</v>
      </c>
      <c r="D282">
        <v>143</v>
      </c>
      <c r="E282" t="s">
        <v>107</v>
      </c>
      <c r="F282" t="s">
        <v>67</v>
      </c>
      <c r="G282" t="s">
        <v>669</v>
      </c>
      <c r="H282">
        <v>1.549518183108938</v>
      </c>
      <c r="I282">
        <v>0</v>
      </c>
      <c r="J282">
        <v>0</v>
      </c>
      <c r="K282">
        <v>2.786233715303795</v>
      </c>
      <c r="L282">
        <v>10.066112698223311</v>
      </c>
      <c r="M282">
        <v>0.73542113332539238</v>
      </c>
      <c r="N282">
        <v>1.672048337479171</v>
      </c>
      <c r="O282">
        <v>3.210186215736595</v>
      </c>
      <c r="P282">
        <v>8.7527457177269561</v>
      </c>
      <c r="Q282">
        <v>14.84514954527938</v>
      </c>
      <c r="R282">
        <v>0</v>
      </c>
      <c r="S282">
        <v>0</v>
      </c>
      <c r="T282">
        <v>0</v>
      </c>
      <c r="U282">
        <v>0</v>
      </c>
      <c r="V282">
        <v>0</v>
      </c>
      <c r="W282" t="s">
        <v>158</v>
      </c>
      <c r="X282" t="s">
        <v>159</v>
      </c>
      <c r="Y282" t="s">
        <v>160</v>
      </c>
      <c r="Z282" t="s">
        <v>161</v>
      </c>
      <c r="AA282" t="s">
        <v>162</v>
      </c>
      <c r="AB282" t="s">
        <v>163</v>
      </c>
      <c r="AC282" t="s">
        <v>252</v>
      </c>
      <c r="AD282" t="s">
        <v>165</v>
      </c>
      <c r="AE282" t="s">
        <v>166</v>
      </c>
      <c r="AF282">
        <v>0</v>
      </c>
      <c r="AG282">
        <v>0</v>
      </c>
      <c r="AH282">
        <v>0</v>
      </c>
      <c r="AI282">
        <v>0</v>
      </c>
      <c r="AJ282">
        <v>0</v>
      </c>
      <c r="AK282">
        <v>0</v>
      </c>
      <c r="AL282">
        <v>0</v>
      </c>
      <c r="AM282">
        <v>10.653966149766431</v>
      </c>
      <c r="AN282">
        <v>2.6730784483634702</v>
      </c>
      <c r="AO282">
        <v>1.418680180362853</v>
      </c>
      <c r="AP282">
        <v>0</v>
      </c>
      <c r="AQ282">
        <v>0</v>
      </c>
      <c r="AR282">
        <v>35.971506663449347</v>
      </c>
      <c r="AS282">
        <v>490.76056592625491</v>
      </c>
      <c r="AT282">
        <v>1.418680180362853</v>
      </c>
      <c r="AU282">
        <v>11.45046403560271</v>
      </c>
      <c r="AV282">
        <v>25.230382718028061</v>
      </c>
      <c r="AW282">
        <v>147.38496082273181</v>
      </c>
      <c r="AX282">
        <v>342.66626501334167</v>
      </c>
      <c r="AY282">
        <v>0</v>
      </c>
      <c r="AZ282">
        <v>0</v>
      </c>
      <c r="BA282">
        <v>0</v>
      </c>
      <c r="BB282">
        <v>0</v>
      </c>
      <c r="BC282">
        <v>0</v>
      </c>
      <c r="BD282">
        <v>0</v>
      </c>
      <c r="BE282">
        <v>0</v>
      </c>
      <c r="BF282">
        <v>0</v>
      </c>
      <c r="BG282">
        <v>0</v>
      </c>
      <c r="BH282">
        <v>0</v>
      </c>
      <c r="BI282">
        <v>0</v>
      </c>
      <c r="BJ282">
        <v>0</v>
      </c>
      <c r="BK282">
        <v>526.02273249952282</v>
      </c>
      <c r="BL282">
        <v>2.1280202705442801</v>
      </c>
    </row>
    <row r="283">
      <c r="A283" t="s">
        <v>631</v>
      </c>
      <c r="B283">
        <v>2019</v>
      </c>
      <c r="C283" t="s">
        <v>638</v>
      </c>
      <c r="D283">
        <v>144</v>
      </c>
      <c r="E283" t="s">
        <v>108</v>
      </c>
      <c r="F283" t="s">
        <v>64</v>
      </c>
      <c r="G283" t="s">
        <v>670</v>
      </c>
      <c r="H283">
        <v>93.884899181337985</v>
      </c>
      <c r="I283">
        <v>93.111952698320593</v>
      </c>
      <c r="J283">
        <v>97.911916094109145</v>
      </c>
      <c r="K283">
        <v>89.390310924625183</v>
      </c>
      <c r="L283">
        <v>75.509040960273339</v>
      </c>
      <c r="M283">
        <v>95.196549942420319</v>
      </c>
      <c r="N283">
        <v>86.250795988206235</v>
      </c>
      <c r="O283">
        <v>88.683231607058261</v>
      </c>
      <c r="P283">
        <v>69.248508873490934</v>
      </c>
      <c r="Q283">
        <v>66.952396458320834</v>
      </c>
      <c r="R283">
        <v>93.721965249062379</v>
      </c>
      <c r="S283">
        <v>100</v>
      </c>
      <c r="T283">
        <v>87.552114628144963</v>
      </c>
      <c r="U283">
        <v>99.464764183883318</v>
      </c>
      <c r="V283">
        <v>96.290888937063002</v>
      </c>
      <c r="W283" t="s">
        <v>158</v>
      </c>
      <c r="X283" t="s">
        <v>159</v>
      </c>
      <c r="Y283" t="s">
        <v>160</v>
      </c>
      <c r="Z283" t="s">
        <v>161</v>
      </c>
      <c r="AA283" t="s">
        <v>162</v>
      </c>
      <c r="AB283" t="s">
        <v>163</v>
      </c>
      <c r="AC283" t="s">
        <v>252</v>
      </c>
      <c r="AD283" t="s">
        <v>165</v>
      </c>
      <c r="AE283" t="s">
        <v>166</v>
      </c>
      <c r="AF283">
        <v>100</v>
      </c>
      <c r="AG283">
        <v>90.976776787673415</v>
      </c>
      <c r="AH283">
        <v>97.492926163839272</v>
      </c>
      <c r="AI283">
        <v>92.580127942346593</v>
      </c>
      <c r="AJ283">
        <v>91.948916647902152</v>
      </c>
      <c r="AK283">
        <v>98.591738539299016</v>
      </c>
      <c r="AL283">
        <v>98.944932750277886</v>
      </c>
      <c r="AM283">
        <v>76.402007871772327</v>
      </c>
      <c r="AN283">
        <v>74.454532788338952</v>
      </c>
      <c r="AO283">
        <v>238.8024147351791</v>
      </c>
      <c r="AP283">
        <v>297.60528518398638</v>
      </c>
      <c r="AQ283">
        <v>610.17115436638505</v>
      </c>
      <c r="AR283">
        <v>1505.730868951051</v>
      </c>
      <c r="AS283">
        <v>1871.7263768296921</v>
      </c>
      <c r="AT283">
        <v>451.91835115995639</v>
      </c>
      <c r="AU283">
        <v>640.02520161474558</v>
      </c>
      <c r="AV283">
        <v>895.64650115284394</v>
      </c>
      <c r="AW283">
        <v>730.83251390744101</v>
      </c>
      <c r="AX283">
        <v>447.29962969150978</v>
      </c>
      <c r="AY283">
        <v>126.4775026930365</v>
      </c>
      <c r="AZ283">
        <v>168.8388951566167</v>
      </c>
      <c r="BA283">
        <v>123.9860079970111</v>
      </c>
      <c r="BB283">
        <v>312.06419907051247</v>
      </c>
      <c r="BC283">
        <v>626.94729762261966</v>
      </c>
      <c r="BD283">
        <v>479.08004629080648</v>
      </c>
      <c r="BE283">
        <v>339.44097669205257</v>
      </c>
      <c r="BF283">
        <v>64.608090684438039</v>
      </c>
      <c r="BG283">
        <v>267.45238207706723</v>
      </c>
      <c r="BH283">
        <v>392.35321086279077</v>
      </c>
      <c r="BI283">
        <v>490.2973631518301</v>
      </c>
      <c r="BJ283">
        <v>113.4291622376916</v>
      </c>
      <c r="BK283">
        <v>2296.739140418028</v>
      </c>
      <c r="BL283">
        <v>80.635727651588141</v>
      </c>
    </row>
    <row r="284">
      <c r="A284" t="s">
        <v>631</v>
      </c>
      <c r="B284">
        <v>2019</v>
      </c>
      <c r="C284" t="s">
        <v>638</v>
      </c>
      <c r="D284">
        <v>145</v>
      </c>
      <c r="E284" t="s">
        <v>108</v>
      </c>
      <c r="F284" t="s">
        <v>65</v>
      </c>
      <c r="G284" t="s">
        <v>671</v>
      </c>
      <c r="H284">
        <v>6.1151008186620164</v>
      </c>
      <c r="I284">
        <v>5.0491702325329486</v>
      </c>
      <c r="J284">
        <v>1.8186180553433919</v>
      </c>
      <c r="K284">
        <v>6.6902456288911294</v>
      </c>
      <c r="L284">
        <v>13.219398829696059</v>
      </c>
      <c r="M284">
        <v>4.8034500575796937</v>
      </c>
      <c r="N284">
        <v>6.7438501631362211</v>
      </c>
      <c r="O284">
        <v>7.4579188366491733</v>
      </c>
      <c r="P284">
        <v>15.99988722578461</v>
      </c>
      <c r="Q284">
        <v>19.74342952348794</v>
      </c>
      <c r="R284">
        <v>6.2780347509376107</v>
      </c>
      <c r="S284">
        <v>0</v>
      </c>
      <c r="T284">
        <v>8.2975626785225849</v>
      </c>
      <c r="U284">
        <v>0</v>
      </c>
      <c r="V284">
        <v>2.18892300181929</v>
      </c>
      <c r="W284" t="s">
        <v>158</v>
      </c>
      <c r="X284" t="s">
        <v>159</v>
      </c>
      <c r="Y284" t="s">
        <v>160</v>
      </c>
      <c r="Z284" t="s">
        <v>161</v>
      </c>
      <c r="AA284" t="s">
        <v>162</v>
      </c>
      <c r="AB284" t="s">
        <v>163</v>
      </c>
      <c r="AC284" t="s">
        <v>252</v>
      </c>
      <c r="AD284" t="s">
        <v>165</v>
      </c>
      <c r="AE284" t="s">
        <v>166</v>
      </c>
      <c r="AF284">
        <v>0</v>
      </c>
      <c r="AG284">
        <v>4.3990027812210926</v>
      </c>
      <c r="AH284">
        <v>2.5070738361607172</v>
      </c>
      <c r="AI284">
        <v>4.8040772224180728</v>
      </c>
      <c r="AJ284">
        <v>8.051083352097848</v>
      </c>
      <c r="AK284">
        <v>1.408261460700988</v>
      </c>
      <c r="AL284">
        <v>1.055067249722117</v>
      </c>
      <c r="AM284">
        <v>12.681335351925121</v>
      </c>
      <c r="AN284">
        <v>25.545467211661059</v>
      </c>
      <c r="AO284">
        <v>15.554161048040321</v>
      </c>
      <c r="AP284">
        <v>16.138204639140451</v>
      </c>
      <c r="AQ284">
        <v>11.33333226891258</v>
      </c>
      <c r="AR284">
        <v>112.6935264022123</v>
      </c>
      <c r="AS284">
        <v>327.68390593639612</v>
      </c>
      <c r="AT284">
        <v>22.803003167799702</v>
      </c>
      <c r="AU284">
        <v>50.042831615270991</v>
      </c>
      <c r="AV284">
        <v>75.320427445892591</v>
      </c>
      <c r="AW284">
        <v>168.85905550425531</v>
      </c>
      <c r="AX284">
        <v>131.90310103678189</v>
      </c>
      <c r="AY284">
        <v>8.4721885100102767</v>
      </c>
      <c r="AZ284">
        <v>0</v>
      </c>
      <c r="BA284">
        <v>11.75050627828336</v>
      </c>
      <c r="BB284">
        <v>0</v>
      </c>
      <c r="BC284">
        <v>14.25201673640769</v>
      </c>
      <c r="BD284">
        <v>0</v>
      </c>
      <c r="BE284">
        <v>16.412999594541141</v>
      </c>
      <c r="BF284">
        <v>1.661425706794837</v>
      </c>
      <c r="BG284">
        <v>13.87837676804714</v>
      </c>
      <c r="BH284">
        <v>34.354601655783853</v>
      </c>
      <c r="BI284">
        <v>7.0032934913184102</v>
      </c>
      <c r="BJ284">
        <v>1.2095151405322371</v>
      </c>
      <c r="BK284">
        <v>381.21667305413968</v>
      </c>
      <c r="BL284">
        <v>27.666244883544461</v>
      </c>
    </row>
    <row r="285">
      <c r="A285" t="s">
        <v>631</v>
      </c>
      <c r="B285">
        <v>2019</v>
      </c>
      <c r="C285" t="s">
        <v>638</v>
      </c>
      <c r="D285">
        <v>146</v>
      </c>
      <c r="E285" t="s">
        <v>108</v>
      </c>
      <c r="F285" t="s">
        <v>66</v>
      </c>
      <c r="G285" t="s">
        <v>672</v>
      </c>
      <c r="H285">
        <v>0</v>
      </c>
      <c r="I285">
        <v>1.838877069146456</v>
      </c>
      <c r="J285">
        <v>0.26946585054747429</v>
      </c>
      <c r="K285">
        <v>2.2515732206706311</v>
      </c>
      <c r="L285">
        <v>4.6488837890361552</v>
      </c>
      <c r="M285">
        <v>0</v>
      </c>
      <c r="N285">
        <v>3.7771801559012408</v>
      </c>
      <c r="O285">
        <v>3.005306711561365</v>
      </c>
      <c r="P285">
        <v>6.3981454258806014</v>
      </c>
      <c r="Q285">
        <v>2.5985801473961052</v>
      </c>
      <c r="R285">
        <v>0</v>
      </c>
      <c r="S285">
        <v>0</v>
      </c>
      <c r="T285">
        <v>4.1503226933324386</v>
      </c>
      <c r="U285">
        <v>0.53523581611665805</v>
      </c>
      <c r="V285">
        <v>1.5201880611176759</v>
      </c>
      <c r="W285" t="s">
        <v>158</v>
      </c>
      <c r="X285" t="s">
        <v>159</v>
      </c>
      <c r="Y285" t="s">
        <v>160</v>
      </c>
      <c r="Z285" t="s">
        <v>161</v>
      </c>
      <c r="AA285" t="s">
        <v>162</v>
      </c>
      <c r="AB285" t="s">
        <v>163</v>
      </c>
      <c r="AC285" t="s">
        <v>252</v>
      </c>
      <c r="AD285" t="s">
        <v>165</v>
      </c>
      <c r="AE285" t="s">
        <v>166</v>
      </c>
      <c r="AF285">
        <v>0</v>
      </c>
      <c r="AG285">
        <v>4.6242204311055159</v>
      </c>
      <c r="AH285">
        <v>0</v>
      </c>
      <c r="AI285">
        <v>2.6157948352353069</v>
      </c>
      <c r="AJ285">
        <v>0</v>
      </c>
      <c r="AK285">
        <v>0</v>
      </c>
      <c r="AL285">
        <v>0</v>
      </c>
      <c r="AM285">
        <v>4.5211126855584398</v>
      </c>
      <c r="AN285">
        <v>0</v>
      </c>
      <c r="AO285">
        <v>0</v>
      </c>
      <c r="AP285">
        <v>5.8774359115281971</v>
      </c>
      <c r="AQ285">
        <v>1.6792674032937711</v>
      </c>
      <c r="AR285">
        <v>37.926518735638041</v>
      </c>
      <c r="AS285">
        <v>115.2370404933751</v>
      </c>
      <c r="AT285">
        <v>0</v>
      </c>
      <c r="AU285">
        <v>28.02861658397299</v>
      </c>
      <c r="AV285">
        <v>30.35176314985419</v>
      </c>
      <c r="AW285">
        <v>67.524525538653535</v>
      </c>
      <c r="AX285">
        <v>17.360751804867331</v>
      </c>
      <c r="AY285">
        <v>0</v>
      </c>
      <c r="AZ285">
        <v>0</v>
      </c>
      <c r="BA285">
        <v>5.8774359115281971</v>
      </c>
      <c r="BB285">
        <v>1.6792674032937711</v>
      </c>
      <c r="BC285">
        <v>9.897902151665054</v>
      </c>
      <c r="BD285">
        <v>0</v>
      </c>
      <c r="BE285">
        <v>17.253303040589529</v>
      </c>
      <c r="BF285">
        <v>0</v>
      </c>
      <c r="BG285">
        <v>7.5567033148219682</v>
      </c>
      <c r="BH285">
        <v>0</v>
      </c>
      <c r="BI285">
        <v>0</v>
      </c>
      <c r="BJ285">
        <v>0</v>
      </c>
      <c r="BK285">
        <v>135.9102561884236</v>
      </c>
      <c r="BL285">
        <v>0</v>
      </c>
    </row>
    <row r="286">
      <c r="A286" t="s">
        <v>631</v>
      </c>
      <c r="B286">
        <v>2019</v>
      </c>
      <c r="C286" t="s">
        <v>638</v>
      </c>
      <c r="D286">
        <v>147</v>
      </c>
      <c r="E286" t="s">
        <v>108</v>
      </c>
      <c r="F286" t="s">
        <v>67</v>
      </c>
      <c r="G286" t="s">
        <v>673</v>
      </c>
      <c r="H286">
        <v>0</v>
      </c>
      <c r="I286">
        <v>0</v>
      </c>
      <c r="J286">
        <v>0</v>
      </c>
      <c r="K286">
        <v>1.667870225813046</v>
      </c>
      <c r="L286">
        <v>6.6226764209944511</v>
      </c>
      <c r="M286">
        <v>0</v>
      </c>
      <c r="N286">
        <v>3.228173692756299</v>
      </c>
      <c r="O286">
        <v>0.85354284473121345</v>
      </c>
      <c r="P286">
        <v>8.3534584748438192</v>
      </c>
      <c r="Q286">
        <v>10.705593870795139</v>
      </c>
      <c r="R286">
        <v>0</v>
      </c>
      <c r="S286">
        <v>0</v>
      </c>
      <c r="T286">
        <v>0</v>
      </c>
      <c r="U286">
        <v>0</v>
      </c>
      <c r="V286">
        <v>0</v>
      </c>
      <c r="W286" t="s">
        <v>158</v>
      </c>
      <c r="X286" t="s">
        <v>159</v>
      </c>
      <c r="Y286" t="s">
        <v>160</v>
      </c>
      <c r="Z286" t="s">
        <v>161</v>
      </c>
      <c r="AA286" t="s">
        <v>162</v>
      </c>
      <c r="AB286" t="s">
        <v>163</v>
      </c>
      <c r="AC286" t="s">
        <v>252</v>
      </c>
      <c r="AD286" t="s">
        <v>165</v>
      </c>
      <c r="AE286" t="s">
        <v>166</v>
      </c>
      <c r="AF286">
        <v>0</v>
      </c>
      <c r="AG286">
        <v>0</v>
      </c>
      <c r="AH286">
        <v>0</v>
      </c>
      <c r="AI286">
        <v>0</v>
      </c>
      <c r="AJ286">
        <v>0</v>
      </c>
      <c r="AK286">
        <v>0</v>
      </c>
      <c r="AL286">
        <v>0</v>
      </c>
      <c r="AM286">
        <v>6.395544090744087</v>
      </c>
      <c r="AN286">
        <v>0</v>
      </c>
      <c r="AO286">
        <v>0</v>
      </c>
      <c r="AP286">
        <v>0</v>
      </c>
      <c r="AQ286">
        <v>0</v>
      </c>
      <c r="AR286">
        <v>28.09436121694074</v>
      </c>
      <c r="AS286">
        <v>164.16362841775529</v>
      </c>
      <c r="AT286">
        <v>0</v>
      </c>
      <c r="AU286">
        <v>23.954706676982831</v>
      </c>
      <c r="AV286">
        <v>8.6202616730840074</v>
      </c>
      <c r="AW286">
        <v>88.160440655041711</v>
      </c>
      <c r="AX286">
        <v>71.522580629587509</v>
      </c>
      <c r="AY286">
        <v>0</v>
      </c>
      <c r="AZ286">
        <v>0</v>
      </c>
      <c r="BA286">
        <v>0</v>
      </c>
      <c r="BB286">
        <v>0</v>
      </c>
      <c r="BC286">
        <v>0</v>
      </c>
      <c r="BD286">
        <v>0</v>
      </c>
      <c r="BE286">
        <v>0</v>
      </c>
      <c r="BF286">
        <v>0</v>
      </c>
      <c r="BG286">
        <v>0</v>
      </c>
      <c r="BH286">
        <v>0</v>
      </c>
      <c r="BI286">
        <v>0</v>
      </c>
      <c r="BJ286">
        <v>0</v>
      </c>
      <c r="BK286">
        <v>192.25798963469609</v>
      </c>
      <c r="BL286">
        <v>0</v>
      </c>
    </row>
    <row r="287">
      <c r="A287" t="s">
        <v>631</v>
      </c>
      <c r="B287">
        <v>2019</v>
      </c>
      <c r="C287" t="s">
        <v>638</v>
      </c>
      <c r="D287">
        <v>148</v>
      </c>
      <c r="E287" t="s">
        <v>109</v>
      </c>
      <c r="F287" t="s">
        <v>50</v>
      </c>
      <c r="G287" t="s">
        <v>197</v>
      </c>
      <c r="H287">
        <v>1.3380837265903469</v>
      </c>
      <c r="I287">
        <v>1.660557829811226</v>
      </c>
      <c r="J287">
        <v>2.5517572125226859</v>
      </c>
      <c r="K287">
        <v>17.440802245099011</v>
      </c>
      <c r="L287">
        <v>29.327274920249629</v>
      </c>
      <c r="M287">
        <v>7.165203347315555</v>
      </c>
      <c r="N287">
        <v>29.22618050652915</v>
      </c>
      <c r="O287">
        <v>34.253866937201821</v>
      </c>
      <c r="P287">
        <v>37.212964383403083</v>
      </c>
      <c r="Q287">
        <v>20.239025851425929</v>
      </c>
      <c r="R287">
        <v>1.548883335848056</v>
      </c>
      <c r="S287">
        <v>1.050757776559365</v>
      </c>
      <c r="T287">
        <v>0.89555885978612282</v>
      </c>
      <c r="U287">
        <v>1.399519791941527</v>
      </c>
      <c r="V287">
        <v>5.3909710534626543</v>
      </c>
      <c r="W287" t="s">
        <v>158</v>
      </c>
      <c r="X287" t="s">
        <v>159</v>
      </c>
      <c r="Y287" t="s">
        <v>160</v>
      </c>
      <c r="Z287" t="s">
        <v>161</v>
      </c>
      <c r="AA287" t="s">
        <v>162</v>
      </c>
      <c r="AB287" t="s">
        <v>163</v>
      </c>
      <c r="AC287" t="s">
        <v>252</v>
      </c>
      <c r="AD287" t="s">
        <v>165</v>
      </c>
      <c r="AE287" t="s">
        <v>166</v>
      </c>
      <c r="AF287">
        <v>1.324480878333778</v>
      </c>
      <c r="AG287">
        <v>9.1102718513971865</v>
      </c>
      <c r="AH287">
        <v>8.3973262556306363</v>
      </c>
      <c r="AI287">
        <v>2.2206384552697198</v>
      </c>
      <c r="AJ287">
        <v>2.026469179225916</v>
      </c>
      <c r="AK287">
        <v>1.9887440976853441</v>
      </c>
      <c r="AL287">
        <v>1.4850165625993439</v>
      </c>
      <c r="AM287">
        <v>38.722999551094979</v>
      </c>
      <c r="AN287">
        <v>1.4752492355976381</v>
      </c>
      <c r="AO287">
        <v>134.41060521141921</v>
      </c>
      <c r="AP287">
        <v>166.6452806403658</v>
      </c>
      <c r="AQ287">
        <v>256.60438033517028</v>
      </c>
      <c r="AR287">
        <v>1749.1887531387681</v>
      </c>
      <c r="AS287">
        <v>2949.6032295087621</v>
      </c>
      <c r="AT287">
        <v>256.79543784001731</v>
      </c>
      <c r="AU287">
        <v>1047.8994605800699</v>
      </c>
      <c r="AV287">
        <v>1228.767219005543</v>
      </c>
      <c r="AW287">
        <v>1331.149043371767</v>
      </c>
      <c r="AX287">
        <v>727.26508872815509</v>
      </c>
      <c r="AY287">
        <v>100.60083385118649</v>
      </c>
      <c r="AZ287">
        <v>67.426466141726962</v>
      </c>
      <c r="BA287">
        <v>57.995105796294737</v>
      </c>
      <c r="BB287">
        <v>90.22798731519822</v>
      </c>
      <c r="BC287">
        <v>348.3256062045258</v>
      </c>
      <c r="BD287">
        <v>122.0356525373636</v>
      </c>
      <c r="BE287">
        <v>360.82404388903859</v>
      </c>
      <c r="BF287">
        <v>74.942731578459998</v>
      </c>
      <c r="BG287">
        <v>121.2523760116937</v>
      </c>
      <c r="BH287">
        <v>162.1046520175926</v>
      </c>
      <c r="BI287">
        <v>139.09485304354229</v>
      </c>
      <c r="BJ287">
        <v>36.547084239049113</v>
      </c>
      <c r="BK287">
        <v>4204.4842970462278</v>
      </c>
      <c r="BL287">
        <v>35.166558471517142</v>
      </c>
    </row>
    <row r="288">
      <c r="A288" t="s">
        <v>631</v>
      </c>
      <c r="B288">
        <v>2019</v>
      </c>
      <c r="C288" t="s">
        <v>638</v>
      </c>
      <c r="D288">
        <v>149</v>
      </c>
      <c r="E288" t="s">
        <v>109</v>
      </c>
      <c r="F288" t="s">
        <v>49</v>
      </c>
      <c r="G288" t="s">
        <v>197</v>
      </c>
      <c r="H288">
        <v>2.105545396368365</v>
      </c>
      <c r="I288">
        <v>2.2441577794072338</v>
      </c>
      <c r="J288">
        <v>5.7421928662757731</v>
      </c>
      <c r="K288">
        <v>13.733518067967831</v>
      </c>
      <c r="L288">
        <v>48.085007114868588</v>
      </c>
      <c r="M288">
        <v>11.54531361992767</v>
      </c>
      <c r="N288">
        <v>11.80890987336945</v>
      </c>
      <c r="O288">
        <v>20.461968825765659</v>
      </c>
      <c r="P288">
        <v>41.562196170845667</v>
      </c>
      <c r="Q288">
        <v>70.470471267723553</v>
      </c>
      <c r="R288">
        <v>1.0095372281148141</v>
      </c>
      <c r="S288">
        <v>2.167053821709124</v>
      </c>
      <c r="T288">
        <v>1.745551099274107</v>
      </c>
      <c r="U288">
        <v>5.1169755733279523</v>
      </c>
      <c r="V288">
        <v>15.320998249076551</v>
      </c>
      <c r="W288" t="s">
        <v>158</v>
      </c>
      <c r="X288" t="s">
        <v>159</v>
      </c>
      <c r="Y288" t="s">
        <v>160</v>
      </c>
      <c r="Z288" t="s">
        <v>161</v>
      </c>
      <c r="AA288" t="s">
        <v>162</v>
      </c>
      <c r="AB288" t="s">
        <v>163</v>
      </c>
      <c r="AC288" t="s">
        <v>252</v>
      </c>
      <c r="AD288" t="s">
        <v>165</v>
      </c>
      <c r="AE288" t="s">
        <v>166</v>
      </c>
      <c r="AF288">
        <v>8.7308616288248952</v>
      </c>
      <c r="AG288">
        <v>12.845637067127591</v>
      </c>
      <c r="AH288">
        <v>7.7241498906741706</v>
      </c>
      <c r="AI288">
        <v>7.9131667355797548</v>
      </c>
      <c r="AJ288">
        <v>5.176779664457877</v>
      </c>
      <c r="AK288">
        <v>5.6251272492555424</v>
      </c>
      <c r="AL288">
        <v>6.089443024458693</v>
      </c>
      <c r="AM288">
        <v>39.615280646891691</v>
      </c>
      <c r="AN288">
        <v>6.4895295380690987</v>
      </c>
      <c r="AO288">
        <v>211.50218435668319</v>
      </c>
      <c r="AP288">
        <v>225.21245345191781</v>
      </c>
      <c r="AQ288">
        <v>577.43418338731567</v>
      </c>
      <c r="AR288">
        <v>1377.3744468817581</v>
      </c>
      <c r="AS288">
        <v>4836.1701747828438</v>
      </c>
      <c r="AT288">
        <v>413.77525833100032</v>
      </c>
      <c r="AU288">
        <v>423.40634567620037</v>
      </c>
      <c r="AV288">
        <v>734.01921527602292</v>
      </c>
      <c r="AW288">
        <v>1486.7258921712239</v>
      </c>
      <c r="AX288">
        <v>2532.2717563318411</v>
      </c>
      <c r="AY288">
        <v>65.570004274439881</v>
      </c>
      <c r="AZ288">
        <v>139.05848178941849</v>
      </c>
      <c r="BA288">
        <v>113.0393826927433</v>
      </c>
      <c r="BB288">
        <v>329.8948752142432</v>
      </c>
      <c r="BC288">
        <v>989.93223110338795</v>
      </c>
      <c r="BD288">
        <v>804.44830387243144</v>
      </c>
      <c r="BE288">
        <v>508.76799161389067</v>
      </c>
      <c r="BF288">
        <v>68.934905505242</v>
      </c>
      <c r="BG288">
        <v>432.07856109526091</v>
      </c>
      <c r="BH288">
        <v>414.10946422548068</v>
      </c>
      <c r="BI288">
        <v>393.42731374895038</v>
      </c>
      <c r="BJ288">
        <v>149.86458251632709</v>
      </c>
      <c r="BK288">
        <v>4301.3668190439948</v>
      </c>
      <c r="BL288">
        <v>154.69550123894331</v>
      </c>
    </row>
    <row r="289">
      <c r="A289" t="s">
        <v>631</v>
      </c>
      <c r="B289">
        <v>2019</v>
      </c>
      <c r="C289" t="s">
        <v>638</v>
      </c>
      <c r="D289">
        <v>150</v>
      </c>
      <c r="E289" t="s">
        <v>109</v>
      </c>
      <c r="F289" t="s">
        <v>111</v>
      </c>
      <c r="G289" t="s">
        <v>197</v>
      </c>
      <c r="H289">
        <v>96.556370877041189</v>
      </c>
      <c r="I289">
        <v>96.095284390781515</v>
      </c>
      <c r="J289">
        <v>91.706049921201654</v>
      </c>
      <c r="K289">
        <v>68.825679686933057</v>
      </c>
      <c r="L289">
        <v>22.58771796488185</v>
      </c>
      <c r="M289">
        <v>81.289483032756849</v>
      </c>
      <c r="N289">
        <v>58.964909620101288</v>
      </c>
      <c r="O289">
        <v>45.284164237032563</v>
      </c>
      <c r="P289">
        <v>21.22483944575124</v>
      </c>
      <c r="Q289">
        <v>9.2905028808504806</v>
      </c>
      <c r="R289">
        <v>97.441579436037088</v>
      </c>
      <c r="S289">
        <v>96.782188401731489</v>
      </c>
      <c r="T289">
        <v>97.358890040939798</v>
      </c>
      <c r="U289">
        <v>93.483504634730622</v>
      </c>
      <c r="V289">
        <v>79.288030697460854</v>
      </c>
      <c r="W289" t="s">
        <v>158</v>
      </c>
      <c r="X289" t="s">
        <v>159</v>
      </c>
      <c r="Y289" t="s">
        <v>160</v>
      </c>
      <c r="Z289" t="s">
        <v>161</v>
      </c>
      <c r="AA289" t="s">
        <v>162</v>
      </c>
      <c r="AB289" t="s">
        <v>163</v>
      </c>
      <c r="AC289" t="s">
        <v>252</v>
      </c>
      <c r="AD289" t="s">
        <v>165</v>
      </c>
      <c r="AE289" t="s">
        <v>166</v>
      </c>
      <c r="AF289">
        <v>89.944657492841401</v>
      </c>
      <c r="AG289">
        <v>78.044091081475244</v>
      </c>
      <c r="AH289">
        <v>83.878523853695214</v>
      </c>
      <c r="AI289">
        <v>89.866194809150613</v>
      </c>
      <c r="AJ289">
        <v>92.796751156316276</v>
      </c>
      <c r="AK289">
        <v>92.386128653059131</v>
      </c>
      <c r="AL289">
        <v>92.425540412941913</v>
      </c>
      <c r="AM289">
        <v>21.661719802013462</v>
      </c>
      <c r="AN289">
        <v>92.035221226333235</v>
      </c>
      <c r="AO289">
        <v>9699.0943008266731</v>
      </c>
      <c r="AP289">
        <v>9643.64224360558</v>
      </c>
      <c r="AQ289">
        <v>9221.9487016760741</v>
      </c>
      <c r="AR289">
        <v>6902.7274745543791</v>
      </c>
      <c r="AS289">
        <v>2271.7694036565972</v>
      </c>
      <c r="AT289">
        <v>2913.353240003466</v>
      </c>
      <c r="AU289">
        <v>2114.176259544176</v>
      </c>
      <c r="AV289">
        <v>1624.450070310055</v>
      </c>
      <c r="AW289">
        <v>759.23606710923809</v>
      </c>
      <c r="AX289">
        <v>333.84306396816368</v>
      </c>
      <c r="AY289">
        <v>6328.8847624373884</v>
      </c>
      <c r="AZ289">
        <v>6210.4522040840748</v>
      </c>
      <c r="BA289">
        <v>6304.8219181066297</v>
      </c>
      <c r="BB289">
        <v>6026.9447555731049</v>
      </c>
      <c r="BC289">
        <v>5123.0197831830046</v>
      </c>
      <c r="BD289">
        <v>8287.3638637933127</v>
      </c>
      <c r="BE289">
        <v>3091.03668968381</v>
      </c>
      <c r="BF289">
        <v>748.58181128188767</v>
      </c>
      <c r="BG289">
        <v>4906.9174758642803</v>
      </c>
      <c r="BH289">
        <v>7423.1501809980264</v>
      </c>
      <c r="BI289">
        <v>6461.5829674694669</v>
      </c>
      <c r="BJ289">
        <v>2274.6439981779349</v>
      </c>
      <c r="BK289">
        <v>2351.996534628101</v>
      </c>
      <c r="BL289">
        <v>2193.9086024224921</v>
      </c>
    </row>
    <row r="290">
      <c r="A290" t="s">
        <v>631</v>
      </c>
      <c r="B290">
        <v>2019</v>
      </c>
      <c r="C290" t="s">
        <v>638</v>
      </c>
      <c r="D290">
        <v>151</v>
      </c>
      <c r="E290" t="s">
        <v>110</v>
      </c>
      <c r="F290" t="s">
        <v>50</v>
      </c>
      <c r="G290" t="s">
        <v>197</v>
      </c>
      <c r="H290">
        <v>38.686388047736529</v>
      </c>
      <c r="I290">
        <v>31.224823737006929</v>
      </c>
      <c r="J290">
        <v>25.070440901735029</v>
      </c>
      <c r="K290">
        <v>48.849931915588847</v>
      </c>
      <c r="L290">
        <v>43.904264121057842</v>
      </c>
      <c r="M290">
        <v>39.457924022352707</v>
      </c>
      <c r="N290">
        <v>63.378481610940362</v>
      </c>
      <c r="O290">
        <v>63.373746076223668</v>
      </c>
      <c r="P290">
        <v>52.469343669336723</v>
      </c>
      <c r="Q290">
        <v>26.31643624738096</v>
      </c>
      <c r="R290">
        <v>44.119561003490197</v>
      </c>
      <c r="S290">
        <v>32.832237459420732</v>
      </c>
      <c r="T290">
        <v>28.082505536219891</v>
      </c>
      <c r="U290">
        <v>22.20030209668197</v>
      </c>
      <c r="V290">
        <v>28.843401493588019</v>
      </c>
      <c r="W290" t="s">
        <v>158</v>
      </c>
      <c r="X290" t="s">
        <v>159</v>
      </c>
      <c r="Y290" t="s">
        <v>160</v>
      </c>
      <c r="Z290" t="s">
        <v>161</v>
      </c>
      <c r="AA290" t="s">
        <v>162</v>
      </c>
      <c r="AB290" t="s">
        <v>163</v>
      </c>
      <c r="AC290" t="s">
        <v>252</v>
      </c>
      <c r="AD290" t="s">
        <v>165</v>
      </c>
      <c r="AE290" t="s">
        <v>166</v>
      </c>
      <c r="AF290">
        <v>19.36200927959419</v>
      </c>
      <c r="AG290">
        <v>65.137094375217671</v>
      </c>
      <c r="AH290">
        <v>68.499365060915181</v>
      </c>
      <c r="AI290">
        <v>32.092096328932683</v>
      </c>
      <c r="AJ290">
        <v>30.922671343846631</v>
      </c>
      <c r="AK290">
        <v>30.260356095378128</v>
      </c>
      <c r="AL290">
        <v>30.40932065342917</v>
      </c>
      <c r="AM290">
        <v>56.798610136148532</v>
      </c>
      <c r="AN290">
        <v>29.971043468866561</v>
      </c>
      <c r="AO290">
        <v>2797.6239194476589</v>
      </c>
      <c r="AP290">
        <v>2693.5902563197919</v>
      </c>
      <c r="AQ290">
        <v>2318.5380518569559</v>
      </c>
      <c r="AR290">
        <v>4764.0379373037513</v>
      </c>
      <c r="AS290">
        <v>4414.5275629208018</v>
      </c>
      <c r="AT290">
        <v>1382.3740752943741</v>
      </c>
      <c r="AU290">
        <v>2270.785686664718</v>
      </c>
      <c r="AV290">
        <v>2271.688001396963</v>
      </c>
      <c r="AW290">
        <v>1876.886665415255</v>
      </c>
      <c r="AX290">
        <v>945.64953288559195</v>
      </c>
      <c r="AY290">
        <v>1918.9933907819679</v>
      </c>
      <c r="AZ290">
        <v>1653.537171263534</v>
      </c>
      <c r="BA290">
        <v>1612.1382000416891</v>
      </c>
      <c r="BB290">
        <v>1300.639865723434</v>
      </c>
      <c r="BC290">
        <v>1755.625138381437</v>
      </c>
      <c r="BD290">
        <v>1704.608535320257</v>
      </c>
      <c r="BE290">
        <v>2062.527641552032</v>
      </c>
      <c r="BF290">
        <v>417.75071484407721</v>
      </c>
      <c r="BG290">
        <v>1580.8314478692459</v>
      </c>
      <c r="BH290">
        <v>2330.1722214790821</v>
      </c>
      <c r="BI290">
        <v>1475.7236964253341</v>
      </c>
      <c r="BJ290">
        <v>668.97819990667767</v>
      </c>
      <c r="BK290">
        <v>6167.1065563084549</v>
      </c>
      <c r="BL290">
        <v>580.61871414380778</v>
      </c>
    </row>
    <row r="291">
      <c r="A291" t="s">
        <v>631</v>
      </c>
      <c r="B291">
        <v>2019</v>
      </c>
      <c r="C291" t="s">
        <v>638</v>
      </c>
      <c r="D291">
        <v>152</v>
      </c>
      <c r="E291" t="s">
        <v>110</v>
      </c>
      <c r="F291" t="s">
        <v>49</v>
      </c>
      <c r="G291" t="s">
        <v>197</v>
      </c>
      <c r="H291">
        <v>61.313611952263543</v>
      </c>
      <c r="I291">
        <v>68.775176262993156</v>
      </c>
      <c r="J291">
        <v>74.929559098265003</v>
      </c>
      <c r="K291">
        <v>51.150068084411053</v>
      </c>
      <c r="L291">
        <v>56.095735878942293</v>
      </c>
      <c r="M291">
        <v>60.5420759776474</v>
      </c>
      <c r="N291">
        <v>36.621518389059467</v>
      </c>
      <c r="O291">
        <v>36.626253923776353</v>
      </c>
      <c r="P291">
        <v>47.530656330663248</v>
      </c>
      <c r="Q291">
        <v>73.68356375261898</v>
      </c>
      <c r="R291">
        <v>55.88043899650993</v>
      </c>
      <c r="S291">
        <v>67.167762540579247</v>
      </c>
      <c r="T291">
        <v>71.917494463780287</v>
      </c>
      <c r="U291">
        <v>77.799697903318048</v>
      </c>
      <c r="V291">
        <v>71.15659850641201</v>
      </c>
      <c r="W291" t="s">
        <v>158</v>
      </c>
      <c r="X291" t="s">
        <v>159</v>
      </c>
      <c r="Y291" t="s">
        <v>160</v>
      </c>
      <c r="Z291" t="s">
        <v>161</v>
      </c>
      <c r="AA291" t="s">
        <v>162</v>
      </c>
      <c r="AB291" t="s">
        <v>163</v>
      </c>
      <c r="AC291" t="s">
        <v>252</v>
      </c>
      <c r="AD291" t="s">
        <v>165</v>
      </c>
      <c r="AE291" t="s">
        <v>166</v>
      </c>
      <c r="AF291">
        <v>80.63799072040581</v>
      </c>
      <c r="AG291">
        <v>34.862905624782279</v>
      </c>
      <c r="AH291">
        <v>31.500634939084541</v>
      </c>
      <c r="AI291">
        <v>67.90790367106743</v>
      </c>
      <c r="AJ291">
        <v>69.077328656153369</v>
      </c>
      <c r="AK291">
        <v>69.7396439046219</v>
      </c>
      <c r="AL291">
        <v>69.590679346570866</v>
      </c>
      <c r="AM291">
        <v>43.201389863851631</v>
      </c>
      <c r="AN291">
        <v>70.02895653113346</v>
      </c>
      <c r="AO291">
        <v>4433.9220082713409</v>
      </c>
      <c r="AP291">
        <v>5932.8483715063576</v>
      </c>
      <c r="AQ291">
        <v>6929.5563910951823</v>
      </c>
      <c r="AR291">
        <v>4988.3562841167713</v>
      </c>
      <c r="AS291">
        <v>5640.3672207579984</v>
      </c>
      <c r="AT291">
        <v>2121.039014839987</v>
      </c>
      <c r="AU291">
        <v>1312.111266601408</v>
      </c>
      <c r="AV291">
        <v>1312.900478925249</v>
      </c>
      <c r="AW291">
        <v>1700.224337236974</v>
      </c>
      <c r="AX291">
        <v>2647.7303761425669</v>
      </c>
      <c r="AY291">
        <v>2430.5362671177631</v>
      </c>
      <c r="AZ291">
        <v>3382.7847465077898</v>
      </c>
      <c r="BA291">
        <v>4128.5824702076552</v>
      </c>
      <c r="BB291">
        <v>4558.0185437845421</v>
      </c>
      <c r="BC291">
        <v>4331.1227743837007</v>
      </c>
      <c r="BD291">
        <v>7099.2739063474091</v>
      </c>
      <c r="BE291">
        <v>1103.9133262795769</v>
      </c>
      <c r="BF291">
        <v>192.1099962334317</v>
      </c>
      <c r="BG291">
        <v>3345.0899742350689</v>
      </c>
      <c r="BH291">
        <v>5205.3094177641206</v>
      </c>
      <c r="BI291">
        <v>3401.0321876560552</v>
      </c>
      <c r="BJ291">
        <v>1530.9334901009031</v>
      </c>
      <c r="BK291">
        <v>4690.7410944098719</v>
      </c>
      <c r="BL291">
        <v>1356.646882721197</v>
      </c>
    </row>
    <row r="292">
      <c r="A292" t="s">
        <v>631</v>
      </c>
      <c r="B292">
        <v>2019</v>
      </c>
      <c r="C292" t="s">
        <v>638</v>
      </c>
      <c r="D292">
        <v>153</v>
      </c>
      <c r="E292" t="s">
        <v>517</v>
      </c>
      <c r="F292" t="s">
        <v>518</v>
      </c>
      <c r="G292" t="s">
        <v>197</v>
      </c>
      <c r="H292">
        <v>0</v>
      </c>
      <c r="I292">
        <v>0</v>
      </c>
      <c r="J292">
        <v>0</v>
      </c>
      <c r="K292">
        <v>1.16273066208225</v>
      </c>
      <c r="L292">
        <v>3.985735856158779</v>
      </c>
      <c r="M292">
        <v>0</v>
      </c>
      <c r="N292">
        <v>0.56401252462022644</v>
      </c>
      <c r="O292">
        <v>4.1440800059349412</v>
      </c>
      <c r="P292">
        <v>1.7918944009024951</v>
      </c>
      <c r="Q292">
        <v>7.6525172228507357</v>
      </c>
      <c r="R292">
        <v>0</v>
      </c>
      <c r="S292">
        <v>0</v>
      </c>
      <c r="T292">
        <v>0</v>
      </c>
      <c r="U292">
        <v>0</v>
      </c>
      <c r="V292">
        <v>0.14731050890655051</v>
      </c>
      <c r="W292" t="s">
        <v>158</v>
      </c>
      <c r="X292" t="s">
        <v>159</v>
      </c>
      <c r="Y292" t="s">
        <v>160</v>
      </c>
      <c r="Z292" t="s">
        <v>161</v>
      </c>
      <c r="AA292" t="s">
        <v>162</v>
      </c>
      <c r="AB292" t="s">
        <v>163</v>
      </c>
      <c r="AC292" t="s">
        <v>252</v>
      </c>
      <c r="AD292" t="s">
        <v>165</v>
      </c>
      <c r="AE292" t="s">
        <v>166</v>
      </c>
      <c r="AF292">
        <v>0</v>
      </c>
      <c r="AG292">
        <v>0</v>
      </c>
      <c r="AH292">
        <v>0</v>
      </c>
      <c r="AI292">
        <v>0.050834232138882197</v>
      </c>
      <c r="AJ292">
        <v>0</v>
      </c>
      <c r="AK292">
        <v>0</v>
      </c>
      <c r="AL292">
        <v>0.63189988268858666</v>
      </c>
      <c r="AM292">
        <v>4.5792031662573232</v>
      </c>
      <c r="AN292">
        <v>0.081834264353663699</v>
      </c>
      <c r="AO292">
        <v>0</v>
      </c>
      <c r="AP292">
        <v>0</v>
      </c>
      <c r="AQ292">
        <v>0</v>
      </c>
      <c r="AR292">
        <v>116.6136378626382</v>
      </c>
      <c r="AS292">
        <v>400.86708994490982</v>
      </c>
      <c r="AT292">
        <v>0</v>
      </c>
      <c r="AU292">
        <v>20.222567919126568</v>
      </c>
      <c r="AV292">
        <v>148.6579507523808</v>
      </c>
      <c r="AW292">
        <v>64.098051770592406</v>
      </c>
      <c r="AX292">
        <v>274.98401642083809</v>
      </c>
      <c r="AY292">
        <v>0</v>
      </c>
      <c r="AZ292">
        <v>0</v>
      </c>
      <c r="BA292">
        <v>0</v>
      </c>
      <c r="BB292">
        <v>0</v>
      </c>
      <c r="BC292">
        <v>9.5181409446102236</v>
      </c>
      <c r="BD292">
        <v>0</v>
      </c>
      <c r="BE292">
        <v>0</v>
      </c>
      <c r="BF292">
        <v>0</v>
      </c>
      <c r="BG292">
        <v>2.7756753536094281</v>
      </c>
      <c r="BH292">
        <v>0</v>
      </c>
      <c r="BI292">
        <v>0</v>
      </c>
      <c r="BJ292">
        <v>15.551407859614409</v>
      </c>
      <c r="BK292">
        <v>497.20290340908917</v>
      </c>
      <c r="BL292">
        <v>1.9507411852349601</v>
      </c>
    </row>
    <row r="293">
      <c r="A293" t="s">
        <v>631</v>
      </c>
      <c r="B293">
        <v>2019</v>
      </c>
      <c r="C293" t="s">
        <v>638</v>
      </c>
      <c r="D293">
        <v>154</v>
      </c>
      <c r="E293" t="s">
        <v>517</v>
      </c>
      <c r="F293" t="s">
        <v>519</v>
      </c>
      <c r="G293" t="s">
        <v>197</v>
      </c>
      <c r="H293">
        <v>0.91145992193903591</v>
      </c>
      <c r="I293">
        <v>0.71981274991940736</v>
      </c>
      <c r="J293">
        <v>2.0675508415143629</v>
      </c>
      <c r="K293">
        <v>12.872736127918239</v>
      </c>
      <c r="L293">
        <v>48.474794930639803</v>
      </c>
      <c r="M293">
        <v>5.3825690757712579</v>
      </c>
      <c r="N293">
        <v>19.09970696179116</v>
      </c>
      <c r="O293">
        <v>21.909557297724099</v>
      </c>
      <c r="P293">
        <v>47.073494740646403</v>
      </c>
      <c r="Q293">
        <v>64.236761627010182</v>
      </c>
      <c r="R293">
        <v>0.48069098777034658</v>
      </c>
      <c r="S293">
        <v>0.58666700144797479</v>
      </c>
      <c r="T293">
        <v>0.45431115909627889</v>
      </c>
      <c r="U293">
        <v>1.6500431259156561</v>
      </c>
      <c r="V293">
        <v>10.48774746504585</v>
      </c>
      <c r="W293" t="s">
        <v>158</v>
      </c>
      <c r="X293" t="s">
        <v>159</v>
      </c>
      <c r="Y293" t="s">
        <v>160</v>
      </c>
      <c r="Z293" t="s">
        <v>161</v>
      </c>
      <c r="AA293" t="s">
        <v>162</v>
      </c>
      <c r="AB293" t="s">
        <v>163</v>
      </c>
      <c r="AC293" t="s">
        <v>252</v>
      </c>
      <c r="AD293" t="s">
        <v>165</v>
      </c>
      <c r="AE293" t="s">
        <v>166</v>
      </c>
      <c r="AF293">
        <v>4.8557770743507502</v>
      </c>
      <c r="AG293">
        <v>12.46121840912787</v>
      </c>
      <c r="AH293">
        <v>8.6959828633779566</v>
      </c>
      <c r="AI293">
        <v>4.7922325103707237</v>
      </c>
      <c r="AJ293">
        <v>1.868977310810334</v>
      </c>
      <c r="AK293">
        <v>0.50358851451638686</v>
      </c>
      <c r="AL293">
        <v>2.284449812274413</v>
      </c>
      <c r="AM293">
        <v>45.472565447092357</v>
      </c>
      <c r="AN293">
        <v>3.3396394734911241</v>
      </c>
      <c r="AO293">
        <v>91.556213784882928</v>
      </c>
      <c r="AP293">
        <v>72.236808357628519</v>
      </c>
      <c r="AQ293">
        <v>207.9126493283249</v>
      </c>
      <c r="AR293">
        <v>1291.04412403994</v>
      </c>
      <c r="AS293">
        <v>4875.3732512141996</v>
      </c>
      <c r="AT293">
        <v>192.90718148769159</v>
      </c>
      <c r="AU293">
        <v>684.81656773546194</v>
      </c>
      <c r="AV293">
        <v>785.94763737837604</v>
      </c>
      <c r="AW293">
        <v>1683.8711597005811</v>
      </c>
      <c r="AX293">
        <v>2308.2708865152949</v>
      </c>
      <c r="AY293">
        <v>31.221146922579589</v>
      </c>
      <c r="AZ293">
        <v>37.646052774528783</v>
      </c>
      <c r="BA293">
        <v>29.420538302215409</v>
      </c>
      <c r="BB293">
        <v>106.3793960556352</v>
      </c>
      <c r="BC293">
        <v>677.64247985261068</v>
      </c>
      <c r="BD293">
        <v>447.40391011898839</v>
      </c>
      <c r="BE293">
        <v>493.5425958201763</v>
      </c>
      <c r="BF293">
        <v>77.6081206924691</v>
      </c>
      <c r="BG293">
        <v>261.6677995934088</v>
      </c>
      <c r="BH293">
        <v>149.50630372449859</v>
      </c>
      <c r="BI293">
        <v>35.221510149344148</v>
      </c>
      <c r="BJ293">
        <v>56.221581517537871</v>
      </c>
      <c r="BK293">
        <v>4937.3418791184631</v>
      </c>
      <c r="BL293">
        <v>79.60934599009282</v>
      </c>
    </row>
    <row r="294">
      <c r="A294" t="s">
        <v>631</v>
      </c>
      <c r="B294">
        <v>2019</v>
      </c>
      <c r="C294" t="s">
        <v>638</v>
      </c>
      <c r="D294">
        <v>155</v>
      </c>
      <c r="E294" t="s">
        <v>517</v>
      </c>
      <c r="F294" t="s">
        <v>520</v>
      </c>
      <c r="G294" t="s">
        <v>197</v>
      </c>
      <c r="H294">
        <v>0.36720693847501251</v>
      </c>
      <c r="I294">
        <v>1.050822980866583</v>
      </c>
      <c r="J294">
        <v>0.74546571612795398</v>
      </c>
      <c r="K294">
        <v>4.2935694085935037</v>
      </c>
      <c r="L294">
        <v>12.53396836770558</v>
      </c>
      <c r="M294">
        <v>2.3930535156086439</v>
      </c>
      <c r="N294">
        <v>7.2783569962719463</v>
      </c>
      <c r="O294">
        <v>10.573129495714049</v>
      </c>
      <c r="P294">
        <v>18.410157256413719</v>
      </c>
      <c r="Q294">
        <v>9.8304290784393658</v>
      </c>
      <c r="R294">
        <v>0.27825976473813829</v>
      </c>
      <c r="S294">
        <v>0.71317044621922432</v>
      </c>
      <c r="T294">
        <v>0.40035420475724331</v>
      </c>
      <c r="U294">
        <v>0.49367961652853298</v>
      </c>
      <c r="V294">
        <v>0.76036038304471365</v>
      </c>
      <c r="W294" t="s">
        <v>158</v>
      </c>
      <c r="X294" t="s">
        <v>159</v>
      </c>
      <c r="Y294" t="s">
        <v>160</v>
      </c>
      <c r="Z294" t="s">
        <v>161</v>
      </c>
      <c r="AA294" t="s">
        <v>162</v>
      </c>
      <c r="AB294" t="s">
        <v>163</v>
      </c>
      <c r="AC294" t="s">
        <v>252</v>
      </c>
      <c r="AD294" t="s">
        <v>165</v>
      </c>
      <c r="AE294" t="s">
        <v>166</v>
      </c>
      <c r="AF294">
        <v>0.064733565443487295</v>
      </c>
      <c r="AG294">
        <v>0.39344306892514308</v>
      </c>
      <c r="AH294">
        <v>0.92171246628513726</v>
      </c>
      <c r="AI294">
        <v>1.310933057131686</v>
      </c>
      <c r="AJ294">
        <v>0.0200031490336013</v>
      </c>
      <c r="AK294">
        <v>0.53406728071816401</v>
      </c>
      <c r="AL294">
        <v>0.44552312464216692</v>
      </c>
      <c r="AM294">
        <v>15.431009997514661</v>
      </c>
      <c r="AN294">
        <v>3.4307900883985609</v>
      </c>
      <c r="AO294">
        <v>36.885963006236622</v>
      </c>
      <c r="AP294">
        <v>105.45534001051</v>
      </c>
      <c r="AQ294">
        <v>74.963937481739151</v>
      </c>
      <c r="AR294">
        <v>430.61455630246962</v>
      </c>
      <c r="AS294">
        <v>1260.609234116675</v>
      </c>
      <c r="AT294">
        <v>85.765217751363124</v>
      </c>
      <c r="AU294">
        <v>260.96418478626299</v>
      </c>
      <c r="AV294">
        <v>379.28316094799823</v>
      </c>
      <c r="AW294">
        <v>658.55176082475305</v>
      </c>
      <c r="AX294">
        <v>353.24466347590231</v>
      </c>
      <c r="AY294">
        <v>18.073126433737929</v>
      </c>
      <c r="AZ294">
        <v>45.763699320634139</v>
      </c>
      <c r="BA294">
        <v>25.926363417847071</v>
      </c>
      <c r="BB294">
        <v>31.827858694383849</v>
      </c>
      <c r="BC294">
        <v>49.128995264747083</v>
      </c>
      <c r="BD294">
        <v>5.9644522085545013</v>
      </c>
      <c r="BE294">
        <v>15.58281920510548</v>
      </c>
      <c r="BF294">
        <v>8.2259099921252066</v>
      </c>
      <c r="BG294">
        <v>71.580201447148099</v>
      </c>
      <c r="BH294">
        <v>1.6001247621178289</v>
      </c>
      <c r="BI294">
        <v>37.353227101122329</v>
      </c>
      <c r="BJ294">
        <v>10.964572097593949</v>
      </c>
      <c r="BK294">
        <v>1675.4755564972529</v>
      </c>
      <c r="BL294">
        <v>81.782167606610088</v>
      </c>
    </row>
    <row r="295">
      <c r="A295" t="s">
        <v>631</v>
      </c>
      <c r="B295">
        <v>2019</v>
      </c>
      <c r="C295" t="s">
        <v>638</v>
      </c>
      <c r="D295">
        <v>156</v>
      </c>
      <c r="E295" t="s">
        <v>517</v>
      </c>
      <c r="F295" t="s">
        <v>521</v>
      </c>
      <c r="G295" t="s">
        <v>197</v>
      </c>
      <c r="H295">
        <v>1.297094933666568</v>
      </c>
      <c r="I295">
        <v>0.48313598377264771</v>
      </c>
      <c r="J295">
        <v>0.20943402074187281</v>
      </c>
      <c r="K295">
        <v>0.31136156863884368</v>
      </c>
      <c r="L295">
        <v>0.53480844582572484</v>
      </c>
      <c r="M295">
        <v>0.059873254016554002</v>
      </c>
      <c r="N295">
        <v>0.095755576190250602</v>
      </c>
      <c r="O295">
        <v>0.91446257607571846</v>
      </c>
      <c r="P295">
        <v>0</v>
      </c>
      <c r="Q295">
        <v>0.58398091938191377</v>
      </c>
      <c r="R295">
        <v>1.1468353839477421</v>
      </c>
      <c r="S295">
        <v>1.163139444395338</v>
      </c>
      <c r="T295">
        <v>0.42476319762351178</v>
      </c>
      <c r="U295">
        <v>0.32667035158867042</v>
      </c>
      <c r="V295">
        <v>0.4301634968950408</v>
      </c>
      <c r="W295" t="s">
        <v>158</v>
      </c>
      <c r="X295" t="s">
        <v>159</v>
      </c>
      <c r="Y295" t="s">
        <v>160</v>
      </c>
      <c r="Z295" t="s">
        <v>161</v>
      </c>
      <c r="AA295" t="s">
        <v>162</v>
      </c>
      <c r="AB295" t="s">
        <v>163</v>
      </c>
      <c r="AC295" t="s">
        <v>252</v>
      </c>
      <c r="AD295" t="s">
        <v>165</v>
      </c>
      <c r="AE295" t="s">
        <v>166</v>
      </c>
      <c r="AF295">
        <v>0.24261147858395701</v>
      </c>
      <c r="AG295">
        <v>1.5652677162329749</v>
      </c>
      <c r="AH295">
        <v>0.029081552299884902</v>
      </c>
      <c r="AI295">
        <v>0</v>
      </c>
      <c r="AJ295">
        <v>0.0596124816108222</v>
      </c>
      <c r="AK295">
        <v>1.8314650098072669</v>
      </c>
      <c r="AL295">
        <v>0.43504758179927089</v>
      </c>
      <c r="AM295">
        <v>0.49538905047987369</v>
      </c>
      <c r="AN295">
        <v>0.1211776606775405</v>
      </c>
      <c r="AO295">
        <v>130.2932780559583</v>
      </c>
      <c r="AP295">
        <v>48.485111543754428</v>
      </c>
      <c r="AQ295">
        <v>21.060658455214881</v>
      </c>
      <c r="AR295">
        <v>31.227356767705722</v>
      </c>
      <c r="AS295">
        <v>53.788588379444711</v>
      </c>
      <c r="AT295">
        <v>2.1458118820658258</v>
      </c>
      <c r="AU295">
        <v>3.433299011305321</v>
      </c>
      <c r="AV295">
        <v>32.803935349817081</v>
      </c>
      <c r="AW295">
        <v>0</v>
      </c>
      <c r="AX295">
        <v>20.98465302962763</v>
      </c>
      <c r="AY295">
        <v>74.48759583433619</v>
      </c>
      <c r="AZ295">
        <v>74.637927137147884</v>
      </c>
      <c r="BA295">
        <v>27.507054746162801</v>
      </c>
      <c r="BB295">
        <v>21.060658455214881</v>
      </c>
      <c r="BC295">
        <v>27.794057756400399</v>
      </c>
      <c r="BD295">
        <v>22.35385243107044</v>
      </c>
      <c r="BE295">
        <v>61.994442795197671</v>
      </c>
      <c r="BF295">
        <v>0.25954106123170317</v>
      </c>
      <c r="BG295">
        <v>0</v>
      </c>
      <c r="BH295">
        <v>4.7686195706755274</v>
      </c>
      <c r="BI295">
        <v>128.09458828314141</v>
      </c>
      <c r="BJ295">
        <v>10.706763157026341</v>
      </c>
      <c r="BK295">
        <v>53.788588379444711</v>
      </c>
      <c r="BL295">
        <v>2.8885975242902289</v>
      </c>
    </row>
    <row r="296">
      <c r="A296" t="s">
        <v>631</v>
      </c>
      <c r="B296">
        <v>2019</v>
      </c>
      <c r="C296" t="s">
        <v>638</v>
      </c>
      <c r="D296">
        <v>157</v>
      </c>
      <c r="E296" t="s">
        <v>517</v>
      </c>
      <c r="F296" t="s">
        <v>522</v>
      </c>
      <c r="G296" t="s">
        <v>197</v>
      </c>
      <c r="H296">
        <v>0</v>
      </c>
      <c r="I296">
        <v>0</v>
      </c>
      <c r="J296">
        <v>0.0292577971502949</v>
      </c>
      <c r="K296">
        <v>0.34359521455953113</v>
      </c>
      <c r="L296">
        <v>0.30546339242029169</v>
      </c>
      <c r="M296">
        <v>0.082093270057240195</v>
      </c>
      <c r="N296">
        <v>0.67537122390552884</v>
      </c>
      <c r="O296">
        <v>0.50852216478577261</v>
      </c>
      <c r="P296">
        <v>0.4061710261619853</v>
      </c>
      <c r="Q296">
        <v>0.22808272903525481</v>
      </c>
      <c r="R296">
        <v>0</v>
      </c>
      <c r="S296">
        <v>0</v>
      </c>
      <c r="T296">
        <v>0</v>
      </c>
      <c r="U296">
        <v>0</v>
      </c>
      <c r="V296">
        <v>0</v>
      </c>
      <c r="W296" t="s">
        <v>158</v>
      </c>
      <c r="X296" t="s">
        <v>159</v>
      </c>
      <c r="Y296" t="s">
        <v>160</v>
      </c>
      <c r="Z296" t="s">
        <v>161</v>
      </c>
      <c r="AA296" t="s">
        <v>162</v>
      </c>
      <c r="AB296" t="s">
        <v>163</v>
      </c>
      <c r="AC296" t="s">
        <v>252</v>
      </c>
      <c r="AD296" t="s">
        <v>165</v>
      </c>
      <c r="AE296" t="s">
        <v>166</v>
      </c>
      <c r="AF296">
        <v>0</v>
      </c>
      <c r="AG296">
        <v>0.074285184492547202</v>
      </c>
      <c r="AH296">
        <v>0</v>
      </c>
      <c r="AI296">
        <v>0</v>
      </c>
      <c r="AJ296">
        <v>0</v>
      </c>
      <c r="AK296">
        <v>0</v>
      </c>
      <c r="AL296">
        <v>0</v>
      </c>
      <c r="AM296">
        <v>0.60032408230625867</v>
      </c>
      <c r="AN296">
        <v>0</v>
      </c>
      <c r="AO296">
        <v>0</v>
      </c>
      <c r="AP296">
        <v>0</v>
      </c>
      <c r="AQ296">
        <v>2.9421603555697908</v>
      </c>
      <c r="AR296">
        <v>34.460162812104727</v>
      </c>
      <c r="AS296">
        <v>30.722111455281631</v>
      </c>
      <c r="AT296">
        <v>2.9421603555697908</v>
      </c>
      <c r="AU296">
        <v>24.215314110709741</v>
      </c>
      <c r="AV296">
        <v>18.241892729134779</v>
      </c>
      <c r="AW296">
        <v>14.52918846642584</v>
      </c>
      <c r="AX296">
        <v>8.1958789611159872</v>
      </c>
      <c r="AY296">
        <v>0</v>
      </c>
      <c r="AZ296">
        <v>0</v>
      </c>
      <c r="BA296">
        <v>0</v>
      </c>
      <c r="BB296">
        <v>0</v>
      </c>
      <c r="BC296">
        <v>0</v>
      </c>
      <c r="BD296">
        <v>0</v>
      </c>
      <c r="BE296">
        <v>2.9421603555697908</v>
      </c>
      <c r="BF296">
        <v>0</v>
      </c>
      <c r="BG296">
        <v>0</v>
      </c>
      <c r="BH296">
        <v>0</v>
      </c>
      <c r="BI296">
        <v>0</v>
      </c>
      <c r="BJ296">
        <v>0</v>
      </c>
      <c r="BK296">
        <v>65.182274267386362</v>
      </c>
      <c r="BL296">
        <v>0</v>
      </c>
    </row>
    <row r="297">
      <c r="A297" t="s">
        <v>631</v>
      </c>
      <c r="B297">
        <v>2019</v>
      </c>
      <c r="C297" t="s">
        <v>638</v>
      </c>
      <c r="D297">
        <v>158</v>
      </c>
      <c r="E297" t="s">
        <v>517</v>
      </c>
      <c r="F297" t="s">
        <v>523</v>
      </c>
      <c r="G297" t="s">
        <v>197</v>
      </c>
      <c r="H297">
        <v>0.47923999696381953</v>
      </c>
      <c r="I297">
        <v>0.45963423239908052</v>
      </c>
      <c r="J297">
        <v>1.0365945835588339</v>
      </c>
      <c r="K297">
        <v>3.4185383928925042</v>
      </c>
      <c r="L297">
        <v>5.3629896145903277</v>
      </c>
      <c r="M297">
        <v>4.1562971354390346</v>
      </c>
      <c r="N297">
        <v>4.2908988396165517</v>
      </c>
      <c r="O297">
        <v>7.5785652002332977</v>
      </c>
      <c r="P297">
        <v>5.2508735081320594</v>
      </c>
      <c r="Q297">
        <v>5.0451489042053588</v>
      </c>
      <c r="R297">
        <v>0.70877238748305971</v>
      </c>
      <c r="S297">
        <v>0.15671271686320101</v>
      </c>
      <c r="T297">
        <v>0.13461616708472829</v>
      </c>
      <c r="U297">
        <v>0.60051513290671432</v>
      </c>
      <c r="V297">
        <v>0.5174180165449066</v>
      </c>
      <c r="W297" t="s">
        <v>158</v>
      </c>
      <c r="X297" t="s">
        <v>159</v>
      </c>
      <c r="Y297" t="s">
        <v>160</v>
      </c>
      <c r="Z297" t="s">
        <v>161</v>
      </c>
      <c r="AA297" t="s">
        <v>162</v>
      </c>
      <c r="AB297" t="s">
        <v>163</v>
      </c>
      <c r="AC297" t="s">
        <v>252</v>
      </c>
      <c r="AD297" t="s">
        <v>165</v>
      </c>
      <c r="AE297" t="s">
        <v>166</v>
      </c>
      <c r="AF297">
        <v>0.15963776296689031</v>
      </c>
      <c r="AG297">
        <v>2.1902361506638659</v>
      </c>
      <c r="AH297">
        <v>2.7094741210226321</v>
      </c>
      <c r="AI297">
        <v>0.856565945402604</v>
      </c>
      <c r="AJ297">
        <v>3.1136268176287718</v>
      </c>
      <c r="AK297">
        <v>0.089005664778553706</v>
      </c>
      <c r="AL297">
        <v>0.12895050903838301</v>
      </c>
      <c r="AM297">
        <v>5.9852534242402156</v>
      </c>
      <c r="AN297">
        <v>0</v>
      </c>
      <c r="AO297">
        <v>48.139691675023407</v>
      </c>
      <c r="AP297">
        <v>46.126593289901471</v>
      </c>
      <c r="AQ297">
        <v>104.2398193164875</v>
      </c>
      <c r="AR297">
        <v>342.85515224513108</v>
      </c>
      <c r="AS297">
        <v>539.38497627323818</v>
      </c>
      <c r="AT297">
        <v>148.9585278955339</v>
      </c>
      <c r="AU297">
        <v>153.84940835609109</v>
      </c>
      <c r="AV297">
        <v>271.86105738704578</v>
      </c>
      <c r="AW297">
        <v>187.82957399474299</v>
      </c>
      <c r="AX297">
        <v>181.2913671042698</v>
      </c>
      <c r="AY297">
        <v>46.035160648462693</v>
      </c>
      <c r="AZ297">
        <v>10.05615655032717</v>
      </c>
      <c r="BA297">
        <v>8.717549680469908</v>
      </c>
      <c r="BB297">
        <v>38.715616675434212</v>
      </c>
      <c r="BC297">
        <v>33.431814507404027</v>
      </c>
      <c r="BD297">
        <v>14.70878054334581</v>
      </c>
      <c r="BE297">
        <v>86.747122132617378</v>
      </c>
      <c r="BF297">
        <v>24.180957794086989</v>
      </c>
      <c r="BG297">
        <v>46.770628439897699</v>
      </c>
      <c r="BH297">
        <v>249.0703519987201</v>
      </c>
      <c r="BI297">
        <v>6.2251497700608089</v>
      </c>
      <c r="BJ297">
        <v>3.1735438076494669</v>
      </c>
      <c r="BK297">
        <v>649.86969831340355</v>
      </c>
      <c r="BL297">
        <v>0</v>
      </c>
    </row>
    <row r="298">
      <c r="A298" t="s">
        <v>631</v>
      </c>
      <c r="B298">
        <v>2019</v>
      </c>
      <c r="C298" t="s">
        <v>638</v>
      </c>
      <c r="D298">
        <v>159</v>
      </c>
      <c r="E298" t="s">
        <v>517</v>
      </c>
      <c r="F298" t="s">
        <v>524</v>
      </c>
      <c r="G298" t="s">
        <v>197</v>
      </c>
      <c r="H298">
        <v>1.508882721209408</v>
      </c>
      <c r="I298">
        <v>1.634468028328903</v>
      </c>
      <c r="J298">
        <v>4.3453824189228847</v>
      </c>
      <c r="K298">
        <v>8.8094884940966232</v>
      </c>
      <c r="L298">
        <v>6.7493298736034806</v>
      </c>
      <c r="M298">
        <v>6.3718792234334822</v>
      </c>
      <c r="N298">
        <v>8.8544491793678315</v>
      </c>
      <c r="O298">
        <v>9.7215168859774437</v>
      </c>
      <c r="P298">
        <v>5.8425696219920784</v>
      </c>
      <c r="Q298">
        <v>3.716557557608585</v>
      </c>
      <c r="R298">
        <v>0.89436301623692405</v>
      </c>
      <c r="S298">
        <v>1.6831631805274689</v>
      </c>
      <c r="T298">
        <v>1.6518284281219791</v>
      </c>
      <c r="U298">
        <v>3.663543032807381</v>
      </c>
      <c r="V298">
        <v>8.7991329289971816</v>
      </c>
      <c r="W298" t="s">
        <v>158</v>
      </c>
      <c r="X298" t="s">
        <v>159</v>
      </c>
      <c r="Y298" t="s">
        <v>160</v>
      </c>
      <c r="Z298" t="s">
        <v>161</v>
      </c>
      <c r="AA298" t="s">
        <v>162</v>
      </c>
      <c r="AB298" t="s">
        <v>163</v>
      </c>
      <c r="AC298" t="s">
        <v>252</v>
      </c>
      <c r="AD298" t="s">
        <v>165</v>
      </c>
      <c r="AE298" t="s">
        <v>166</v>
      </c>
      <c r="AF298">
        <v>4.8367934145421678</v>
      </c>
      <c r="AG298">
        <v>6.8367261053153552</v>
      </c>
      <c r="AH298">
        <v>3.7943066956190812</v>
      </c>
      <c r="AI298">
        <v>3.1232394458055781</v>
      </c>
      <c r="AJ298">
        <v>2.105354617035522</v>
      </c>
      <c r="AK298">
        <v>6.4872098869277819</v>
      </c>
      <c r="AL298">
        <v>3.920618661007707</v>
      </c>
      <c r="AM298">
        <v>6.0873463802112528</v>
      </c>
      <c r="AN298">
        <v>0.60825459314906372</v>
      </c>
      <c r="AO298">
        <v>151.5673763312268</v>
      </c>
      <c r="AP298">
        <v>164.02703861842579</v>
      </c>
      <c r="AQ298">
        <v>436.97110267975268</v>
      </c>
      <c r="AR298">
        <v>883.52920801618279</v>
      </c>
      <c r="AS298">
        <v>678.81674128730594</v>
      </c>
      <c r="AT298">
        <v>228.36330467276119</v>
      </c>
      <c r="AU298">
        <v>317.47468735164881</v>
      </c>
      <c r="AV298">
        <v>348.73380253382129</v>
      </c>
      <c r="AW298">
        <v>208.99520078589541</v>
      </c>
      <c r="AX298">
        <v>133.5500325825746</v>
      </c>
      <c r="AY298">
        <v>58.089375175460667</v>
      </c>
      <c r="AZ298">
        <v>108.00752346030821</v>
      </c>
      <c r="BA298">
        <v>106.97003708850571</v>
      </c>
      <c r="BB298">
        <v>236.19109654337629</v>
      </c>
      <c r="BC298">
        <v>568.5364067385417</v>
      </c>
      <c r="BD298">
        <v>445.65478459352062</v>
      </c>
      <c r="BE298">
        <v>270.77733798946048</v>
      </c>
      <c r="BF298">
        <v>33.862648605020681</v>
      </c>
      <c r="BG298">
        <v>170.5366322728905</v>
      </c>
      <c r="BH298">
        <v>168.41498556545659</v>
      </c>
      <c r="BI298">
        <v>453.72227977196542</v>
      </c>
      <c r="BJ298">
        <v>96.48860765716276</v>
      </c>
      <c r="BK298">
        <v>660.95479593485356</v>
      </c>
      <c r="BL298">
        <v>14.499394542563531</v>
      </c>
    </row>
    <row r="299">
      <c r="A299" t="s">
        <v>631</v>
      </c>
      <c r="B299">
        <v>2019</v>
      </c>
      <c r="C299" t="s">
        <v>638</v>
      </c>
      <c r="D299">
        <v>160</v>
      </c>
      <c r="E299" t="s">
        <v>517</v>
      </c>
      <c r="F299" t="s">
        <v>525</v>
      </c>
      <c r="G299" t="s">
        <v>197</v>
      </c>
      <c r="H299">
        <v>66.766492432013322</v>
      </c>
      <c r="I299">
        <v>81.390418103410383</v>
      </c>
      <c r="J299">
        <v>83.415930467573205</v>
      </c>
      <c r="K299">
        <v>65.703170526297384</v>
      </c>
      <c r="L299">
        <v>21.933269184491351</v>
      </c>
      <c r="M299">
        <v>78.792889577520228</v>
      </c>
      <c r="N299">
        <v>58.65644003411682</v>
      </c>
      <c r="O299">
        <v>44.267999622403053</v>
      </c>
      <c r="P299">
        <v>21.22483944575124</v>
      </c>
      <c r="Q299">
        <v>8.4731877350918214</v>
      </c>
      <c r="R299">
        <v>62.659760399719602</v>
      </c>
      <c r="S299">
        <v>73.938412820808409</v>
      </c>
      <c r="T299">
        <v>85.417055370424492</v>
      </c>
      <c r="U299">
        <v>83.96358027022211</v>
      </c>
      <c r="V299">
        <v>73.061340109112265</v>
      </c>
      <c r="W299" t="s">
        <v>158</v>
      </c>
      <c r="X299" t="s">
        <v>159</v>
      </c>
      <c r="Y299" t="s">
        <v>160</v>
      </c>
      <c r="Z299" t="s">
        <v>161</v>
      </c>
      <c r="AA299" t="s">
        <v>162</v>
      </c>
      <c r="AB299" t="s">
        <v>163</v>
      </c>
      <c r="AC299" t="s">
        <v>252</v>
      </c>
      <c r="AD299" t="s">
        <v>165</v>
      </c>
      <c r="AE299" t="s">
        <v>166</v>
      </c>
      <c r="AF299">
        <v>85.240261718251261</v>
      </c>
      <c r="AG299">
        <v>56.238815517687023</v>
      </c>
      <c r="AH299">
        <v>52.184279497010301</v>
      </c>
      <c r="AI299">
        <v>79.965531485722877</v>
      </c>
      <c r="AJ299">
        <v>86.770302616091172</v>
      </c>
      <c r="AK299">
        <v>59.929700099712427</v>
      </c>
      <c r="AL299">
        <v>81.091477572533236</v>
      </c>
      <c r="AM299">
        <v>21.166330751533579</v>
      </c>
      <c r="AN299">
        <v>72.093657752623102</v>
      </c>
      <c r="AO299">
        <v>6706.6988988036364</v>
      </c>
      <c r="AP299">
        <v>8167.9353906159477</v>
      </c>
      <c r="AQ299">
        <v>8388.2953451328704</v>
      </c>
      <c r="AR299">
        <v>6589.5619544939973</v>
      </c>
      <c r="AS299">
        <v>2205.9479374127282</v>
      </c>
      <c r="AT299">
        <v>2823.8772295722752</v>
      </c>
      <c r="AU299">
        <v>2103.1161378602542</v>
      </c>
      <c r="AV299">
        <v>1587.9978423073219</v>
      </c>
      <c r="AW299">
        <v>759.23606710923809</v>
      </c>
      <c r="AX299">
        <v>304.47382572702782</v>
      </c>
      <c r="AY299">
        <v>4069.7862771413561</v>
      </c>
      <c r="AZ299">
        <v>4744.5814819088409</v>
      </c>
      <c r="BA299">
        <v>5531.4858525310019</v>
      </c>
      <c r="BB299">
        <v>5413.1887946010229</v>
      </c>
      <c r="BC299">
        <v>4720.6960177008241</v>
      </c>
      <c r="BD299">
        <v>7853.9079962625119</v>
      </c>
      <c r="BE299">
        <v>2227.4106820982888</v>
      </c>
      <c r="BF299">
        <v>465.72353293257561</v>
      </c>
      <c r="BG299">
        <v>4366.3166638731927</v>
      </c>
      <c r="BH299">
        <v>6941.0726080796521</v>
      </c>
      <c r="BI299">
        <v>4191.5462316217809</v>
      </c>
      <c r="BJ299">
        <v>1995.706402576955</v>
      </c>
      <c r="BK299">
        <v>2298.2079462486558</v>
      </c>
      <c r="BL299">
        <v>1718.547462765569</v>
      </c>
    </row>
    <row r="300">
      <c r="A300" t="s">
        <v>631</v>
      </c>
      <c r="B300">
        <v>2019</v>
      </c>
      <c r="C300" t="s">
        <v>638</v>
      </c>
      <c r="D300">
        <v>161</v>
      </c>
      <c r="E300" t="s">
        <v>517</v>
      </c>
      <c r="F300" t="s">
        <v>526</v>
      </c>
      <c r="G300" t="s">
        <v>197</v>
      </c>
      <c r="H300">
        <v>0.17683954437143701</v>
      </c>
      <c r="I300">
        <v>0.039977617704484797</v>
      </c>
      <c r="J300">
        <v>0.069698721524127399</v>
      </c>
      <c r="K300">
        <v>0.2736620129241793</v>
      </c>
      <c r="L300">
        <v>0</v>
      </c>
      <c r="M300">
        <v>0.32462474693356702</v>
      </c>
      <c r="N300">
        <v>0.27229465432536709</v>
      </c>
      <c r="O300">
        <v>0.28046471259787981</v>
      </c>
      <c r="P300">
        <v>0</v>
      </c>
      <c r="Q300">
        <v>0</v>
      </c>
      <c r="R300">
        <v>0.19633440773440231</v>
      </c>
      <c r="S300">
        <v>0.078098253210619306</v>
      </c>
      <c r="T300">
        <v>0</v>
      </c>
      <c r="U300">
        <v>0.1087144571111953</v>
      </c>
      <c r="V300">
        <v>0</v>
      </c>
      <c r="W300" t="s">
        <v>158</v>
      </c>
      <c r="X300" t="s">
        <v>159</v>
      </c>
      <c r="Y300" t="s">
        <v>160</v>
      </c>
      <c r="Z300" t="s">
        <v>161</v>
      </c>
      <c r="AA300" t="s">
        <v>162</v>
      </c>
      <c r="AB300" t="s">
        <v>163</v>
      </c>
      <c r="AC300" t="s">
        <v>252</v>
      </c>
      <c r="AD300" t="s">
        <v>165</v>
      </c>
      <c r="AE300" t="s">
        <v>166</v>
      </c>
      <c r="AF300">
        <v>0.13840068985537499</v>
      </c>
      <c r="AG300">
        <v>0</v>
      </c>
      <c r="AH300">
        <v>0</v>
      </c>
      <c r="AI300">
        <v>0</v>
      </c>
      <c r="AJ300">
        <v>0.095286949175562699</v>
      </c>
      <c r="AK300">
        <v>0</v>
      </c>
      <c r="AL300">
        <v>0.1630175974067789</v>
      </c>
      <c r="AM300">
        <v>0.18257770036464829</v>
      </c>
      <c r="AN300">
        <v>0.50426035427432281</v>
      </c>
      <c r="AO300">
        <v>17.763544770732679</v>
      </c>
      <c r="AP300">
        <v>4.011953815817713</v>
      </c>
      <c r="AQ300">
        <v>7.0088945606118482</v>
      </c>
      <c r="AR300">
        <v>27.44635874205871</v>
      </c>
      <c r="AS300">
        <v>0</v>
      </c>
      <c r="AT300">
        <v>11.63430400809794</v>
      </c>
      <c r="AU300">
        <v>9.7630759969693699</v>
      </c>
      <c r="AV300">
        <v>10.06093255280911</v>
      </c>
      <c r="AW300">
        <v>0</v>
      </c>
      <c r="AX300">
        <v>0</v>
      </c>
      <c r="AY300">
        <v>12.752028945385529</v>
      </c>
      <c r="AZ300">
        <v>5.0115158253471481</v>
      </c>
      <c r="BA300">
        <v>0</v>
      </c>
      <c r="BB300">
        <v>7.0088945606118482</v>
      </c>
      <c r="BC300">
        <v>0</v>
      </c>
      <c r="BD300">
        <v>12.752028945385529</v>
      </c>
      <c r="BE300">
        <v>0</v>
      </c>
      <c r="BF300">
        <v>0</v>
      </c>
      <c r="BG300">
        <v>0</v>
      </c>
      <c r="BH300">
        <v>7.6223501922802281</v>
      </c>
      <c r="BI300">
        <v>0</v>
      </c>
      <c r="BJ300">
        <v>4.011953815817713</v>
      </c>
      <c r="BK300">
        <v>19.82400854977848</v>
      </c>
      <c r="BL300">
        <v>12.020410385959</v>
      </c>
    </row>
    <row r="301">
      <c r="A301" t="s">
        <v>631</v>
      </c>
      <c r="B301">
        <v>2019</v>
      </c>
      <c r="C301" t="s">
        <v>638</v>
      </c>
      <c r="D301">
        <v>162</v>
      </c>
      <c r="E301" t="s">
        <v>517</v>
      </c>
      <c r="F301" t="s">
        <v>527</v>
      </c>
      <c r="G301" t="s">
        <v>197</v>
      </c>
      <c r="H301">
        <v>0</v>
      </c>
      <c r="I301">
        <v>0</v>
      </c>
      <c r="J301">
        <v>0.0032448465252115002</v>
      </c>
      <c r="K301">
        <v>0</v>
      </c>
      <c r="L301">
        <v>0</v>
      </c>
      <c r="M301">
        <v>0</v>
      </c>
      <c r="N301">
        <v>0</v>
      </c>
      <c r="O301">
        <v>0</v>
      </c>
      <c r="P301">
        <v>0</v>
      </c>
      <c r="Q301">
        <v>0</v>
      </c>
      <c r="R301">
        <v>0</v>
      </c>
      <c r="S301">
        <v>0</v>
      </c>
      <c r="T301">
        <v>0</v>
      </c>
      <c r="U301">
        <v>0.0050612367154453004</v>
      </c>
      <c r="V301">
        <v>0</v>
      </c>
      <c r="W301" t="s">
        <v>158</v>
      </c>
      <c r="X301" t="s">
        <v>159</v>
      </c>
      <c r="Y301" t="s">
        <v>160</v>
      </c>
      <c r="Z301" t="s">
        <v>161</v>
      </c>
      <c r="AA301" t="s">
        <v>162</v>
      </c>
      <c r="AB301" t="s">
        <v>163</v>
      </c>
      <c r="AC301" t="s">
        <v>252</v>
      </c>
      <c r="AD301" t="s">
        <v>165</v>
      </c>
      <c r="AE301" t="s">
        <v>166</v>
      </c>
      <c r="AF301">
        <v>0</v>
      </c>
      <c r="AG301">
        <v>0</v>
      </c>
      <c r="AH301">
        <v>0</v>
      </c>
      <c r="AI301">
        <v>0</v>
      </c>
      <c r="AJ301">
        <v>0</v>
      </c>
      <c r="AK301">
        <v>0</v>
      </c>
      <c r="AL301">
        <v>0.013258592969120599</v>
      </c>
      <c r="AM301">
        <v>0</v>
      </c>
      <c r="AN301">
        <v>0</v>
      </c>
      <c r="AO301">
        <v>0</v>
      </c>
      <c r="AP301">
        <v>0</v>
      </c>
      <c r="AQ301">
        <v>0.32630135335699317</v>
      </c>
      <c r="AR301">
        <v>0</v>
      </c>
      <c r="AS301">
        <v>0</v>
      </c>
      <c r="AT301">
        <v>0</v>
      </c>
      <c r="AU301">
        <v>0</v>
      </c>
      <c r="AV301">
        <v>0</v>
      </c>
      <c r="AW301">
        <v>0</v>
      </c>
      <c r="AX301">
        <v>0</v>
      </c>
      <c r="AY301">
        <v>0</v>
      </c>
      <c r="AZ301">
        <v>0</v>
      </c>
      <c r="BA301">
        <v>0</v>
      </c>
      <c r="BB301">
        <v>0.32630135335699317</v>
      </c>
      <c r="BC301">
        <v>0</v>
      </c>
      <c r="BD301">
        <v>0</v>
      </c>
      <c r="BE301">
        <v>0</v>
      </c>
      <c r="BF301">
        <v>0</v>
      </c>
      <c r="BG301">
        <v>0</v>
      </c>
      <c r="BH301">
        <v>0</v>
      </c>
      <c r="BI301">
        <v>0</v>
      </c>
      <c r="BJ301">
        <v>0.32630135335699317</v>
      </c>
      <c r="BK301">
        <v>0</v>
      </c>
      <c r="BL301">
        <v>0</v>
      </c>
    </row>
    <row r="302">
      <c r="A302" t="s">
        <v>631</v>
      </c>
      <c r="B302">
        <v>2019</v>
      </c>
      <c r="C302" t="s">
        <v>638</v>
      </c>
      <c r="D302">
        <v>163</v>
      </c>
      <c r="E302" t="s">
        <v>517</v>
      </c>
      <c r="F302" t="s">
        <v>528</v>
      </c>
      <c r="G302" t="s">
        <v>197</v>
      </c>
      <c r="H302">
        <v>0.22982627975920761</v>
      </c>
      <c r="I302">
        <v>0.1019575564439499</v>
      </c>
      <c r="J302">
        <v>0.043492241714178197</v>
      </c>
      <c r="K302">
        <v>0.050269857579052502</v>
      </c>
      <c r="L302">
        <v>0.083366139937104206</v>
      </c>
      <c r="M302">
        <v>0.080818457268912305</v>
      </c>
      <c r="N302">
        <v>0.14061456857886839</v>
      </c>
      <c r="O302">
        <v>0</v>
      </c>
      <c r="P302">
        <v>0</v>
      </c>
      <c r="Q302">
        <v>0.2333342263767452</v>
      </c>
      <c r="R302">
        <v>0.31721631112722082</v>
      </c>
      <c r="S302">
        <v>0</v>
      </c>
      <c r="T302">
        <v>0.1580015045388071</v>
      </c>
      <c r="U302">
        <v>0.0614200564272512</v>
      </c>
      <c r="V302">
        <v>0</v>
      </c>
      <c r="W302" t="s">
        <v>158</v>
      </c>
      <c r="X302" t="s">
        <v>159</v>
      </c>
      <c r="Y302" t="s">
        <v>160</v>
      </c>
      <c r="Z302" t="s">
        <v>161</v>
      </c>
      <c r="AA302" t="s">
        <v>162</v>
      </c>
      <c r="AB302" t="s">
        <v>163</v>
      </c>
      <c r="AC302" t="s">
        <v>252</v>
      </c>
      <c r="AD302" t="s">
        <v>165</v>
      </c>
      <c r="AE302" t="s">
        <v>166</v>
      </c>
      <c r="AF302">
        <v>0.0123361768771504</v>
      </c>
      <c r="AG302">
        <v>0</v>
      </c>
      <c r="AH302">
        <v>0</v>
      </c>
      <c r="AI302">
        <v>0.1148999212061893</v>
      </c>
      <c r="AJ302">
        <v>0.1678420290776963</v>
      </c>
      <c r="AK302">
        <v>0</v>
      </c>
      <c r="AL302">
        <v>0.27470147307896808</v>
      </c>
      <c r="AM302">
        <v>0</v>
      </c>
      <c r="AN302">
        <v>0.98669630682685416</v>
      </c>
      <c r="AO302">
        <v>23.086066097402959</v>
      </c>
      <c r="AP302">
        <v>10.23195055419388</v>
      </c>
      <c r="AQ302">
        <v>4.3735742882141162</v>
      </c>
      <c r="AR302">
        <v>5.0417101382980016</v>
      </c>
      <c r="AS302">
        <v>8.3845852115082504</v>
      </c>
      <c r="AT302">
        <v>2.8964720349074922</v>
      </c>
      <c r="AU302">
        <v>5.0417101382980016</v>
      </c>
      <c r="AV302">
        <v>0</v>
      </c>
      <c r="AW302">
        <v>0</v>
      </c>
      <c r="AX302">
        <v>8.3845852115082504</v>
      </c>
      <c r="AY302">
        <v>20.603375781767969</v>
      </c>
      <c r="AZ302">
        <v>0</v>
      </c>
      <c r="BA302">
        <v>10.23195055419388</v>
      </c>
      <c r="BB302">
        <v>3.9597925689416171</v>
      </c>
      <c r="BC302">
        <v>0</v>
      </c>
      <c r="BD302">
        <v>1.1366365642917171</v>
      </c>
      <c r="BE302">
        <v>0</v>
      </c>
      <c r="BF302">
        <v>0</v>
      </c>
      <c r="BG302">
        <v>6.2738211241661448</v>
      </c>
      <c r="BH302">
        <v>13.426295349806249</v>
      </c>
      <c r="BI302">
        <v>0</v>
      </c>
      <c r="BJ302">
        <v>6.7605561648652026</v>
      </c>
      <c r="BK302">
        <v>0</v>
      </c>
      <c r="BL302">
        <v>23.52057708648789</v>
      </c>
    </row>
    <row r="303">
      <c r="A303" t="s">
        <v>631</v>
      </c>
      <c r="B303">
        <v>2019</v>
      </c>
      <c r="C303" t="s">
        <v>638</v>
      </c>
      <c r="D303">
        <v>164</v>
      </c>
      <c r="E303" t="s">
        <v>517</v>
      </c>
      <c r="F303" t="s">
        <v>529</v>
      </c>
      <c r="G303" t="s">
        <v>197</v>
      </c>
      <c r="H303">
        <v>28.008553277837461</v>
      </c>
      <c r="I303">
        <v>14.040768800788429</v>
      </c>
      <c r="J303">
        <v>8.0339483446472109</v>
      </c>
      <c r="K303">
        <v>2.7608777344177842</v>
      </c>
      <c r="L303">
        <v>0.026328739732687699</v>
      </c>
      <c r="M303">
        <v>2.246444050541522</v>
      </c>
      <c r="N303">
        <v>0.072099441215339594</v>
      </c>
      <c r="O303">
        <v>0.073817944984081493</v>
      </c>
      <c r="P303">
        <v>0</v>
      </c>
      <c r="Q303">
        <v>0</v>
      </c>
      <c r="R303">
        <v>33.03321903013898</v>
      </c>
      <c r="S303">
        <v>21.51517463140992</v>
      </c>
      <c r="T303">
        <v>11.35194621668249</v>
      </c>
      <c r="U303">
        <v>9.1267727197771453</v>
      </c>
      <c r="V303">
        <v>5.7965270914535054</v>
      </c>
      <c r="W303" t="s">
        <v>158</v>
      </c>
      <c r="X303" t="s">
        <v>159</v>
      </c>
      <c r="Y303" t="s">
        <v>160</v>
      </c>
      <c r="Z303" t="s">
        <v>161</v>
      </c>
      <c r="AA303" t="s">
        <v>162</v>
      </c>
      <c r="AB303" t="s">
        <v>163</v>
      </c>
      <c r="AC303" t="s">
        <v>252</v>
      </c>
      <c r="AD303" t="s">
        <v>165</v>
      </c>
      <c r="AE303" t="s">
        <v>166</v>
      </c>
      <c r="AF303">
        <v>4.4494481191290296</v>
      </c>
      <c r="AG303">
        <v>20.05206275217536</v>
      </c>
      <c r="AH303">
        <v>31.66516280438476</v>
      </c>
      <c r="AI303">
        <v>9.7857634022216278</v>
      </c>
      <c r="AJ303">
        <v>5.7989940295366349</v>
      </c>
      <c r="AK303">
        <v>30.27334032781874</v>
      </c>
      <c r="AL303">
        <v>10.61105519256143</v>
      </c>
      <c r="AM303">
        <v>0</v>
      </c>
      <c r="AN303">
        <v>18.73104121805164</v>
      </c>
      <c r="AO303">
        <v>2813.4611626757742</v>
      </c>
      <c r="AP303">
        <v>1409.0613498717321</v>
      </c>
      <c r="AQ303">
        <v>807.89282244642106</v>
      </c>
      <c r="AR303">
        <v>276.89645315437798</v>
      </c>
      <c r="AS303">
        <v>2.6480242694083289</v>
      </c>
      <c r="AT303">
        <v>80.510846040125145</v>
      </c>
      <c r="AU303">
        <v>2.5851125343183399</v>
      </c>
      <c r="AV303">
        <v>2.6480242694083289</v>
      </c>
      <c r="AW303">
        <v>0</v>
      </c>
      <c r="AX303">
        <v>0</v>
      </c>
      <c r="AY303">
        <v>2145.5259426632902</v>
      </c>
      <c r="AZ303">
        <v>1380.615234243897</v>
      </c>
      <c r="BA303">
        <v>735.13573634632712</v>
      </c>
      <c r="BB303">
        <v>588.40920859456878</v>
      </c>
      <c r="BC303">
        <v>374.52970772577828</v>
      </c>
      <c r="BD303">
        <v>409.96537853543799</v>
      </c>
      <c r="BE303">
        <v>794.18775735512781</v>
      </c>
      <c r="BF303">
        <v>282.59873728807798</v>
      </c>
      <c r="BG303">
        <v>534.32699086692583</v>
      </c>
      <c r="BH303">
        <v>463.88265799789622</v>
      </c>
      <c r="BI303">
        <v>2117.3492501805658</v>
      </c>
      <c r="BJ303">
        <v>261.14397492573352</v>
      </c>
      <c r="BK303">
        <v>0</v>
      </c>
      <c r="BL303">
        <v>446.50506526794601</v>
      </c>
    </row>
    <row r="304">
      <c r="A304" t="s">
        <v>631</v>
      </c>
      <c r="B304">
        <v>2019</v>
      </c>
      <c r="C304" t="s">
        <v>638</v>
      </c>
      <c r="D304">
        <v>165</v>
      </c>
      <c r="E304" t="s">
        <v>517</v>
      </c>
      <c r="F304" t="s">
        <v>192</v>
      </c>
      <c r="G304" t="s">
        <v>197</v>
      </c>
      <c r="H304">
        <v>0.25440395376454</v>
      </c>
      <c r="I304">
        <v>0.079003946366255101</v>
      </c>
      <c r="J304">
        <v>0</v>
      </c>
      <c r="K304">
        <v>0</v>
      </c>
      <c r="L304">
        <v>0.0099454548949771005</v>
      </c>
      <c r="M304">
        <v>0.10945769340965369</v>
      </c>
      <c r="N304">
        <v>0</v>
      </c>
      <c r="O304">
        <v>0.027884093569720499</v>
      </c>
      <c r="P304">
        <v>0</v>
      </c>
      <c r="Q304">
        <v>0</v>
      </c>
      <c r="R304">
        <v>0.28454831110351009</v>
      </c>
      <c r="S304">
        <v>0.1654615051178194</v>
      </c>
      <c r="T304">
        <v>0.0071237516704484001</v>
      </c>
      <c r="U304">
        <v>0</v>
      </c>
      <c r="V304">
        <v>0</v>
      </c>
      <c r="W304" t="s">
        <v>158</v>
      </c>
      <c r="X304" t="s">
        <v>159</v>
      </c>
      <c r="Y304" t="s">
        <v>160</v>
      </c>
      <c r="Z304" t="s">
        <v>161</v>
      </c>
      <c r="AA304" t="s">
        <v>162</v>
      </c>
      <c r="AB304" t="s">
        <v>163</v>
      </c>
      <c r="AC304" t="s">
        <v>252</v>
      </c>
      <c r="AD304" t="s">
        <v>165</v>
      </c>
      <c r="AE304" t="s">
        <v>166</v>
      </c>
      <c r="AF304">
        <v>0</v>
      </c>
      <c r="AG304">
        <v>0.1879450953798836</v>
      </c>
      <c r="AH304">
        <v>0</v>
      </c>
      <c r="AI304">
        <v>0</v>
      </c>
      <c r="AJ304">
        <v>0</v>
      </c>
      <c r="AK304">
        <v>0.35162321572062433</v>
      </c>
      <c r="AL304">
        <v>0</v>
      </c>
      <c r="AM304">
        <v>0</v>
      </c>
      <c r="AN304">
        <v>0.10264828815404051</v>
      </c>
      <c r="AO304">
        <v>25.554895193892719</v>
      </c>
      <c r="AP304">
        <v>7.9284410199659687</v>
      </c>
      <c r="AQ304">
        <v>0</v>
      </c>
      <c r="AR304">
        <v>0</v>
      </c>
      <c r="AS304">
        <v>1.0002683835074979</v>
      </c>
      <c r="AT304">
        <v>3.9228804740930552</v>
      </c>
      <c r="AU304">
        <v>0</v>
      </c>
      <c r="AV304">
        <v>1.0002683835074979</v>
      </c>
      <c r="AW304">
        <v>0</v>
      </c>
      <c r="AX304">
        <v>0</v>
      </c>
      <c r="AY304">
        <v>18.481571016636011</v>
      </c>
      <c r="AZ304">
        <v>10.61756079418892</v>
      </c>
      <c r="BA304">
        <v>0.46132392894070001</v>
      </c>
      <c r="BB304">
        <v>0</v>
      </c>
      <c r="BC304">
        <v>0</v>
      </c>
      <c r="BD304">
        <v>0</v>
      </c>
      <c r="BE304">
        <v>7.4438074351952839</v>
      </c>
      <c r="BF304">
        <v>0</v>
      </c>
      <c r="BG304">
        <v>0</v>
      </c>
      <c r="BH304">
        <v>0</v>
      </c>
      <c r="BI304">
        <v>24.592897383973192</v>
      </c>
      <c r="BJ304">
        <v>0</v>
      </c>
      <c r="BK304">
        <v>0</v>
      </c>
      <c r="BL304">
        <v>2.4468997781977131</v>
      </c>
    </row>
    <row r="305">
      <c r="A305" t="s">
        <v>631</v>
      </c>
      <c r="B305">
        <v>2019</v>
      </c>
      <c r="C305" t="s">
        <v>638</v>
      </c>
      <c r="D305">
        <v>222</v>
      </c>
      <c r="E305" t="s">
        <v>37</v>
      </c>
      <c r="F305" t="s">
        <v>15</v>
      </c>
      <c r="G305" t="s">
        <v>661</v>
      </c>
      <c r="H305">
        <v>9.831737710045692</v>
      </c>
      <c r="I305">
        <v>12.47019382014232</v>
      </c>
      <c r="J305">
        <v>19.45637354627609</v>
      </c>
      <c r="K305">
        <v>16.331651762026041</v>
      </c>
      <c r="L305">
        <v>22.218678659129282</v>
      </c>
      <c r="M305">
        <v>18.73866655187382</v>
      </c>
      <c r="N305">
        <v>23.534529225120991</v>
      </c>
      <c r="O305">
        <v>14.02817253940832</v>
      </c>
      <c r="P305">
        <v>21.038375584158182</v>
      </c>
      <c r="Q305">
        <v>30.6382291438102</v>
      </c>
      <c r="R305">
        <v>6.7987712804612066</v>
      </c>
      <c r="S305">
        <v>10.04080696478495</v>
      </c>
      <c r="T305">
        <v>17.338311407216949</v>
      </c>
      <c r="U305">
        <v>17.102227365520282</v>
      </c>
      <c r="V305">
        <v>13.70073896833398</v>
      </c>
      <c r="W305" t="s">
        <v>158</v>
      </c>
      <c r="X305" t="s">
        <v>159</v>
      </c>
      <c r="Y305" t="s">
        <v>160</v>
      </c>
      <c r="Z305" t="s">
        <v>161</v>
      </c>
      <c r="AA305" t="s">
        <v>162</v>
      </c>
      <c r="AB305" t="s">
        <v>163</v>
      </c>
      <c r="AC305" t="s">
        <v>252</v>
      </c>
      <c r="AD305" t="s">
        <v>165</v>
      </c>
      <c r="AE305" t="s">
        <v>166</v>
      </c>
      <c r="AF305">
        <v>23.84591355952805</v>
      </c>
      <c r="AG305">
        <v>1.912315984060307</v>
      </c>
      <c r="AH305">
        <v>0.075664688885220002</v>
      </c>
      <c r="AI305">
        <v>28.770549945903841</v>
      </c>
      <c r="AJ305">
        <v>21.52692742250693</v>
      </c>
      <c r="AK305">
        <v>1.961648440194059</v>
      </c>
      <c r="AL305">
        <v>1.7078609079500251</v>
      </c>
      <c r="AM305">
        <v>21.414392450126979</v>
      </c>
      <c r="AN305">
        <v>0.14215862660740941</v>
      </c>
      <c r="AO305">
        <v>985.5489704637971</v>
      </c>
      <c r="AP305">
        <v>1250.1713234800491</v>
      </c>
      <c r="AQ305">
        <v>1953.8015838139349</v>
      </c>
      <c r="AR305">
        <v>1632.373978973048</v>
      </c>
      <c r="AS305">
        <v>2226.782103712711</v>
      </c>
      <c r="AT305">
        <v>671.57955587252718</v>
      </c>
      <c r="AU305">
        <v>838.32334415663468</v>
      </c>
      <c r="AV305">
        <v>501.86822160068618</v>
      </c>
      <c r="AW305">
        <v>745.35624923456771</v>
      </c>
      <c r="AX305">
        <v>1100.9479705356871</v>
      </c>
      <c r="AY305">
        <v>440.24256273374851</v>
      </c>
      <c r="AZ305">
        <v>644.19997750327593</v>
      </c>
      <c r="BA305">
        <v>1121.0314505923179</v>
      </c>
      <c r="BB305">
        <v>1100.1934819662999</v>
      </c>
      <c r="BC305">
        <v>884.93514624779266</v>
      </c>
      <c r="BD305">
        <v>2197.1261867120911</v>
      </c>
      <c r="BE305">
        <v>75.739736181029954</v>
      </c>
      <c r="BF305">
        <v>0.67369899539263189</v>
      </c>
      <c r="BG305">
        <v>1565.277235403644</v>
      </c>
      <c r="BH305">
        <v>1716.5142096976911</v>
      </c>
      <c r="BI305">
        <v>137.19975427178241</v>
      </c>
      <c r="BJ305">
        <v>42.031407624285578</v>
      </c>
      <c r="BK305">
        <v>2310.7269959228629</v>
      </c>
      <c r="BL305">
        <v>3.388735634758556</v>
      </c>
    </row>
    <row r="306">
      <c r="A306" t="s">
        <v>631</v>
      </c>
      <c r="B306">
        <v>2019</v>
      </c>
      <c r="C306" t="s">
        <v>638</v>
      </c>
      <c r="D306">
        <v>223</v>
      </c>
      <c r="E306" t="s">
        <v>37</v>
      </c>
      <c r="F306" t="s">
        <v>16</v>
      </c>
      <c r="G306" t="s">
        <v>662</v>
      </c>
      <c r="H306">
        <v>3.6684894025025141</v>
      </c>
      <c r="I306">
        <v>3.9867185880035501</v>
      </c>
      <c r="J306">
        <v>3.3111103998210161</v>
      </c>
      <c r="K306">
        <v>3.3473768863474338</v>
      </c>
      <c r="L306">
        <v>3.7598340335038709</v>
      </c>
      <c r="M306">
        <v>2.581815401920617</v>
      </c>
      <c r="N306">
        <v>4.8930241287895182</v>
      </c>
      <c r="O306">
        <v>4.8196419913358044</v>
      </c>
      <c r="P306">
        <v>3.6137487415248182</v>
      </c>
      <c r="Q306">
        <v>3.8690280839479798</v>
      </c>
      <c r="R306">
        <v>4.1810550143820926</v>
      </c>
      <c r="S306">
        <v>2.997570746972825</v>
      </c>
      <c r="T306">
        <v>4.7016978548455208</v>
      </c>
      <c r="U306">
        <v>3.609202589521638</v>
      </c>
      <c r="V306">
        <v>1.637472014074</v>
      </c>
      <c r="W306" t="s">
        <v>158</v>
      </c>
      <c r="X306" t="s">
        <v>159</v>
      </c>
      <c r="Y306" t="s">
        <v>160</v>
      </c>
      <c r="Z306" t="s">
        <v>161</v>
      </c>
      <c r="AA306" t="s">
        <v>162</v>
      </c>
      <c r="AB306" t="s">
        <v>163</v>
      </c>
      <c r="AC306" t="s">
        <v>252</v>
      </c>
      <c r="AD306" t="s">
        <v>165</v>
      </c>
      <c r="AE306" t="s">
        <v>166</v>
      </c>
      <c r="AF306">
        <v>0.90786513584420347</v>
      </c>
      <c r="AG306">
        <v>1.307634409636437</v>
      </c>
      <c r="AH306">
        <v>0.33146246193064549</v>
      </c>
      <c r="AI306">
        <v>2.7866024094821191</v>
      </c>
      <c r="AJ306">
        <v>11.339860036151959</v>
      </c>
      <c r="AK306">
        <v>1.123409485636915</v>
      </c>
      <c r="AL306">
        <v>0.71307073547699684</v>
      </c>
      <c r="AM306">
        <v>4.777786258205909</v>
      </c>
      <c r="AN306">
        <v>0.22737391132265941</v>
      </c>
      <c r="AO306">
        <v>367.73519192843679</v>
      </c>
      <c r="AP306">
        <v>399.67953388634879</v>
      </c>
      <c r="AQ306">
        <v>332.50043889043712</v>
      </c>
      <c r="AR306">
        <v>334.57552283808371</v>
      </c>
      <c r="AS306">
        <v>376.81498828897941</v>
      </c>
      <c r="AT306">
        <v>92.530300177272366</v>
      </c>
      <c r="AU306">
        <v>174.29438725748909</v>
      </c>
      <c r="AV306">
        <v>172.42624783439609</v>
      </c>
      <c r="AW306">
        <v>128.02938120789591</v>
      </c>
      <c r="AX306">
        <v>139.02887784324389</v>
      </c>
      <c r="AY306">
        <v>270.73691679439702</v>
      </c>
      <c r="AZ306">
        <v>192.31870650804109</v>
      </c>
      <c r="BA306">
        <v>303.99449188981299</v>
      </c>
      <c r="BB306">
        <v>232.181521109534</v>
      </c>
      <c r="BC306">
        <v>105.7648452102033</v>
      </c>
      <c r="BD306">
        <v>83.649312029365049</v>
      </c>
      <c r="BE306">
        <v>51.790544048486751</v>
      </c>
      <c r="BF306">
        <v>2.951256800272974</v>
      </c>
      <c r="BG306">
        <v>151.60660202480099</v>
      </c>
      <c r="BH306">
        <v>904.21779690150561</v>
      </c>
      <c r="BI306">
        <v>78.572440513717368</v>
      </c>
      <c r="BJ306">
        <v>17.54906773043826</v>
      </c>
      <c r="BK306">
        <v>515.54858319224525</v>
      </c>
      <c r="BL306">
        <v>5.4200725914537511</v>
      </c>
    </row>
    <row r="307">
      <c r="A307" t="s">
        <v>631</v>
      </c>
      <c r="B307">
        <v>2019</v>
      </c>
      <c r="C307" t="s">
        <v>638</v>
      </c>
      <c r="D307">
        <v>224</v>
      </c>
      <c r="E307" t="s">
        <v>37</v>
      </c>
      <c r="F307" t="s">
        <v>20</v>
      </c>
      <c r="G307" t="s">
        <v>663</v>
      </c>
      <c r="H307">
        <v>86.49977288745167</v>
      </c>
      <c r="I307">
        <v>83.543087591854132</v>
      </c>
      <c r="J307">
        <v>77.232516053902984</v>
      </c>
      <c r="K307">
        <v>80.32097135162644</v>
      </c>
      <c r="L307">
        <v>74.021487307366939</v>
      </c>
      <c r="M307">
        <v>78.679518046205587</v>
      </c>
      <c r="N307">
        <v>71.572446646089332</v>
      </c>
      <c r="O307">
        <v>81.152185469255841</v>
      </c>
      <c r="P307">
        <v>75.347875674317038</v>
      </c>
      <c r="Q307">
        <v>65.492742772241769</v>
      </c>
      <c r="R307">
        <v>89.020173705156736</v>
      </c>
      <c r="S307">
        <v>86.96162228824214</v>
      </c>
      <c r="T307">
        <v>77.959990737937559</v>
      </c>
      <c r="U307">
        <v>79.288570044958149</v>
      </c>
      <c r="V307">
        <v>84.661789017592085</v>
      </c>
      <c r="W307" t="s">
        <v>158</v>
      </c>
      <c r="X307" t="s">
        <v>159</v>
      </c>
      <c r="Y307" t="s">
        <v>160</v>
      </c>
      <c r="Z307" t="s">
        <v>161</v>
      </c>
      <c r="AA307" t="s">
        <v>162</v>
      </c>
      <c r="AB307" t="s">
        <v>163</v>
      </c>
      <c r="AC307" t="s">
        <v>252</v>
      </c>
      <c r="AD307" t="s">
        <v>165</v>
      </c>
      <c r="AE307" t="s">
        <v>166</v>
      </c>
      <c r="AF307">
        <v>75.246221304627795</v>
      </c>
      <c r="AG307">
        <v>96.780049606303265</v>
      </c>
      <c r="AH307">
        <v>99.592872849184147</v>
      </c>
      <c r="AI307">
        <v>68.442847644614218</v>
      </c>
      <c r="AJ307">
        <v>67.133212541341138</v>
      </c>
      <c r="AK307">
        <v>96.914942074169048</v>
      </c>
      <c r="AL307">
        <v>97.579068356572989</v>
      </c>
      <c r="AM307">
        <v>73.807821291667267</v>
      </c>
      <c r="AN307">
        <v>99.630467462069944</v>
      </c>
      <c r="AO307">
        <v>8670.8743284999691</v>
      </c>
      <c r="AP307">
        <v>8375.4249443675417</v>
      </c>
      <c r="AQ307">
        <v>7755.6596983065301</v>
      </c>
      <c r="AR307">
        <v>8028.2059347540953</v>
      </c>
      <c r="AS307">
        <v>7418.5205049768556</v>
      </c>
      <c r="AT307">
        <v>2819.8140801246818</v>
      </c>
      <c r="AU307">
        <v>2549.481752869583</v>
      </c>
      <c r="AV307">
        <v>2903.2793035622499</v>
      </c>
      <c r="AW307">
        <v>2669.4556229279651</v>
      </c>
      <c r="AX307">
        <v>2353.4030606492279</v>
      </c>
      <c r="AY307">
        <v>5764.3459075597984</v>
      </c>
      <c r="AZ307">
        <v>5579.3000819764102</v>
      </c>
      <c r="BA307">
        <v>5040.6062881496091</v>
      </c>
      <c r="BB307">
        <v>5100.6670706390532</v>
      </c>
      <c r="BC307">
        <v>5468.3322424464077</v>
      </c>
      <c r="BD307">
        <v>6933.0723214616482</v>
      </c>
      <c r="BE307">
        <v>3833.098444957222</v>
      </c>
      <c r="BF307">
        <v>886.74941211405212</v>
      </c>
      <c r="BG307">
        <v>3723.6699175285412</v>
      </c>
      <c r="BH307">
        <v>5353.0683226713627</v>
      </c>
      <c r="BI307">
        <v>6778.3329394764596</v>
      </c>
      <c r="BJ307">
        <v>2401.475189578588</v>
      </c>
      <c r="BK307">
        <v>7964.2570092103906</v>
      </c>
      <c r="BL307">
        <v>2374.961853906741</v>
      </c>
    </row>
    <row r="308">
      <c r="A308" t="s">
        <v>631</v>
      </c>
      <c r="B308">
        <v>2019</v>
      </c>
      <c r="C308" t="s">
        <v>638</v>
      </c>
      <c r="D308">
        <v>225</v>
      </c>
      <c r="E308" t="s">
        <v>70</v>
      </c>
      <c r="F308" t="s">
        <v>71</v>
      </c>
      <c r="G308" t="s">
        <v>197</v>
      </c>
      <c r="H308">
        <v>2.339711960301182</v>
      </c>
      <c r="I308">
        <v>4.9187187448635514</v>
      </c>
      <c r="J308">
        <v>1.9452749031224761</v>
      </c>
      <c r="K308">
        <v>12.933355869337669</v>
      </c>
      <c r="L308">
        <v>43.320009055877151</v>
      </c>
      <c r="M308">
        <v>4.2445338706344078</v>
      </c>
      <c r="N308">
        <v>20.895020543961429</v>
      </c>
      <c r="O308">
        <v>27.243566460380102</v>
      </c>
      <c r="P308">
        <v>42.125338907501778</v>
      </c>
      <c r="Q308">
        <v>51.348102961628847</v>
      </c>
      <c r="R308">
        <v>1.0956583220130871</v>
      </c>
      <c r="S308">
        <v>6.1410270164225356</v>
      </c>
      <c r="T308">
        <v>2.7608534173182848</v>
      </c>
      <c r="U308">
        <v>2.5289403087685591</v>
      </c>
      <c r="V308">
        <v>1.733651527350901</v>
      </c>
      <c r="W308" t="s">
        <v>158</v>
      </c>
      <c r="X308" t="s">
        <v>159</v>
      </c>
      <c r="Y308" t="s">
        <v>160</v>
      </c>
      <c r="Z308" t="s">
        <v>161</v>
      </c>
      <c r="AA308" t="s">
        <v>162</v>
      </c>
      <c r="AB308" t="s">
        <v>163</v>
      </c>
      <c r="AC308" t="s">
        <v>252</v>
      </c>
      <c r="AD308" t="s">
        <v>165</v>
      </c>
      <c r="AE308" t="s">
        <v>166</v>
      </c>
      <c r="AF308">
        <v>2.362753827894474</v>
      </c>
      <c r="AG308">
        <v>6.9790356440697838</v>
      </c>
      <c r="AH308">
        <v>78.520477832416148</v>
      </c>
      <c r="AI308">
        <v>4.9722382821482443</v>
      </c>
      <c r="AJ308">
        <v>0.60187382272004442</v>
      </c>
      <c r="AK308">
        <v>0</v>
      </c>
      <c r="AL308">
        <v>29.772603971957249</v>
      </c>
      <c r="AM308">
        <v>46.550149706934192</v>
      </c>
      <c r="AN308">
        <v>91.779179958144368</v>
      </c>
      <c r="AO308">
        <v>41.207619852612588</v>
      </c>
      <c r="AP308">
        <v>111.7461807260521</v>
      </c>
      <c r="AQ308">
        <v>60.43887112587641</v>
      </c>
      <c r="AR308">
        <v>360.13749564648822</v>
      </c>
      <c r="AS308">
        <v>1441.6656375402861</v>
      </c>
      <c r="AT308">
        <v>41.77108701604255</v>
      </c>
      <c r="AU308">
        <v>246.43829173173489</v>
      </c>
      <c r="AV308">
        <v>310.58034899940378</v>
      </c>
      <c r="AW308">
        <v>467.53874522067719</v>
      </c>
      <c r="AX308">
        <v>747.01186482818855</v>
      </c>
      <c r="AY308">
        <v>11.39048341868898</v>
      </c>
      <c r="AZ308">
        <v>63.96709740456371</v>
      </c>
      <c r="BA308">
        <v>52.437223032268037</v>
      </c>
      <c r="BB308">
        <v>47.860460119828083</v>
      </c>
      <c r="BC308">
        <v>26.200203119919038</v>
      </c>
      <c r="BD308">
        <v>87.409314292083636</v>
      </c>
      <c r="BE308">
        <v>18.704685678772559</v>
      </c>
      <c r="BF308">
        <v>2.8463326119704959</v>
      </c>
      <c r="BG308">
        <v>85.999304951264392</v>
      </c>
      <c r="BH308">
        <v>19.81513148905664</v>
      </c>
      <c r="BI308">
        <v>0</v>
      </c>
      <c r="BJ308">
        <v>44.528513034205517</v>
      </c>
      <c r="BK308">
        <v>1744.787625698885</v>
      </c>
      <c r="BL308">
        <v>11.104897135076889</v>
      </c>
    </row>
    <row r="309">
      <c r="A309" t="s">
        <v>631</v>
      </c>
      <c r="B309">
        <v>2019</v>
      </c>
      <c r="C309" t="s">
        <v>638</v>
      </c>
      <c r="D309">
        <v>226</v>
      </c>
      <c r="E309" t="s">
        <v>70</v>
      </c>
      <c r="F309" t="s">
        <v>72</v>
      </c>
      <c r="G309" t="s">
        <v>197</v>
      </c>
      <c r="H309">
        <v>97.660288039698813</v>
      </c>
      <c r="I309">
        <v>95.081281255136474</v>
      </c>
      <c r="J309">
        <v>98.054725096877547</v>
      </c>
      <c r="K309">
        <v>87.066644130662411</v>
      </c>
      <c r="L309">
        <v>56.679990944122849</v>
      </c>
      <c r="M309">
        <v>95.755466129365601</v>
      </c>
      <c r="N309">
        <v>79.104979456038578</v>
      </c>
      <c r="O309">
        <v>72.75643353961992</v>
      </c>
      <c r="P309">
        <v>57.874661092498158</v>
      </c>
      <c r="Q309">
        <v>48.651897038371132</v>
      </c>
      <c r="R309">
        <v>98.90434167798692</v>
      </c>
      <c r="S309">
        <v>93.858972983577459</v>
      </c>
      <c r="T309">
        <v>97.239146582681698</v>
      </c>
      <c r="U309">
        <v>97.471059691231417</v>
      </c>
      <c r="V309">
        <v>98.266348472649085</v>
      </c>
      <c r="W309" t="s">
        <v>158</v>
      </c>
      <c r="X309" t="s">
        <v>159</v>
      </c>
      <c r="Y309" t="s">
        <v>160</v>
      </c>
      <c r="Z309" t="s">
        <v>161</v>
      </c>
      <c r="AA309" t="s">
        <v>162</v>
      </c>
      <c r="AB309" t="s">
        <v>163</v>
      </c>
      <c r="AC309" t="s">
        <v>252</v>
      </c>
      <c r="AD309" t="s">
        <v>165</v>
      </c>
      <c r="AE309" t="s">
        <v>166</v>
      </c>
      <c r="AF309">
        <v>97.63724617210552</v>
      </c>
      <c r="AG309">
        <v>93.020964355930218</v>
      </c>
      <c r="AH309">
        <v>21.479522167583859</v>
      </c>
      <c r="AI309">
        <v>95.02776171785176</v>
      </c>
      <c r="AJ309">
        <v>99.398126177279948</v>
      </c>
      <c r="AK309">
        <v>100</v>
      </c>
      <c r="AL309">
        <v>70.227396028042762</v>
      </c>
      <c r="AM309">
        <v>53.449850293065722</v>
      </c>
      <c r="AN309">
        <v>8.2208200418556405</v>
      </c>
      <c r="AO309">
        <v>1720.0185717384279</v>
      </c>
      <c r="AP309">
        <v>2160.1092865690612</v>
      </c>
      <c r="AQ309">
        <v>3046.5189695814911</v>
      </c>
      <c r="AR309">
        <v>2424.4259176304981</v>
      </c>
      <c r="AS309">
        <v>1886.278351762038</v>
      </c>
      <c r="AT309">
        <v>942.34373664065379</v>
      </c>
      <c r="AU309">
        <v>932.97328727699926</v>
      </c>
      <c r="AV309">
        <v>829.43320044198845</v>
      </c>
      <c r="AW309">
        <v>642.33658717081255</v>
      </c>
      <c r="AX309">
        <v>707.7874787549847</v>
      </c>
      <c r="AY309">
        <v>1028.211296610772</v>
      </c>
      <c r="AZ309">
        <v>977.66807588975314</v>
      </c>
      <c r="BA309">
        <v>1846.874877470415</v>
      </c>
      <c r="BB309">
        <v>1844.6500097351609</v>
      </c>
      <c r="BC309">
        <v>1485.0725472899719</v>
      </c>
      <c r="BD309">
        <v>3612.0583687198568</v>
      </c>
      <c r="BE309">
        <v>249.30778241438409</v>
      </c>
      <c r="BF309">
        <v>0.77862318369510952</v>
      </c>
      <c r="BG309">
        <v>1643.5900685111151</v>
      </c>
      <c r="BH309">
        <v>3272.424992779223</v>
      </c>
      <c r="BI309">
        <v>349.76160335053169</v>
      </c>
      <c r="BJ309">
        <v>105.0335241868143</v>
      </c>
      <c r="BK309">
        <v>2003.4014492741151</v>
      </c>
      <c r="BL309">
        <v>0.99468486177822235</v>
      </c>
    </row>
    <row r="310">
      <c r="A310" t="s">
        <v>631</v>
      </c>
      <c r="B310">
        <v>2019</v>
      </c>
      <c r="C310" t="s">
        <v>638</v>
      </c>
      <c r="D310">
        <v>227</v>
      </c>
      <c r="E310" t="s">
        <v>95</v>
      </c>
      <c r="F310" t="s">
        <v>62</v>
      </c>
      <c r="G310" t="s">
        <v>197</v>
      </c>
      <c r="H310">
        <v>55.999902372355777</v>
      </c>
      <c r="I310">
        <v>55.277415389146142</v>
      </c>
      <c r="J310">
        <v>62.884715016574191</v>
      </c>
      <c r="K310">
        <v>58.719499092500392</v>
      </c>
      <c r="L310">
        <v>66.911646075495923</v>
      </c>
      <c r="M310">
        <v>68.241991658770544</v>
      </c>
      <c r="N310">
        <v>71.358794437644207</v>
      </c>
      <c r="O310">
        <v>44.023004976265611</v>
      </c>
      <c r="P310">
        <v>67.156754230091792</v>
      </c>
      <c r="Q310">
        <v>75.676963657685576</v>
      </c>
      <c r="R310">
        <v>42.400833005446337</v>
      </c>
      <c r="S310">
        <v>61.845067641668003</v>
      </c>
      <c r="T310">
        <v>59.34247083105101</v>
      </c>
      <c r="U310">
        <v>58.134076375841687</v>
      </c>
      <c r="V310">
        <v>58.555621148318757</v>
      </c>
      <c r="W310" t="s">
        <v>158</v>
      </c>
      <c r="X310" t="s">
        <v>159</v>
      </c>
      <c r="Y310" t="s">
        <v>160</v>
      </c>
      <c r="Z310" t="s">
        <v>161</v>
      </c>
      <c r="AA310" t="s">
        <v>162</v>
      </c>
      <c r="AB310" t="s">
        <v>163</v>
      </c>
      <c r="AC310" t="s">
        <v>252</v>
      </c>
      <c r="AD310" t="s">
        <v>165</v>
      </c>
      <c r="AE310" t="s">
        <v>166</v>
      </c>
      <c r="AF310">
        <v>59.390333285011657</v>
      </c>
      <c r="AG310">
        <v>28.259780867621469</v>
      </c>
      <c r="AH310">
        <v>18.585026504272971</v>
      </c>
      <c r="AI310">
        <v>90.499933650158411</v>
      </c>
      <c r="AJ310">
        <v>52.321556980906863</v>
      </c>
      <c r="AK310">
        <v>39.226648367768533</v>
      </c>
      <c r="AL310">
        <v>28.102992179875439</v>
      </c>
      <c r="AM310">
        <v>61.725095900124792</v>
      </c>
      <c r="AN310">
        <v>28.00704714955727</v>
      </c>
      <c r="AO310">
        <v>985.5489704637971</v>
      </c>
      <c r="AP310">
        <v>1250.1713234800491</v>
      </c>
      <c r="AQ310">
        <v>1953.8015838139349</v>
      </c>
      <c r="AR310">
        <v>1632.373978973048</v>
      </c>
      <c r="AS310">
        <v>2226.782103712711</v>
      </c>
      <c r="AT310">
        <v>671.57955587252718</v>
      </c>
      <c r="AU310">
        <v>838.32334415663468</v>
      </c>
      <c r="AV310">
        <v>501.86822160068618</v>
      </c>
      <c r="AW310">
        <v>745.35624923456771</v>
      </c>
      <c r="AX310">
        <v>1100.9479705356871</v>
      </c>
      <c r="AY310">
        <v>440.24256273374851</v>
      </c>
      <c r="AZ310">
        <v>644.19997750327593</v>
      </c>
      <c r="BA310">
        <v>1121.0314505923179</v>
      </c>
      <c r="BB310">
        <v>1100.1934819662999</v>
      </c>
      <c r="BC310">
        <v>884.93514624779266</v>
      </c>
      <c r="BD310">
        <v>2197.1261867120911</v>
      </c>
      <c r="BE310">
        <v>75.739736181029954</v>
      </c>
      <c r="BF310">
        <v>0.67369899539263189</v>
      </c>
      <c r="BG310">
        <v>1565.277235403644</v>
      </c>
      <c r="BH310">
        <v>1716.5142096976911</v>
      </c>
      <c r="BI310">
        <v>137.19975427178241</v>
      </c>
      <c r="BJ310">
        <v>42.031407624285578</v>
      </c>
      <c r="BK310">
        <v>2310.7269959228629</v>
      </c>
      <c r="BL310">
        <v>3.388735634758556</v>
      </c>
    </row>
    <row r="311">
      <c r="A311" t="s">
        <v>631</v>
      </c>
      <c r="B311">
        <v>2019</v>
      </c>
      <c r="C311" t="s">
        <v>638</v>
      </c>
      <c r="D311">
        <v>228</v>
      </c>
      <c r="E311" t="s">
        <v>95</v>
      </c>
      <c r="F311" t="s">
        <v>92</v>
      </c>
      <c r="G311" t="s">
        <v>197</v>
      </c>
      <c r="H311">
        <v>19.532617818887701</v>
      </c>
      <c r="I311">
        <v>15.271496351056889</v>
      </c>
      <c r="J311">
        <v>8.6997671661948495</v>
      </c>
      <c r="K311">
        <v>6.7138741991444633</v>
      </c>
      <c r="L311">
        <v>5.8651807115346486</v>
      </c>
      <c r="M311">
        <v>8.8750578974075829</v>
      </c>
      <c r="N311">
        <v>6.5584575037125914</v>
      </c>
      <c r="O311">
        <v>7.3850701233726319</v>
      </c>
      <c r="P311">
        <v>6.2948385761776464</v>
      </c>
      <c r="Q311">
        <v>4.2876121657171096</v>
      </c>
      <c r="R311">
        <v>24.37829121100123</v>
      </c>
      <c r="S311">
        <v>17.187424089388191</v>
      </c>
      <c r="T311">
        <v>12.66575697102938</v>
      </c>
      <c r="U311">
        <v>10.173345310605679</v>
      </c>
      <c r="V311">
        <v>6.3856807837310052</v>
      </c>
      <c r="W311" t="s">
        <v>158</v>
      </c>
      <c r="X311" t="s">
        <v>159</v>
      </c>
      <c r="Y311" t="s">
        <v>160</v>
      </c>
      <c r="Z311" t="s">
        <v>161</v>
      </c>
      <c r="AA311" t="s">
        <v>162</v>
      </c>
      <c r="AB311" t="s">
        <v>163</v>
      </c>
      <c r="AC311" t="s">
        <v>252</v>
      </c>
      <c r="AD311" t="s">
        <v>165</v>
      </c>
      <c r="AE311" t="s">
        <v>166</v>
      </c>
      <c r="AF311">
        <v>1.3262862386793079</v>
      </c>
      <c r="AG311">
        <v>7.9939553279891067</v>
      </c>
      <c r="AH311">
        <v>59.935451328143166</v>
      </c>
      <c r="AI311">
        <v>6.7457933936750836</v>
      </c>
      <c r="AJ311">
        <v>27.113026369956291</v>
      </c>
      <c r="AK311">
        <v>8.7515404807551747</v>
      </c>
      <c r="AL311">
        <v>11.40851986929259</v>
      </c>
      <c r="AM311">
        <v>5.5921079225463144</v>
      </c>
      <c r="AN311">
        <v>44.795535852912259</v>
      </c>
      <c r="AO311">
        <v>343.75687396502468</v>
      </c>
      <c r="AP311">
        <v>345.3849401300028</v>
      </c>
      <c r="AQ311">
        <v>270.29809809337598</v>
      </c>
      <c r="AR311">
        <v>186.642490316844</v>
      </c>
      <c r="AS311">
        <v>195.1899289512366</v>
      </c>
      <c r="AT311">
        <v>87.340760376502331</v>
      </c>
      <c r="AU311">
        <v>77.048779626258266</v>
      </c>
      <c r="AV311">
        <v>84.190800042196116</v>
      </c>
      <c r="AW311">
        <v>69.864860570859406</v>
      </c>
      <c r="AX311">
        <v>62.376153642244823</v>
      </c>
      <c r="AY311">
        <v>253.1167582585521</v>
      </c>
      <c r="AZ311">
        <v>179.03025469832781</v>
      </c>
      <c r="BA311">
        <v>239.26728549114171</v>
      </c>
      <c r="BB311">
        <v>192.53162513771409</v>
      </c>
      <c r="BC311">
        <v>96.505053612687448</v>
      </c>
      <c r="BD311">
        <v>49.065530784175621</v>
      </c>
      <c r="BE311">
        <v>21.424796972808</v>
      </c>
      <c r="BF311">
        <v>2.1726336165778641</v>
      </c>
      <c r="BG311">
        <v>116.67452569273151</v>
      </c>
      <c r="BH311">
        <v>889.49751722643646</v>
      </c>
      <c r="BI311">
        <v>30.609528303360129</v>
      </c>
      <c r="BJ311">
        <v>17.06281473327882</v>
      </c>
      <c r="BK311">
        <v>209.34491153566211</v>
      </c>
      <c r="BL311">
        <v>5.4200725914537511</v>
      </c>
    </row>
    <row r="312">
      <c r="A312" t="s">
        <v>631</v>
      </c>
      <c r="B312">
        <v>2019</v>
      </c>
      <c r="C312" t="s">
        <v>638</v>
      </c>
      <c r="D312">
        <v>229</v>
      </c>
      <c r="E312" t="s">
        <v>95</v>
      </c>
      <c r="F312" t="s">
        <v>93</v>
      </c>
      <c r="G312" t="s">
        <v>197</v>
      </c>
      <c r="H312">
        <v>1.362472596742176</v>
      </c>
      <c r="I312">
        <v>2.4006828152960522</v>
      </c>
      <c r="J312">
        <v>2.0020336285895488</v>
      </c>
      <c r="K312">
        <v>5.3214236938196011</v>
      </c>
      <c r="L312">
        <v>5.4575756058868929</v>
      </c>
      <c r="M312">
        <v>0.52733072158055139</v>
      </c>
      <c r="N312">
        <v>8.2776286420866274</v>
      </c>
      <c r="O312">
        <v>7.7398595688126264</v>
      </c>
      <c r="P312">
        <v>5.2406354965748454</v>
      </c>
      <c r="Q312">
        <v>5.2689550994849448</v>
      </c>
      <c r="R312">
        <v>1.697040365585202</v>
      </c>
      <c r="S312">
        <v>1.2757299436890861</v>
      </c>
      <c r="T312">
        <v>3.4263734132160768</v>
      </c>
      <c r="U312">
        <v>2.095095197801359</v>
      </c>
      <c r="V312">
        <v>0.61271478593155282</v>
      </c>
      <c r="W312" t="s">
        <v>158</v>
      </c>
      <c r="X312" t="s">
        <v>159</v>
      </c>
      <c r="Y312" t="s">
        <v>160</v>
      </c>
      <c r="Z312" t="s">
        <v>161</v>
      </c>
      <c r="AA312" t="s">
        <v>162</v>
      </c>
      <c r="AB312" t="s">
        <v>163</v>
      </c>
      <c r="AC312" t="s">
        <v>252</v>
      </c>
      <c r="AD312" t="s">
        <v>165</v>
      </c>
      <c r="AE312" t="s">
        <v>166</v>
      </c>
      <c r="AF312">
        <v>0.93483128407903426</v>
      </c>
      <c r="AG312">
        <v>11.32997553872163</v>
      </c>
      <c r="AH312">
        <v>21.479522167583859</v>
      </c>
      <c r="AI312">
        <v>2.0196745463427979</v>
      </c>
      <c r="AJ312">
        <v>0.44869302417814377</v>
      </c>
      <c r="AK312">
        <v>13.71302960384955</v>
      </c>
      <c r="AL312">
        <v>0.32511792844922671</v>
      </c>
      <c r="AM312">
        <v>8.1794392116946746</v>
      </c>
      <c r="AN312">
        <v>0</v>
      </c>
      <c r="AO312">
        <v>23.978317963412199</v>
      </c>
      <c r="AP312">
        <v>54.294593756345947</v>
      </c>
      <c r="AQ312">
        <v>62.202340797061197</v>
      </c>
      <c r="AR312">
        <v>147.9330325212396</v>
      </c>
      <c r="AS312">
        <v>181.6250593377427</v>
      </c>
      <c r="AT312">
        <v>5.1895398007700271</v>
      </c>
      <c r="AU312">
        <v>97.245607631230797</v>
      </c>
      <c r="AV312">
        <v>88.235447792200034</v>
      </c>
      <c r="AW312">
        <v>58.164520637036503</v>
      </c>
      <c r="AX312">
        <v>76.652724200999131</v>
      </c>
      <c r="AY312">
        <v>17.62015853584483</v>
      </c>
      <c r="AZ312">
        <v>13.288451809713299</v>
      </c>
      <c r="BA312">
        <v>64.727206398671342</v>
      </c>
      <c r="BB312">
        <v>39.649895971819831</v>
      </c>
      <c r="BC312">
        <v>9.2597915975158536</v>
      </c>
      <c r="BD312">
        <v>34.583781245189428</v>
      </c>
      <c r="BE312">
        <v>30.365747075678762</v>
      </c>
      <c r="BF312">
        <v>0.77862318369510952</v>
      </c>
      <c r="BG312">
        <v>34.932076332069563</v>
      </c>
      <c r="BH312">
        <v>14.72027967506911</v>
      </c>
      <c r="BI312">
        <v>47.962912210357253</v>
      </c>
      <c r="BJ312">
        <v>0.48625299715944093</v>
      </c>
      <c r="BK312">
        <v>306.20367165658303</v>
      </c>
      <c r="BL312">
        <v>0</v>
      </c>
    </row>
    <row r="313">
      <c r="A313" t="s">
        <v>631</v>
      </c>
      <c r="B313">
        <v>2019</v>
      </c>
      <c r="C313" t="s">
        <v>638</v>
      </c>
      <c r="D313">
        <v>230</v>
      </c>
      <c r="E313" t="s">
        <v>95</v>
      </c>
      <c r="F313" t="s">
        <v>94</v>
      </c>
      <c r="G313" t="s">
        <v>197</v>
      </c>
      <c r="H313">
        <v>23.105007212014289</v>
      </c>
      <c r="I313">
        <v>27.0504054445009</v>
      </c>
      <c r="J313">
        <v>26.41348418864143</v>
      </c>
      <c r="K313">
        <v>29.24520301453563</v>
      </c>
      <c r="L313">
        <v>21.765597607082519</v>
      </c>
      <c r="M313">
        <v>22.35561972224134</v>
      </c>
      <c r="N313">
        <v>13.805119416556581</v>
      </c>
      <c r="O313">
        <v>40.85206533154917</v>
      </c>
      <c r="P313">
        <v>21.30777169715569</v>
      </c>
      <c r="Q313">
        <v>14.76646907711233</v>
      </c>
      <c r="R313">
        <v>31.523835417967199</v>
      </c>
      <c r="S313">
        <v>19.69177832525472</v>
      </c>
      <c r="T313">
        <v>24.565398784703511</v>
      </c>
      <c r="U313">
        <v>29.597483115751299</v>
      </c>
      <c r="V313">
        <v>34.445983282018631</v>
      </c>
      <c r="W313" t="s">
        <v>158</v>
      </c>
      <c r="X313" t="s">
        <v>159</v>
      </c>
      <c r="Y313" t="s">
        <v>160</v>
      </c>
      <c r="Z313" t="s">
        <v>161</v>
      </c>
      <c r="AA313" t="s">
        <v>162</v>
      </c>
      <c r="AB313" t="s">
        <v>163</v>
      </c>
      <c r="AC313" t="s">
        <v>252</v>
      </c>
      <c r="AD313" t="s">
        <v>165</v>
      </c>
      <c r="AE313" t="s">
        <v>166</v>
      </c>
      <c r="AF313">
        <v>38.348549192230038</v>
      </c>
      <c r="AG313">
        <v>52.416288265667838</v>
      </c>
      <c r="AH313">
        <v>0</v>
      </c>
      <c r="AI313">
        <v>0.73459840982369318</v>
      </c>
      <c r="AJ313">
        <v>20.116723624958649</v>
      </c>
      <c r="AK313">
        <v>38.308781547626772</v>
      </c>
      <c r="AL313">
        <v>60.163370022382757</v>
      </c>
      <c r="AM313">
        <v>24.503356965634119</v>
      </c>
      <c r="AN313">
        <v>27.197416997530478</v>
      </c>
      <c r="AO313">
        <v>406.62778157985139</v>
      </c>
      <c r="AP313">
        <v>611.78043396478677</v>
      </c>
      <c r="AQ313">
        <v>820.65581800299572</v>
      </c>
      <c r="AR313">
        <v>813.00265071248373</v>
      </c>
      <c r="AS313">
        <v>724.34689730063315</v>
      </c>
      <c r="AT313">
        <v>220.004967606897</v>
      </c>
      <c r="AU313">
        <v>162.18258684123961</v>
      </c>
      <c r="AV313">
        <v>465.71908000630998</v>
      </c>
      <c r="AW313">
        <v>236.4897019490266</v>
      </c>
      <c r="AX313">
        <v>214.8224952042425</v>
      </c>
      <c r="AY313">
        <v>327.30805288236081</v>
      </c>
      <c r="AZ313">
        <v>205.11648928299979</v>
      </c>
      <c r="BA313">
        <v>464.06198205662429</v>
      </c>
      <c r="BB313">
        <v>560.13546677915599</v>
      </c>
      <c r="BC313">
        <v>520.57275895189423</v>
      </c>
      <c r="BD313">
        <v>1418.6921842704869</v>
      </c>
      <c r="BE313">
        <v>140.48218786364001</v>
      </c>
      <c r="BF313">
        <v>0</v>
      </c>
      <c r="BG313">
        <v>12.705536033934219</v>
      </c>
      <c r="BH313">
        <v>659.96969408619964</v>
      </c>
      <c r="BI313">
        <v>133.98940856503199</v>
      </c>
      <c r="BJ313">
        <v>89.981561866295962</v>
      </c>
      <c r="BK313">
        <v>917.3022351045197</v>
      </c>
      <c r="BL313">
        <v>3.290773770642812</v>
      </c>
    </row>
    <row r="314">
      <c r="A314" t="s">
        <v>631</v>
      </c>
      <c r="B314">
        <v>2019</v>
      </c>
      <c r="C314" t="s">
        <v>638</v>
      </c>
      <c r="D314">
        <v>231</v>
      </c>
      <c r="E314" t="s">
        <v>530</v>
      </c>
      <c r="F314" t="s">
        <v>531</v>
      </c>
      <c r="G314" t="s">
        <v>197</v>
      </c>
      <c r="H314">
        <v>0.15110213801690231</v>
      </c>
      <c r="I314">
        <v>0.32855075984691817</v>
      </c>
      <c r="J314">
        <v>0.25507380524502749</v>
      </c>
      <c r="K314">
        <v>2.171917028485622</v>
      </c>
      <c r="L314">
        <v>9.7610091833241786</v>
      </c>
      <c r="M314">
        <v>0.70199583392941567</v>
      </c>
      <c r="N314">
        <v>5.0977572219725458</v>
      </c>
      <c r="O314">
        <v>4.6319324987504347</v>
      </c>
      <c r="P314">
        <v>7.8746874240589886</v>
      </c>
      <c r="Q314">
        <v>15.69191048632886</v>
      </c>
      <c r="R314">
        <v>0</v>
      </c>
      <c r="S314">
        <v>0.27491407409309992</v>
      </c>
      <c r="T314">
        <v>0.0826125765158717</v>
      </c>
      <c r="U314">
        <v>0.32291738999819147</v>
      </c>
      <c r="V314">
        <v>0.15296080935548689</v>
      </c>
      <c r="W314" t="s">
        <v>158</v>
      </c>
      <c r="X314" t="s">
        <v>159</v>
      </c>
      <c r="Y314" t="s">
        <v>160</v>
      </c>
      <c r="Z314" t="s">
        <v>161</v>
      </c>
      <c r="AA314" t="s">
        <v>162</v>
      </c>
      <c r="AB314" t="s">
        <v>163</v>
      </c>
      <c r="AC314" t="s">
        <v>252</v>
      </c>
      <c r="AD314" t="s">
        <v>165</v>
      </c>
      <c r="AE314" t="s">
        <v>166</v>
      </c>
      <c r="AF314">
        <v>0.72683492990680532</v>
      </c>
      <c r="AG314">
        <v>0.26861998443389917</v>
      </c>
      <c r="AH314">
        <v>0.075487911145589198</v>
      </c>
      <c r="AI314">
        <v>0.021325758140887</v>
      </c>
      <c r="AJ314">
        <v>0</v>
      </c>
      <c r="AK314">
        <v>0</v>
      </c>
      <c r="AL314">
        <v>0.98713423176466231</v>
      </c>
      <c r="AM314">
        <v>10.66970402057389</v>
      </c>
      <c r="AN314">
        <v>0.46585425819195392</v>
      </c>
      <c r="AO314">
        <v>15.17822047753595</v>
      </c>
      <c r="AP314">
        <v>32.971711431163641</v>
      </c>
      <c r="AQ314">
        <v>25.650189372807461</v>
      </c>
      <c r="AR314">
        <v>217.82787199741321</v>
      </c>
      <c r="AS314">
        <v>981.71767710058373</v>
      </c>
      <c r="AT314">
        <v>25.158996723143989</v>
      </c>
      <c r="AU314">
        <v>182.77917095187291</v>
      </c>
      <c r="AV314">
        <v>166.15837346321831</v>
      </c>
      <c r="AW314">
        <v>281.68631027048559</v>
      </c>
      <c r="AX314">
        <v>563.86995875842433</v>
      </c>
      <c r="AY314">
        <v>0</v>
      </c>
      <c r="AZ314">
        <v>17.641063356598782</v>
      </c>
      <c r="BA314">
        <v>5.3498718289568261</v>
      </c>
      <c r="BB314">
        <v>20.818702483795299</v>
      </c>
      <c r="BC314">
        <v>9.8832225430078466</v>
      </c>
      <c r="BD314">
        <v>66.969464345692913</v>
      </c>
      <c r="BE314">
        <v>10.63904026508116</v>
      </c>
      <c r="BF314">
        <v>0.67369899539263189</v>
      </c>
      <c r="BG314">
        <v>1.164439370441865</v>
      </c>
      <c r="BH314">
        <v>0</v>
      </c>
      <c r="BI314">
        <v>0</v>
      </c>
      <c r="BJ314">
        <v>24.293922931340148</v>
      </c>
      <c r="BK314">
        <v>1158.500207336479</v>
      </c>
      <c r="BL314">
        <v>11.104897135076889</v>
      </c>
    </row>
    <row r="315">
      <c r="A315" t="s">
        <v>631</v>
      </c>
      <c r="B315">
        <v>2019</v>
      </c>
      <c r="C315" t="s">
        <v>638</v>
      </c>
      <c r="D315">
        <v>232</v>
      </c>
      <c r="E315" t="s">
        <v>530</v>
      </c>
      <c r="F315" t="s">
        <v>532</v>
      </c>
      <c r="G315" t="s">
        <v>197</v>
      </c>
      <c r="H315">
        <v>0.25912773521052479</v>
      </c>
      <c r="I315">
        <v>0.78495809346769829</v>
      </c>
      <c r="J315">
        <v>0.34594993842894622</v>
      </c>
      <c r="K315">
        <v>1.418940065321286</v>
      </c>
      <c r="L315">
        <v>4.5731643327057787</v>
      </c>
      <c r="M315">
        <v>0.46351682091307128</v>
      </c>
      <c r="N315">
        <v>1.7754689498258649</v>
      </c>
      <c r="O315">
        <v>4.0259953686166803</v>
      </c>
      <c r="P315">
        <v>5.1956015570216412</v>
      </c>
      <c r="Q315">
        <v>5.0966474657920458</v>
      </c>
      <c r="R315">
        <v>0.17537160756101311</v>
      </c>
      <c r="S315">
        <v>0.72193373490367385</v>
      </c>
      <c r="T315">
        <v>0.72712160750434029</v>
      </c>
      <c r="U315">
        <v>0.41944274882588473</v>
      </c>
      <c r="V315">
        <v>0.2525348937981628</v>
      </c>
      <c r="W315" t="s">
        <v>158</v>
      </c>
      <c r="X315" t="s">
        <v>159</v>
      </c>
      <c r="Y315" t="s">
        <v>160</v>
      </c>
      <c r="Z315" t="s">
        <v>161</v>
      </c>
      <c r="AA315" t="s">
        <v>162</v>
      </c>
      <c r="AB315" t="s">
        <v>163</v>
      </c>
      <c r="AC315" t="s">
        <v>252</v>
      </c>
      <c r="AD315" t="s">
        <v>165</v>
      </c>
      <c r="AE315" t="s">
        <v>166</v>
      </c>
      <c r="AF315">
        <v>0.22183837138673479</v>
      </c>
      <c r="AG315">
        <v>0.20364558188450541</v>
      </c>
      <c r="AH315">
        <v>0.24344339908740151</v>
      </c>
      <c r="AI315">
        <v>1.553681429205509</v>
      </c>
      <c r="AJ315">
        <v>0.2477088272613199</v>
      </c>
      <c r="AK315">
        <v>0</v>
      </c>
      <c r="AL315">
        <v>0.82219148437724077</v>
      </c>
      <c r="AM315">
        <v>5.3996651751106528</v>
      </c>
      <c r="AN315">
        <v>0</v>
      </c>
      <c r="AO315">
        <v>26.02939937507665</v>
      </c>
      <c r="AP315">
        <v>78.774469294888462</v>
      </c>
      <c r="AQ315">
        <v>34.78868175306895</v>
      </c>
      <c r="AR315">
        <v>142.30962364907501</v>
      </c>
      <c r="AS315">
        <v>459.94796043970211</v>
      </c>
      <c r="AT315">
        <v>16.612090292898561</v>
      </c>
      <c r="AU315">
        <v>63.659120779862</v>
      </c>
      <c r="AV315">
        <v>144.4219755361855</v>
      </c>
      <c r="AW315">
        <v>185.85243495019171</v>
      </c>
      <c r="AX315">
        <v>183.1419060697643</v>
      </c>
      <c r="AY315">
        <v>11.39048341868898</v>
      </c>
      <c r="AZ315">
        <v>46.326034047964917</v>
      </c>
      <c r="BA315">
        <v>47.087351203311208</v>
      </c>
      <c r="BB315">
        <v>27.041757636032781</v>
      </c>
      <c r="BC315">
        <v>16.316980576911192</v>
      </c>
      <c r="BD315">
        <v>20.439849946390719</v>
      </c>
      <c r="BE315">
        <v>8.0656454136914011</v>
      </c>
      <c r="BF315">
        <v>2.1726336165778641</v>
      </c>
      <c r="BG315">
        <v>84.834865580822523</v>
      </c>
      <c r="BH315">
        <v>19.81513148905664</v>
      </c>
      <c r="BI315">
        <v>0</v>
      </c>
      <c r="BJ315">
        <v>20.234590102865369</v>
      </c>
      <c r="BK315">
        <v>586.2874183624067</v>
      </c>
      <c r="BL315">
        <v>0</v>
      </c>
    </row>
    <row r="316">
      <c r="A316" t="s">
        <v>631</v>
      </c>
      <c r="B316">
        <v>2019</v>
      </c>
      <c r="C316" t="s">
        <v>638</v>
      </c>
      <c r="D316">
        <v>233</v>
      </c>
      <c r="E316" t="s">
        <v>530</v>
      </c>
      <c r="F316" t="s">
        <v>533</v>
      </c>
      <c r="G316" t="s">
        <v>197</v>
      </c>
      <c r="H316">
        <v>17.123119538493309</v>
      </c>
      <c r="I316">
        <v>21.52468029863509</v>
      </c>
      <c r="J316">
        <v>30.295573066845449</v>
      </c>
      <c r="K316">
        <v>24.173453500322001</v>
      </c>
      <c r="L316">
        <v>18.754862770967922</v>
      </c>
      <c r="M316">
        <v>26.293631043032729</v>
      </c>
      <c r="N316">
        <v>26.020860519036379</v>
      </c>
      <c r="O316">
        <v>23.121787464537789</v>
      </c>
      <c r="P316">
        <v>17.956853636763171</v>
      </c>
      <c r="Q316">
        <v>19.69698436217972</v>
      </c>
      <c r="R316">
        <v>15.83067736204818</v>
      </c>
      <c r="S316">
        <v>15.23574335744771</v>
      </c>
      <c r="T316">
        <v>28.519392054298351</v>
      </c>
      <c r="U316">
        <v>28.612233018242591</v>
      </c>
      <c r="V316">
        <v>22.984193444657141</v>
      </c>
      <c r="W316" t="s">
        <v>158</v>
      </c>
      <c r="X316" t="s">
        <v>159</v>
      </c>
      <c r="Y316" t="s">
        <v>160</v>
      </c>
      <c r="Z316" t="s">
        <v>161</v>
      </c>
      <c r="AA316" t="s">
        <v>162</v>
      </c>
      <c r="AB316" t="s">
        <v>163</v>
      </c>
      <c r="AC316" t="s">
        <v>252</v>
      </c>
      <c r="AD316" t="s">
        <v>165</v>
      </c>
      <c r="AE316" t="s">
        <v>166</v>
      </c>
      <c r="AF316">
        <v>39.202496494458458</v>
      </c>
      <c r="AG316">
        <v>6.2946516756030828</v>
      </c>
      <c r="AH316">
        <v>0.087244656899654702</v>
      </c>
      <c r="AI316">
        <v>30.101012704964909</v>
      </c>
      <c r="AJ316">
        <v>40.908563120545111</v>
      </c>
      <c r="AK316">
        <v>5.0008056304037778</v>
      </c>
      <c r="AL316">
        <v>4.267823994532054</v>
      </c>
      <c r="AM316">
        <v>18.451184007371641</v>
      </c>
      <c r="AN316">
        <v>0.041727372417957202</v>
      </c>
      <c r="AO316">
        <v>1720.0185717384279</v>
      </c>
      <c r="AP316">
        <v>2160.1092865690612</v>
      </c>
      <c r="AQ316">
        <v>3046.5189695814911</v>
      </c>
      <c r="AR316">
        <v>2424.4259176304981</v>
      </c>
      <c r="AS316">
        <v>1886.278351762038</v>
      </c>
      <c r="AT316">
        <v>942.34373664065379</v>
      </c>
      <c r="AU316">
        <v>932.97328727699926</v>
      </c>
      <c r="AV316">
        <v>829.43320044198845</v>
      </c>
      <c r="AW316">
        <v>642.33658717081255</v>
      </c>
      <c r="AX316">
        <v>707.7874787549847</v>
      </c>
      <c r="AY316">
        <v>1028.211296610772</v>
      </c>
      <c r="AZ316">
        <v>977.66807588975314</v>
      </c>
      <c r="BA316">
        <v>1846.874877470415</v>
      </c>
      <c r="BB316">
        <v>1844.6500097351609</v>
      </c>
      <c r="BC316">
        <v>1485.0725472899719</v>
      </c>
      <c r="BD316">
        <v>3612.0583687198568</v>
      </c>
      <c r="BE316">
        <v>249.30778241438409</v>
      </c>
      <c r="BF316">
        <v>0.77862318369510952</v>
      </c>
      <c r="BG316">
        <v>1643.5900685111151</v>
      </c>
      <c r="BH316">
        <v>3272.424992779223</v>
      </c>
      <c r="BI316">
        <v>349.76160335053169</v>
      </c>
      <c r="BJ316">
        <v>105.0335241868143</v>
      </c>
      <c r="BK316">
        <v>2003.4014492741151</v>
      </c>
      <c r="BL316">
        <v>0.99468486177822235</v>
      </c>
    </row>
    <row r="317">
      <c r="A317" t="s">
        <v>631</v>
      </c>
      <c r="B317">
        <v>2019</v>
      </c>
      <c r="C317" t="s">
        <v>638</v>
      </c>
      <c r="D317">
        <v>234</v>
      </c>
      <c r="E317" t="s">
        <v>530</v>
      </c>
      <c r="F317" t="s">
        <v>534</v>
      </c>
      <c r="G317" t="s">
        <v>197</v>
      </c>
      <c r="H317">
        <v>82.272182314560396</v>
      </c>
      <c r="I317">
        <v>77.361810848050339</v>
      </c>
      <c r="J317">
        <v>68.96392862554687</v>
      </c>
      <c r="K317">
        <v>71.941311884924716</v>
      </c>
      <c r="L317">
        <v>66.558738406621544</v>
      </c>
      <c r="M317">
        <v>72.54085630212478</v>
      </c>
      <c r="N317">
        <v>66.582376434098407</v>
      </c>
      <c r="O317">
        <v>67.950920449094852</v>
      </c>
      <c r="P317">
        <v>68.01482870324763</v>
      </c>
      <c r="Q317">
        <v>59.514457685699327</v>
      </c>
      <c r="R317">
        <v>83.710412797792344</v>
      </c>
      <c r="S317">
        <v>83.749980175599205</v>
      </c>
      <c r="T317">
        <v>70.670873761681477</v>
      </c>
      <c r="U317">
        <v>70.427857637333716</v>
      </c>
      <c r="V317">
        <v>76.575559418828789</v>
      </c>
      <c r="W317" t="s">
        <v>158</v>
      </c>
      <c r="X317" t="s">
        <v>159</v>
      </c>
      <c r="Y317" t="s">
        <v>160</v>
      </c>
      <c r="Z317" t="s">
        <v>161</v>
      </c>
      <c r="AA317" t="s">
        <v>162</v>
      </c>
      <c r="AB317" t="s">
        <v>163</v>
      </c>
      <c r="AC317" t="s">
        <v>252</v>
      </c>
      <c r="AD317" t="s">
        <v>165</v>
      </c>
      <c r="AE317" t="s">
        <v>166</v>
      </c>
      <c r="AF317">
        <v>59.848830204248017</v>
      </c>
      <c r="AG317">
        <v>93.233082758078538</v>
      </c>
      <c r="AH317">
        <v>99.360190957472128</v>
      </c>
      <c r="AI317">
        <v>67.963288495793208</v>
      </c>
      <c r="AJ317">
        <v>58.668394814870098</v>
      </c>
      <c r="AK317">
        <v>94.999194369596225</v>
      </c>
      <c r="AL317">
        <v>93.922850289326036</v>
      </c>
      <c r="AM317">
        <v>64.901949270209897</v>
      </c>
      <c r="AN317">
        <v>99.492418369390094</v>
      </c>
      <c r="AO317">
        <v>8264.2465469201161</v>
      </c>
      <c r="AP317">
        <v>7763.6445104027571</v>
      </c>
      <c r="AQ317">
        <v>6935.0038803035377</v>
      </c>
      <c r="AR317">
        <v>7215.2032840416095</v>
      </c>
      <c r="AS317">
        <v>6694.1736076762181</v>
      </c>
      <c r="AT317">
        <v>2599.8091125177839</v>
      </c>
      <c r="AU317">
        <v>2387.2991660283442</v>
      </c>
      <c r="AV317">
        <v>2437.5602235559418</v>
      </c>
      <c r="AW317">
        <v>2432.9659209789379</v>
      </c>
      <c r="AX317">
        <v>2138.580565444986</v>
      </c>
      <c r="AY317">
        <v>5437.0378546774327</v>
      </c>
      <c r="AZ317">
        <v>5374.1835926934082</v>
      </c>
      <c r="BA317">
        <v>4576.5443060929856</v>
      </c>
      <c r="BB317">
        <v>4540.5316038598976</v>
      </c>
      <c r="BC317">
        <v>4947.7594834945075</v>
      </c>
      <c r="BD317">
        <v>5514.3801371911604</v>
      </c>
      <c r="BE317">
        <v>3692.616257093583</v>
      </c>
      <c r="BF317">
        <v>886.74941211405212</v>
      </c>
      <c r="BG317">
        <v>3710.9643814946071</v>
      </c>
      <c r="BH317">
        <v>4693.0986285851641</v>
      </c>
      <c r="BI317">
        <v>6644.3435309114266</v>
      </c>
      <c r="BJ317">
        <v>2311.493627712292</v>
      </c>
      <c r="BK317">
        <v>7046.9547741058741</v>
      </c>
      <c r="BL317">
        <v>2371.6710801360982</v>
      </c>
    </row>
    <row r="318">
      <c r="A318" t="s">
        <v>631</v>
      </c>
      <c r="B318">
        <v>2019</v>
      </c>
      <c r="C318" t="s">
        <v>638</v>
      </c>
      <c r="D318">
        <v>235</v>
      </c>
      <c r="E318" t="s">
        <v>530</v>
      </c>
      <c r="F318" t="s">
        <v>535</v>
      </c>
      <c r="G318" t="s">
        <v>197</v>
      </c>
      <c r="H318">
        <v>0.19446827371869271</v>
      </c>
      <c r="I318">
        <v>0</v>
      </c>
      <c r="J318">
        <v>0.1394745639338332</v>
      </c>
      <c r="K318">
        <v>0.28473880909967708</v>
      </c>
      <c r="L318">
        <v>0.35222530638063249</v>
      </c>
      <c r="M318">
        <v>0</v>
      </c>
      <c r="N318">
        <v>0.52353687506665525</v>
      </c>
      <c r="O318">
        <v>0.26936421900028401</v>
      </c>
      <c r="P318">
        <v>0.95802867890856214</v>
      </c>
      <c r="Q318">
        <v>0</v>
      </c>
      <c r="R318">
        <v>0.28353823259842942</v>
      </c>
      <c r="S318">
        <v>0.017428657956204401</v>
      </c>
      <c r="T318">
        <v>0</v>
      </c>
      <c r="U318">
        <v>0.21754920559968219</v>
      </c>
      <c r="V318">
        <v>0.019790082290813499</v>
      </c>
      <c r="W318" t="s">
        <v>158</v>
      </c>
      <c r="X318" t="s">
        <v>159</v>
      </c>
      <c r="Y318" t="s">
        <v>160</v>
      </c>
      <c r="Z318" t="s">
        <v>161</v>
      </c>
      <c r="AA318" t="s">
        <v>162</v>
      </c>
      <c r="AB318" t="s">
        <v>163</v>
      </c>
      <c r="AC318" t="s">
        <v>252</v>
      </c>
      <c r="AD318" t="s">
        <v>165</v>
      </c>
      <c r="AE318" t="s">
        <v>166</v>
      </c>
      <c r="AF318">
        <v>0</v>
      </c>
      <c r="AG318">
        <v>0</v>
      </c>
      <c r="AH318">
        <v>0.1253150526376858</v>
      </c>
      <c r="AI318">
        <v>0.36069161189568982</v>
      </c>
      <c r="AJ318">
        <v>0.17533323732354211</v>
      </c>
      <c r="AK318">
        <v>0</v>
      </c>
      <c r="AL318">
        <v>0</v>
      </c>
      <c r="AM318">
        <v>0.57749752673410459</v>
      </c>
      <c r="AN318">
        <v>0</v>
      </c>
      <c r="AO318">
        <v>19.53435188361102</v>
      </c>
      <c r="AP318">
        <v>0</v>
      </c>
      <c r="AQ318">
        <v>14.02554438765643</v>
      </c>
      <c r="AR318">
        <v>28.55728282792959</v>
      </c>
      <c r="AS318">
        <v>35.425210969658799</v>
      </c>
      <c r="AT318">
        <v>0</v>
      </c>
      <c r="AU318">
        <v>18.77132076336704</v>
      </c>
      <c r="AV318">
        <v>9.662731594286301</v>
      </c>
      <c r="AW318">
        <v>34.269749281801992</v>
      </c>
      <c r="AX318">
        <v>0</v>
      </c>
      <c r="AY318">
        <v>18.41596585612168</v>
      </c>
      <c r="AZ318">
        <v>1.1183860274893389</v>
      </c>
      <c r="BA318">
        <v>0</v>
      </c>
      <c r="BB318">
        <v>14.02554438765643</v>
      </c>
      <c r="BC318">
        <v>1.278692158133069</v>
      </c>
      <c r="BD318">
        <v>0</v>
      </c>
      <c r="BE318">
        <v>0</v>
      </c>
      <c r="BF318">
        <v>1.1183860274893389</v>
      </c>
      <c r="BG318">
        <v>19.694658014254749</v>
      </c>
      <c r="BH318">
        <v>14.02554438765643</v>
      </c>
      <c r="BI318">
        <v>0</v>
      </c>
      <c r="BJ318">
        <v>0</v>
      </c>
      <c r="BK318">
        <v>62.703801639455321</v>
      </c>
      <c r="BL318">
        <v>0</v>
      </c>
    </row>
    <row r="319">
      <c r="A319" t="s">
        <v>631</v>
      </c>
      <c r="B319">
        <v>2019</v>
      </c>
      <c r="C319" t="s">
        <v>638</v>
      </c>
      <c r="D319">
        <v>236</v>
      </c>
      <c r="E319" t="s">
        <v>530</v>
      </c>
      <c r="F319" t="s">
        <v>536</v>
      </c>
      <c r="G319" t="s">
        <v>197</v>
      </c>
      <c r="H319">
        <v>0</v>
      </c>
      <c r="I319">
        <v>0</v>
      </c>
      <c r="J319">
        <v>0</v>
      </c>
      <c r="K319">
        <v>0.0096387118466236005</v>
      </c>
      <c r="L319">
        <v>0</v>
      </c>
      <c r="M319">
        <v>0</v>
      </c>
      <c r="N319">
        <v>0</v>
      </c>
      <c r="O319">
        <v>0</v>
      </c>
      <c r="P319">
        <v>0</v>
      </c>
      <c r="Q319">
        <v>0</v>
      </c>
      <c r="R319">
        <v>0</v>
      </c>
      <c r="S319">
        <v>0</v>
      </c>
      <c r="T319">
        <v>0</v>
      </c>
      <c r="U319">
        <v>0</v>
      </c>
      <c r="V319">
        <v>0.014961351069591001</v>
      </c>
      <c r="W319" t="s">
        <v>158</v>
      </c>
      <c r="X319" t="s">
        <v>159</v>
      </c>
      <c r="Y319" t="s">
        <v>160</v>
      </c>
      <c r="Z319" t="s">
        <v>161</v>
      </c>
      <c r="AA319" t="s">
        <v>162</v>
      </c>
      <c r="AB319" t="s">
        <v>163</v>
      </c>
      <c r="AC319" t="s">
        <v>252</v>
      </c>
      <c r="AD319" t="s">
        <v>165</v>
      </c>
      <c r="AE319" t="s">
        <v>166</v>
      </c>
      <c r="AF319">
        <v>0</v>
      </c>
      <c r="AG319">
        <v>0</v>
      </c>
      <c r="AH319">
        <v>0.1083180227575522</v>
      </c>
      <c r="AI319">
        <v>0</v>
      </c>
      <c r="AJ319">
        <v>0</v>
      </c>
      <c r="AK319">
        <v>0</v>
      </c>
      <c r="AL319">
        <v>0</v>
      </c>
      <c r="AM319">
        <v>0</v>
      </c>
      <c r="AN319">
        <v>0</v>
      </c>
      <c r="AO319">
        <v>0</v>
      </c>
      <c r="AP319">
        <v>0</v>
      </c>
      <c r="AQ319">
        <v>0</v>
      </c>
      <c r="AR319">
        <v>0.96669442838256447</v>
      </c>
      <c r="AS319">
        <v>0</v>
      </c>
      <c r="AT319">
        <v>0</v>
      </c>
      <c r="AU319">
        <v>0</v>
      </c>
      <c r="AV319">
        <v>0</v>
      </c>
      <c r="AW319">
        <v>0</v>
      </c>
      <c r="AX319">
        <v>0</v>
      </c>
      <c r="AY319">
        <v>0</v>
      </c>
      <c r="AZ319">
        <v>0</v>
      </c>
      <c r="BA319">
        <v>0</v>
      </c>
      <c r="BB319">
        <v>0</v>
      </c>
      <c r="BC319">
        <v>0.96669442838256447</v>
      </c>
      <c r="BD319">
        <v>0</v>
      </c>
      <c r="BE319">
        <v>0</v>
      </c>
      <c r="BF319">
        <v>0.96669442838256447</v>
      </c>
      <c r="BG319">
        <v>0</v>
      </c>
      <c r="BH319">
        <v>0</v>
      </c>
      <c r="BI319">
        <v>0</v>
      </c>
      <c r="BJ319">
        <v>0</v>
      </c>
      <c r="BK319">
        <v>0</v>
      </c>
      <c r="BL319">
        <v>0</v>
      </c>
    </row>
    <row r="320">
      <c r="A320" t="s">
        <v>631</v>
      </c>
      <c r="B320">
        <v>2019</v>
      </c>
      <c r="C320" t="s">
        <v>638</v>
      </c>
      <c r="D320">
        <v>261</v>
      </c>
      <c r="E320" t="s">
        <v>73</v>
      </c>
      <c r="F320" t="s">
        <v>50</v>
      </c>
      <c r="G320" t="s">
        <v>674</v>
      </c>
      <c r="H320">
        <v>72.689400929340181</v>
      </c>
      <c r="I320">
        <v>75.802546220261874</v>
      </c>
      <c r="J320">
        <v>75.812343988819279</v>
      </c>
      <c r="K320">
        <v>84.271862579077293</v>
      </c>
      <c r="L320">
        <v>82.236477981787033</v>
      </c>
      <c r="M320">
        <v>72.378287354258532</v>
      </c>
      <c r="N320">
        <v>83.473338661257372</v>
      </c>
      <c r="O320">
        <v>80.80244116608273</v>
      </c>
      <c r="P320">
        <v>92.137150713407777</v>
      </c>
      <c r="Q320">
        <v>83.257110434642527</v>
      </c>
      <c r="R320">
        <v>78.085264532307647</v>
      </c>
      <c r="S320">
        <v>69.516463817154573</v>
      </c>
      <c r="T320">
        <v>72.470295476056577</v>
      </c>
      <c r="U320">
        <v>83.210646688531455</v>
      </c>
      <c r="V320">
        <v>75.31248577292952</v>
      </c>
      <c r="W320" t="s">
        <v>158</v>
      </c>
      <c r="X320" t="s">
        <v>159</v>
      </c>
      <c r="Y320" t="s">
        <v>160</v>
      </c>
      <c r="Z320" t="s">
        <v>161</v>
      </c>
      <c r="AA320" t="s">
        <v>162</v>
      </c>
      <c r="AB320" t="s">
        <v>163</v>
      </c>
      <c r="AC320" t="s">
        <v>252</v>
      </c>
      <c r="AD320" t="s">
        <v>165</v>
      </c>
      <c r="AE320" t="s">
        <v>166</v>
      </c>
      <c r="AF320">
        <v>100</v>
      </c>
      <c r="AG320">
        <v>73.508396809971416</v>
      </c>
      <c r="AH320">
        <v>74.70044308788529</v>
      </c>
      <c r="AI320">
        <v>59.614671151232628</v>
      </c>
      <c r="AJ320">
        <v>76.102380136370712</v>
      </c>
      <c r="AK320">
        <v>100</v>
      </c>
      <c r="AL320">
        <v>91.340599455529571</v>
      </c>
      <c r="AM320">
        <v>84.350209593522536</v>
      </c>
      <c r="AN320">
        <v>37.863497427627223</v>
      </c>
      <c r="AO320">
        <v>85.568175889402923</v>
      </c>
      <c r="AP320">
        <v>128.80327989989769</v>
      </c>
      <c r="AQ320">
        <v>107.23145514193931</v>
      </c>
      <c r="AR320">
        <v>134.67571755231049</v>
      </c>
      <c r="AS320">
        <v>263.47885408976452</v>
      </c>
      <c r="AT320">
        <v>35.428958728930461</v>
      </c>
      <c r="AU320">
        <v>52.204333551837827</v>
      </c>
      <c r="AV320">
        <v>72.892390818512752</v>
      </c>
      <c r="AW320">
        <v>85.5715553407328</v>
      </c>
      <c r="AX320">
        <v>114.8925353494183</v>
      </c>
      <c r="AY320">
        <v>55.685203261368812</v>
      </c>
      <c r="AZ320">
        <v>72.899530926725944</v>
      </c>
      <c r="BA320">
        <v>82.434152988731171</v>
      </c>
      <c r="BB320">
        <v>74.573857775509154</v>
      </c>
      <c r="BC320">
        <v>73.174963831547643</v>
      </c>
      <c r="BD320">
        <v>27.693126549589071</v>
      </c>
      <c r="BE320">
        <v>34.464959055420238</v>
      </c>
      <c r="BF320">
        <v>7.9756449963541476</v>
      </c>
      <c r="BG320">
        <v>27.257873926667841</v>
      </c>
      <c r="BH320">
        <v>196.07158992639779</v>
      </c>
      <c r="BI320">
        <v>119.7707378563691</v>
      </c>
      <c r="BJ320">
        <v>28.55440873890203</v>
      </c>
      <c r="BK320">
        <v>250.4272976965749</v>
      </c>
      <c r="BL320">
        <v>27.541843827039809</v>
      </c>
    </row>
    <row r="321">
      <c r="A321" t="s">
        <v>631</v>
      </c>
      <c r="B321">
        <v>2019</v>
      </c>
      <c r="C321" t="s">
        <v>638</v>
      </c>
      <c r="D321">
        <v>262</v>
      </c>
      <c r="E321" t="s">
        <v>73</v>
      </c>
      <c r="F321" t="s">
        <v>49</v>
      </c>
      <c r="G321" t="s">
        <v>197</v>
      </c>
      <c r="H321">
        <v>27.310599070659791</v>
      </c>
      <c r="I321">
        <v>24.197453779738201</v>
      </c>
      <c r="J321">
        <v>24.187656011180721</v>
      </c>
      <c r="K321">
        <v>15.728137420922749</v>
      </c>
      <c r="L321">
        <v>17.763522018212999</v>
      </c>
      <c r="M321">
        <v>27.621712645741479</v>
      </c>
      <c r="N321">
        <v>16.526661338742599</v>
      </c>
      <c r="O321">
        <v>19.197558833917292</v>
      </c>
      <c r="P321">
        <v>7.8628492865922368</v>
      </c>
      <c r="Q321">
        <v>16.742889565357419</v>
      </c>
      <c r="R321">
        <v>21.914735467692338</v>
      </c>
      <c r="S321">
        <v>30.483536182845391</v>
      </c>
      <c r="T321">
        <v>27.52970452394343</v>
      </c>
      <c r="U321">
        <v>16.789353311468549</v>
      </c>
      <c r="V321">
        <v>24.687514227070452</v>
      </c>
      <c r="W321" t="s">
        <v>158</v>
      </c>
      <c r="X321" t="s">
        <v>159</v>
      </c>
      <c r="Y321" t="s">
        <v>160</v>
      </c>
      <c r="Z321" t="s">
        <v>161</v>
      </c>
      <c r="AA321" t="s">
        <v>162</v>
      </c>
      <c r="AB321" t="s">
        <v>163</v>
      </c>
      <c r="AC321" t="s">
        <v>252</v>
      </c>
      <c r="AD321" t="s">
        <v>165</v>
      </c>
      <c r="AE321" t="s">
        <v>166</v>
      </c>
      <c r="AF321">
        <v>0</v>
      </c>
      <c r="AG321">
        <v>26.491603190028538</v>
      </c>
      <c r="AH321">
        <v>25.29955691211466</v>
      </c>
      <c r="AI321">
        <v>40.385328848767337</v>
      </c>
      <c r="AJ321">
        <v>23.89761986362927</v>
      </c>
      <c r="AK321">
        <v>0</v>
      </c>
      <c r="AL321">
        <v>8.6594005444704294</v>
      </c>
      <c r="AM321">
        <v>15.64979040647748</v>
      </c>
      <c r="AN321">
        <v>62.136502572372962</v>
      </c>
      <c r="AO321">
        <v>32.149365864149161</v>
      </c>
      <c r="AP321">
        <v>41.116183656946397</v>
      </c>
      <c r="AQ321">
        <v>34.211810558635349</v>
      </c>
      <c r="AR321">
        <v>25.1352957926673</v>
      </c>
      <c r="AS321">
        <v>56.912851095028842</v>
      </c>
      <c r="AT321">
        <v>13.520747079279611</v>
      </c>
      <c r="AU321">
        <v>10.335795295395529</v>
      </c>
      <c r="AV321">
        <v>17.318238670624201</v>
      </c>
      <c r="AW321">
        <v>7.302551008510382</v>
      </c>
      <c r="AX321">
        <v>23.10472968851473</v>
      </c>
      <c r="AY321">
        <v>15.62812787081829</v>
      </c>
      <c r="AZ321">
        <v>31.967038694061511</v>
      </c>
      <c r="BA321">
        <v>31.314731912623412</v>
      </c>
      <c r="BB321">
        <v>15.046714522948101</v>
      </c>
      <c r="BC321">
        <v>23.986832224651291</v>
      </c>
      <c r="BD321">
        <v>0</v>
      </c>
      <c r="BE321">
        <v>12.420785364386029</v>
      </c>
      <c r="BF321">
        <v>2.7011926054935071</v>
      </c>
      <c r="BG321">
        <v>18.465558577923321</v>
      </c>
      <c r="BH321">
        <v>61.570273015404709</v>
      </c>
      <c r="BI321">
        <v>0</v>
      </c>
      <c r="BJ321">
        <v>2.7070553954604102</v>
      </c>
      <c r="BK321">
        <v>46.462655397040017</v>
      </c>
      <c r="BL321">
        <v>45.197986611719053</v>
      </c>
    </row>
    <row r="322">
      <c r="A322" t="s">
        <v>631</v>
      </c>
      <c r="B322">
        <v>2019</v>
      </c>
      <c r="C322" t="s">
        <v>638</v>
      </c>
      <c r="D322">
        <v>264</v>
      </c>
      <c r="E322" t="s">
        <v>74</v>
      </c>
      <c r="F322" t="s">
        <v>89</v>
      </c>
      <c r="G322" t="s">
        <v>197</v>
      </c>
      <c r="H322">
        <v>65.26770344813994</v>
      </c>
      <c r="I322">
        <v>76.278033133998576</v>
      </c>
      <c r="J322">
        <v>66.816144355937254</v>
      </c>
      <c r="K322">
        <v>67.760637689979376</v>
      </c>
      <c r="L322">
        <v>47.44287196670863</v>
      </c>
      <c r="M322">
        <v>79.37947592683652</v>
      </c>
      <c r="N322">
        <v>69.331388713219113</v>
      </c>
      <c r="O322">
        <v>52.169529608590992</v>
      </c>
      <c r="P322">
        <v>39.841527714154417</v>
      </c>
      <c r="Q322">
        <v>51.424593270968721</v>
      </c>
      <c r="R322">
        <v>58.922259211910173</v>
      </c>
      <c r="S322">
        <v>70.744403040747116</v>
      </c>
      <c r="T322">
        <v>76.181734126291019</v>
      </c>
      <c r="U322">
        <v>65.951273794874993</v>
      </c>
      <c r="V322">
        <v>63.865090251486357</v>
      </c>
      <c r="W322" t="s">
        <v>158</v>
      </c>
      <c r="X322" t="s">
        <v>159</v>
      </c>
      <c r="Y322" t="s">
        <v>160</v>
      </c>
      <c r="Z322" t="s">
        <v>161</v>
      </c>
      <c r="AA322" t="s">
        <v>162</v>
      </c>
      <c r="AB322" t="s">
        <v>163</v>
      </c>
      <c r="AC322" t="s">
        <v>252</v>
      </c>
      <c r="AD322" t="s">
        <v>165</v>
      </c>
      <c r="AE322" t="s">
        <v>166</v>
      </c>
      <c r="AF322">
        <v>66.494489101822168</v>
      </c>
      <c r="AG322">
        <v>29.668022049552981</v>
      </c>
      <c r="AH322">
        <v>63.57891917609291</v>
      </c>
      <c r="AI322">
        <v>19.252388978107192</v>
      </c>
      <c r="AJ322">
        <v>80.360948146125011</v>
      </c>
      <c r="AK322">
        <v>55.052518530310522</v>
      </c>
      <c r="AL322">
        <v>86.528744190906281</v>
      </c>
      <c r="AM322">
        <v>50.407745830216641</v>
      </c>
      <c r="AN322">
        <v>88.517853200879941</v>
      </c>
      <c r="AO322">
        <v>76.165169638022078</v>
      </c>
      <c r="AP322">
        <v>129.32139797658641</v>
      </c>
      <c r="AQ322">
        <v>96.778699219930587</v>
      </c>
      <c r="AR322">
        <v>108.238099632268</v>
      </c>
      <c r="AS322">
        <v>150.43460448175151</v>
      </c>
      <c r="AT322">
        <v>38.856019938285407</v>
      </c>
      <c r="AU322">
        <v>43.359939832823443</v>
      </c>
      <c r="AV322">
        <v>45.580008807356428</v>
      </c>
      <c r="AW322">
        <v>37.002462820406969</v>
      </c>
      <c r="AX322">
        <v>70.725761967354345</v>
      </c>
      <c r="AY322">
        <v>41.88413356984001</v>
      </c>
      <c r="AZ322">
        <v>74.074224354235028</v>
      </c>
      <c r="BA322">
        <v>87.504073374599585</v>
      </c>
      <c r="BB322">
        <v>59.94681559757889</v>
      </c>
      <c r="BC322">
        <v>62.004530686078269</v>
      </c>
      <c r="BD322">
        <v>19.327404709819021</v>
      </c>
      <c r="BE322">
        <v>14.13088862009683</v>
      </c>
      <c r="BF322">
        <v>6.9486257222837242</v>
      </c>
      <c r="BG322">
        <v>9.0210056267480585</v>
      </c>
      <c r="BH322">
        <v>205.1063741712195</v>
      </c>
      <c r="BI322">
        <v>65.936807652267234</v>
      </c>
      <c r="BJ322">
        <v>27.846407311212239</v>
      </c>
      <c r="BK322">
        <v>147.56325027286269</v>
      </c>
      <c r="BL322">
        <v>65.057206862049171</v>
      </c>
    </row>
    <row r="323">
      <c r="A323" t="s">
        <v>631</v>
      </c>
      <c r="B323">
        <v>2019</v>
      </c>
      <c r="C323" t="s">
        <v>638</v>
      </c>
      <c r="D323">
        <v>265</v>
      </c>
      <c r="E323" t="s">
        <v>74</v>
      </c>
      <c r="F323" t="s">
        <v>90</v>
      </c>
      <c r="G323" t="s">
        <v>197</v>
      </c>
      <c r="H323">
        <v>28.158666599439471</v>
      </c>
      <c r="I323">
        <v>19.538119653230069</v>
      </c>
      <c r="J323">
        <v>27.1576120449472</v>
      </c>
      <c r="K323">
        <v>27.148341833021711</v>
      </c>
      <c r="L323">
        <v>47.028465831289829</v>
      </c>
      <c r="M323">
        <v>20.62052407316348</v>
      </c>
      <c r="N323">
        <v>23.42116900188304</v>
      </c>
      <c r="O323">
        <v>41.343508235041</v>
      </c>
      <c r="P323">
        <v>56.026199067282271</v>
      </c>
      <c r="Q323">
        <v>44.502066114562517</v>
      </c>
      <c r="R323">
        <v>34.030266982911598</v>
      </c>
      <c r="S323">
        <v>22.65054668305477</v>
      </c>
      <c r="T323">
        <v>19.896199750293611</v>
      </c>
      <c r="U323">
        <v>26.27875440595761</v>
      </c>
      <c r="V323">
        <v>29.93155002061274</v>
      </c>
      <c r="W323" t="s">
        <v>158</v>
      </c>
      <c r="X323" t="s">
        <v>159</v>
      </c>
      <c r="Y323" t="s">
        <v>160</v>
      </c>
      <c r="Z323" t="s">
        <v>161</v>
      </c>
      <c r="AA323" t="s">
        <v>162</v>
      </c>
      <c r="AB323" t="s">
        <v>163</v>
      </c>
      <c r="AC323" t="s">
        <v>252</v>
      </c>
      <c r="AD323" t="s">
        <v>165</v>
      </c>
      <c r="AE323" t="s">
        <v>166</v>
      </c>
      <c r="AF323">
        <v>31.978312986941312</v>
      </c>
      <c r="AG323">
        <v>54.802623697008613</v>
      </c>
      <c r="AH323">
        <v>31.98024657372105</v>
      </c>
      <c r="AI323">
        <v>76.314050701626996</v>
      </c>
      <c r="AJ323">
        <v>15.969462771204681</v>
      </c>
      <c r="AK323">
        <v>38.665634323811616</v>
      </c>
      <c r="AL323">
        <v>11.37961017038131</v>
      </c>
      <c r="AM323">
        <v>43.550173225881231</v>
      </c>
      <c r="AN323">
        <v>6.7170583697057387</v>
      </c>
      <c r="AO323">
        <v>32.86019738737928</v>
      </c>
      <c r="AP323">
        <v>33.124830879564612</v>
      </c>
      <c r="AQ323">
        <v>39.335977748556843</v>
      </c>
      <c r="AR323">
        <v>43.365662253913882</v>
      </c>
      <c r="AS323">
        <v>149.12058152124689</v>
      </c>
      <c r="AT323">
        <v>10.093685869924659</v>
      </c>
      <c r="AU323">
        <v>14.647629271305931</v>
      </c>
      <c r="AV323">
        <v>36.121419602945068</v>
      </c>
      <c r="AW323">
        <v>52.033831705186422</v>
      </c>
      <c r="AX323">
        <v>61.205005910097768</v>
      </c>
      <c r="AY323">
        <v>24.189979589945509</v>
      </c>
      <c r="AZ323">
        <v>23.71667021884808</v>
      </c>
      <c r="BA323">
        <v>22.853227782124581</v>
      </c>
      <c r="BB323">
        <v>23.886235304683709</v>
      </c>
      <c r="BC323">
        <v>29.059564535599741</v>
      </c>
      <c r="BD323">
        <v>9.2948724831835676</v>
      </c>
      <c r="BE323">
        <v>26.10250761773235</v>
      </c>
      <c r="BF323">
        <v>3.495164227810486</v>
      </c>
      <c r="BG323">
        <v>35.758132747170222</v>
      </c>
      <c r="BH323">
        <v>40.759083634853909</v>
      </c>
      <c r="BI323">
        <v>46.310115526474689</v>
      </c>
      <c r="BJ323">
        <v>3.6621502231457752</v>
      </c>
      <c r="BK323">
        <v>127.4884445895012</v>
      </c>
      <c r="BL323">
        <v>4.9367787407892196</v>
      </c>
    </row>
    <row r="324">
      <c r="A324" t="s">
        <v>631</v>
      </c>
      <c r="B324">
        <v>2019</v>
      </c>
      <c r="C324" t="s">
        <v>638</v>
      </c>
      <c r="D324">
        <v>266</v>
      </c>
      <c r="E324" t="s">
        <v>74</v>
      </c>
      <c r="F324" t="s">
        <v>91</v>
      </c>
      <c r="G324" t="s">
        <v>675</v>
      </c>
      <c r="H324">
        <v>6.5736299524205526</v>
      </c>
      <c r="I324">
        <v>4.1838472127713686</v>
      </c>
      <c r="J324">
        <v>6.0262435991155527</v>
      </c>
      <c r="K324">
        <v>5.0910204769989464</v>
      </c>
      <c r="L324">
        <v>3.7630487150089191</v>
      </c>
      <c r="M324">
        <v>0</v>
      </c>
      <c r="N324">
        <v>7.2474422848978284</v>
      </c>
      <c r="O324">
        <v>4.032202906808946</v>
      </c>
      <c r="P324">
        <v>1.823019024417083</v>
      </c>
      <c r="Q324">
        <v>3.121487975192593</v>
      </c>
      <c r="R324">
        <v>7.0474738051782104</v>
      </c>
      <c r="S324">
        <v>6.6050502761980896</v>
      </c>
      <c r="T324">
        <v>3.9220661234153691</v>
      </c>
      <c r="U324">
        <v>7.7699717991674326</v>
      </c>
      <c r="V324">
        <v>6.2033597279008266</v>
      </c>
      <c r="W324" t="s">
        <v>158</v>
      </c>
      <c r="X324" t="s">
        <v>159</v>
      </c>
      <c r="Y324" t="s">
        <v>160</v>
      </c>
      <c r="Z324" t="s">
        <v>161</v>
      </c>
      <c r="AA324" t="s">
        <v>162</v>
      </c>
      <c r="AB324" t="s">
        <v>163</v>
      </c>
      <c r="AC324" t="s">
        <v>252</v>
      </c>
      <c r="AD324" t="s">
        <v>165</v>
      </c>
      <c r="AE324" t="s">
        <v>166</v>
      </c>
      <c r="AF324">
        <v>1.527197911236537</v>
      </c>
      <c r="AG324">
        <v>15.52935425343837</v>
      </c>
      <c r="AH324">
        <v>4.4408342501859863</v>
      </c>
      <c r="AI324">
        <v>4.4335603202657801</v>
      </c>
      <c r="AJ324">
        <v>3.66958908267027</v>
      </c>
      <c r="AK324">
        <v>6.2818471458779017</v>
      </c>
      <c r="AL324">
        <v>2.0916456387124098</v>
      </c>
      <c r="AM324">
        <v>4.1296248250793131</v>
      </c>
      <c r="AN324">
        <v>4.7650884294144804</v>
      </c>
      <c r="AO324">
        <v>7.6712005174431086</v>
      </c>
      <c r="AP324">
        <v>7.0932737545231292</v>
      </c>
      <c r="AQ324">
        <v>8.7286092654194292</v>
      </c>
      <c r="AR324">
        <v>8.1321900207089985</v>
      </c>
      <c r="AS324">
        <v>11.932092675274079</v>
      </c>
      <c r="AT324">
        <v>0</v>
      </c>
      <c r="AU324">
        <v>4.5325597431039757</v>
      </c>
      <c r="AV324">
        <v>3.5228963225141818</v>
      </c>
      <c r="AW324">
        <v>1.6931126275040571</v>
      </c>
      <c r="AX324">
        <v>4.2930746064269529</v>
      </c>
      <c r="AY324">
        <v>5.0096065244960517</v>
      </c>
      <c r="AZ324">
        <v>6.9159390001254906</v>
      </c>
      <c r="BA324">
        <v>4.5049743981205781</v>
      </c>
      <c r="BB324">
        <v>7.0625636146435449</v>
      </c>
      <c r="BC324">
        <v>6.0226393964339104</v>
      </c>
      <c r="BD324">
        <v>0.44389802074063861</v>
      </c>
      <c r="BE324">
        <v>7.3966365176228859</v>
      </c>
      <c r="BF324">
        <v>0.48534475733654953</v>
      </c>
      <c r="BG324">
        <v>2.077413490924422</v>
      </c>
      <c r="BH324">
        <v>9.36594364312616</v>
      </c>
      <c r="BI324">
        <v>7.5238146776272243</v>
      </c>
      <c r="BJ324">
        <v>0.67312679677636733</v>
      </c>
      <c r="BK324">
        <v>12.08903218264752</v>
      </c>
      <c r="BL324">
        <v>3.5021561465669748</v>
      </c>
    </row>
    <row r="325">
      <c r="A325" t="s">
        <v>631</v>
      </c>
      <c r="B325">
        <v>2019</v>
      </c>
      <c r="C325" t="s">
        <v>638</v>
      </c>
      <c r="D325">
        <v>267</v>
      </c>
      <c r="E325" t="s">
        <v>74</v>
      </c>
      <c r="F325" t="s">
        <v>113</v>
      </c>
      <c r="G325" t="s">
        <v>197</v>
      </c>
      <c r="H325">
        <v>0</v>
      </c>
      <c r="I325">
        <v>0</v>
      </c>
      <c r="J325">
        <v>0</v>
      </c>
      <c r="K325">
        <v>0</v>
      </c>
      <c r="L325">
        <v>1.7656134869926661</v>
      </c>
      <c r="M325">
        <v>0</v>
      </c>
      <c r="N325">
        <v>0</v>
      </c>
      <c r="O325">
        <v>2.4547592495590802</v>
      </c>
      <c r="P325">
        <v>2.309254194146162</v>
      </c>
      <c r="Q325">
        <v>0.95185263927610864</v>
      </c>
      <c r="R325">
        <v>0</v>
      </c>
      <c r="S325">
        <v>0</v>
      </c>
      <c r="T325">
        <v>0</v>
      </c>
      <c r="U325">
        <v>0</v>
      </c>
      <c r="V325">
        <v>0</v>
      </c>
      <c r="W325" t="s">
        <v>158</v>
      </c>
      <c r="X325" t="s">
        <v>159</v>
      </c>
      <c r="Y325" t="s">
        <v>160</v>
      </c>
      <c r="Z325" t="s">
        <v>161</v>
      </c>
      <c r="AA325" t="s">
        <v>162</v>
      </c>
      <c r="AB325" t="s">
        <v>163</v>
      </c>
      <c r="AC325" t="s">
        <v>252</v>
      </c>
      <c r="AD325" t="s">
        <v>165</v>
      </c>
      <c r="AE325" t="s">
        <v>166</v>
      </c>
      <c r="AF325">
        <v>0</v>
      </c>
      <c r="AG325">
        <v>0</v>
      </c>
      <c r="AH325">
        <v>0</v>
      </c>
      <c r="AI325">
        <v>0</v>
      </c>
      <c r="AJ325">
        <v>0</v>
      </c>
      <c r="AK325">
        <v>0</v>
      </c>
      <c r="AL325">
        <v>0</v>
      </c>
      <c r="AM325">
        <v>1.912456118822776</v>
      </c>
      <c r="AN325">
        <v>0</v>
      </c>
      <c r="AO325">
        <v>0</v>
      </c>
      <c r="AP325">
        <v>0</v>
      </c>
      <c r="AQ325">
        <v>0</v>
      </c>
      <c r="AR325">
        <v>0</v>
      </c>
      <c r="AS325">
        <v>5.5985094403595532</v>
      </c>
      <c r="AT325">
        <v>0</v>
      </c>
      <c r="AU325">
        <v>0</v>
      </c>
      <c r="AV325">
        <v>2.1446991961456638</v>
      </c>
      <c r="AW325">
        <v>2.1446991961456638</v>
      </c>
      <c r="AX325">
        <v>1.3091110480682251</v>
      </c>
      <c r="AY325">
        <v>0</v>
      </c>
      <c r="AZ325">
        <v>0</v>
      </c>
      <c r="BA325">
        <v>0</v>
      </c>
      <c r="BB325">
        <v>0</v>
      </c>
      <c r="BC325">
        <v>0</v>
      </c>
      <c r="BD325">
        <v>0</v>
      </c>
      <c r="BE325">
        <v>0</v>
      </c>
      <c r="BF325">
        <v>0</v>
      </c>
      <c r="BG325">
        <v>0</v>
      </c>
      <c r="BH325">
        <v>0</v>
      </c>
      <c r="BI325">
        <v>0</v>
      </c>
      <c r="BJ325">
        <v>0</v>
      </c>
      <c r="BK325">
        <v>5.5985094403595532</v>
      </c>
      <c r="BL325">
        <v>0</v>
      </c>
    </row>
    <row r="326">
      <c r="A326" t="s">
        <v>631</v>
      </c>
      <c r="B326">
        <v>2019</v>
      </c>
      <c r="C326" t="s">
        <v>638</v>
      </c>
      <c r="D326">
        <v>268</v>
      </c>
      <c r="E326" t="s">
        <v>116</v>
      </c>
      <c r="F326" t="s">
        <v>89</v>
      </c>
      <c r="G326" t="s">
        <v>676</v>
      </c>
      <c r="H326">
        <v>63.596421006258112</v>
      </c>
      <c r="I326">
        <v>79.411068728953623</v>
      </c>
      <c r="J326">
        <v>66.944259790678402</v>
      </c>
      <c r="K326">
        <v>69.485813617023467</v>
      </c>
      <c r="L326">
        <v>46.161289962502849</v>
      </c>
      <c r="M326">
        <v>79.963497752614899</v>
      </c>
      <c r="N326">
        <v>76.347635735196548</v>
      </c>
      <c r="O326">
        <v>54.65998979929121</v>
      </c>
      <c r="P326">
        <v>38.634893127955429</v>
      </c>
      <c r="Q326">
        <v>51.95339398882318</v>
      </c>
      <c r="R326">
        <v>57.751300652052642</v>
      </c>
      <c r="S326">
        <v>72.402537290671972</v>
      </c>
      <c r="T326">
        <v>81.154358745612754</v>
      </c>
      <c r="U326">
        <v>64.811662615724288</v>
      </c>
      <c r="V326">
        <v>58.281820506275508</v>
      </c>
      <c r="W326" t="s">
        <v>158</v>
      </c>
      <c r="X326" t="s">
        <v>159</v>
      </c>
      <c r="Y326" t="s">
        <v>160</v>
      </c>
      <c r="Z326" t="s">
        <v>161</v>
      </c>
      <c r="AA326" t="s">
        <v>162</v>
      </c>
      <c r="AB326" t="s">
        <v>163</v>
      </c>
      <c r="AC326" t="s">
        <v>252</v>
      </c>
      <c r="AD326" t="s">
        <v>165</v>
      </c>
      <c r="AE326" t="s">
        <v>166</v>
      </c>
      <c r="AF326">
        <v>69.791342177309417</v>
      </c>
      <c r="AG326">
        <v>34.365629412608833</v>
      </c>
      <c r="AH326">
        <v>58.909012694436271</v>
      </c>
      <c r="AI326">
        <v>17.526898169626811</v>
      </c>
      <c r="AJ326">
        <v>81.849582646793465</v>
      </c>
      <c r="AK326">
        <v>55.052518530310522</v>
      </c>
      <c r="AL326">
        <v>93.789149180696057</v>
      </c>
      <c r="AM326">
        <v>51.213186289448203</v>
      </c>
      <c r="AN326">
        <v>81.024299448318274</v>
      </c>
      <c r="AO326">
        <v>54.222971811454578</v>
      </c>
      <c r="AP326">
        <v>100.8250604393792</v>
      </c>
      <c r="AQ326">
        <v>71.785303907544588</v>
      </c>
      <c r="AR326">
        <v>92.109898008522705</v>
      </c>
      <c r="AS326">
        <v>118.6681647010535</v>
      </c>
      <c r="AT326">
        <v>28.330234616983169</v>
      </c>
      <c r="AU326">
        <v>39.856774418144141</v>
      </c>
      <c r="AV326">
        <v>38.944889359902596</v>
      </c>
      <c r="AW326">
        <v>32.231876711474357</v>
      </c>
      <c r="AX326">
        <v>58.330316312723042</v>
      </c>
      <c r="AY326">
        <v>31.981555871184689</v>
      </c>
      <c r="AZ326">
        <v>52.7811100639477</v>
      </c>
      <c r="BA326">
        <v>65.40787850526975</v>
      </c>
      <c r="BB326">
        <v>48.332557100993057</v>
      </c>
      <c r="BC326">
        <v>41.414205907332061</v>
      </c>
      <c r="BD326">
        <v>19.327404709819021</v>
      </c>
      <c r="BE326">
        <v>11.844100106193091</v>
      </c>
      <c r="BF326">
        <v>4.6983737233654361</v>
      </c>
      <c r="BG326">
        <v>4.7774598063323284</v>
      </c>
      <c r="BH326">
        <v>157.2476842640373</v>
      </c>
      <c r="BI326">
        <v>65.936807652267234</v>
      </c>
      <c r="BJ326">
        <v>26.492879613482032</v>
      </c>
      <c r="BK326">
        <v>124.9711029764493</v>
      </c>
      <c r="BL326">
        <v>22.31558601600889</v>
      </c>
    </row>
    <row r="327">
      <c r="A327" t="s">
        <v>631</v>
      </c>
      <c r="B327">
        <v>2019</v>
      </c>
      <c r="C327" t="s">
        <v>638</v>
      </c>
      <c r="D327">
        <v>269</v>
      </c>
      <c r="E327" t="s">
        <v>116</v>
      </c>
      <c r="F327" t="s">
        <v>90</v>
      </c>
      <c r="G327" t="s">
        <v>677</v>
      </c>
      <c r="H327">
        <v>30.74431128161703</v>
      </c>
      <c r="I327">
        <v>16.971042477432999</v>
      </c>
      <c r="J327">
        <v>27.40184024407753</v>
      </c>
      <c r="K327">
        <v>28.255590590114501</v>
      </c>
      <c r="L327">
        <v>50.639444332155882</v>
      </c>
      <c r="M327">
        <v>20.036502247385101</v>
      </c>
      <c r="N327">
        <v>20.622191347291789</v>
      </c>
      <c r="O327">
        <v>40.395549445587328</v>
      </c>
      <c r="P327">
        <v>59.33564932593999</v>
      </c>
      <c r="Q327">
        <v>46.850966152440968</v>
      </c>
      <c r="R327">
        <v>37.126304396515103</v>
      </c>
      <c r="S327">
        <v>20.97709899422771</v>
      </c>
      <c r="T327">
        <v>15.83081052802366</v>
      </c>
      <c r="U327">
        <v>27.96242487090889</v>
      </c>
      <c r="V327">
        <v>37.386347150353281</v>
      </c>
      <c r="W327" t="s">
        <v>158</v>
      </c>
      <c r="X327" t="s">
        <v>159</v>
      </c>
      <c r="Y327" t="s">
        <v>160</v>
      </c>
      <c r="Z327" t="s">
        <v>161</v>
      </c>
      <c r="AA327" t="s">
        <v>162</v>
      </c>
      <c r="AB327" t="s">
        <v>163</v>
      </c>
      <c r="AC327" t="s">
        <v>252</v>
      </c>
      <c r="AD327" t="s">
        <v>165</v>
      </c>
      <c r="AE327" t="s">
        <v>166</v>
      </c>
      <c r="AF327">
        <v>28.60574014582313</v>
      </c>
      <c r="AG327">
        <v>54.078537470242807</v>
      </c>
      <c r="AH327">
        <v>37.6088204798411</v>
      </c>
      <c r="AI327">
        <v>74.851768279145716</v>
      </c>
      <c r="AJ327">
        <v>15.727478525170641</v>
      </c>
      <c r="AK327">
        <v>38.665634323811616</v>
      </c>
      <c r="AL327">
        <v>6.2108508193039302</v>
      </c>
      <c r="AM327">
        <v>46.251102746292631</v>
      </c>
      <c r="AN327">
        <v>13.34178973368437</v>
      </c>
      <c r="AO327">
        <v>26.212920438111791</v>
      </c>
      <c r="AP327">
        <v>21.5474544152883</v>
      </c>
      <c r="AQ327">
        <v>29.38339202939385</v>
      </c>
      <c r="AR327">
        <v>37.455408981329093</v>
      </c>
      <c r="AS327">
        <v>130.18028580352711</v>
      </c>
      <c r="AT327">
        <v>7.098724111947293</v>
      </c>
      <c r="AU327">
        <v>10.76567755663844</v>
      </c>
      <c r="AV327">
        <v>28.781567826258058</v>
      </c>
      <c r="AW327">
        <v>49.501866805608643</v>
      </c>
      <c r="AX327">
        <v>52.601600500180623</v>
      </c>
      <c r="AY327">
        <v>20.55983094651835</v>
      </c>
      <c r="AZ327">
        <v>15.29220676882694</v>
      </c>
      <c r="BA327">
        <v>12.759138851711951</v>
      </c>
      <c r="BB327">
        <v>20.85265895381519</v>
      </c>
      <c r="BC327">
        <v>26.56618934614459</v>
      </c>
      <c r="BD327">
        <v>7.9218238190294032</v>
      </c>
      <c r="BE327">
        <v>18.63814579688928</v>
      </c>
      <c r="BF327">
        <v>2.9995460087882608</v>
      </c>
      <c r="BG327">
        <v>20.403000629411089</v>
      </c>
      <c r="BH327">
        <v>30.215298568689111</v>
      </c>
      <c r="BI327">
        <v>46.310115526474689</v>
      </c>
      <c r="BJ327">
        <v>1.754396158729437</v>
      </c>
      <c r="BK327">
        <v>112.86256026745551</v>
      </c>
      <c r="BL327">
        <v>3.674574892183379</v>
      </c>
    </row>
    <row r="328">
      <c r="A328" t="s">
        <v>631</v>
      </c>
      <c r="B328">
        <v>2019</v>
      </c>
      <c r="C328" t="s">
        <v>638</v>
      </c>
      <c r="D328">
        <v>270</v>
      </c>
      <c r="E328" t="s">
        <v>116</v>
      </c>
      <c r="F328" t="s">
        <v>91</v>
      </c>
      <c r="G328" t="s">
        <v>197</v>
      </c>
      <c r="H328">
        <v>5.6592677121247794</v>
      </c>
      <c r="I328">
        <v>3.6178887936133601</v>
      </c>
      <c r="J328">
        <v>5.6538999652440909</v>
      </c>
      <c r="K328">
        <v>2.2585957928620228</v>
      </c>
      <c r="L328">
        <v>3.1992657053412512</v>
      </c>
      <c r="M328">
        <v>0</v>
      </c>
      <c r="N328">
        <v>3.0301729175116541</v>
      </c>
      <c r="O328">
        <v>4.9444607551214599</v>
      </c>
      <c r="P328">
        <v>2.029457546104485</v>
      </c>
      <c r="Q328">
        <v>1.1956398587358781</v>
      </c>
      <c r="R328">
        <v>5.122394951432284</v>
      </c>
      <c r="S328">
        <v>6.6203637151002903</v>
      </c>
      <c r="T328">
        <v>3.014830726363543</v>
      </c>
      <c r="U328">
        <v>7.2259125133668318</v>
      </c>
      <c r="V328">
        <v>4.3318323433711692</v>
      </c>
      <c r="W328" t="s">
        <v>158</v>
      </c>
      <c r="X328" t="s">
        <v>159</v>
      </c>
      <c r="Y328" t="s">
        <v>160</v>
      </c>
      <c r="Z328" t="s">
        <v>161</v>
      </c>
      <c r="AA328" t="s">
        <v>162</v>
      </c>
      <c r="AB328" t="s">
        <v>163</v>
      </c>
      <c r="AC328" t="s">
        <v>252</v>
      </c>
      <c r="AD328" t="s">
        <v>165</v>
      </c>
      <c r="AE328" t="s">
        <v>166</v>
      </c>
      <c r="AF328">
        <v>1.6029176768674589</v>
      </c>
      <c r="AG328">
        <v>11.55583311714833</v>
      </c>
      <c r="AH328">
        <v>3.4821668257226528</v>
      </c>
      <c r="AI328">
        <v>7.6213335512274742</v>
      </c>
      <c r="AJ328">
        <v>2.4229388280358721</v>
      </c>
      <c r="AK328">
        <v>6.2818471458779017</v>
      </c>
      <c r="AL328">
        <v>0</v>
      </c>
      <c r="AM328">
        <v>2.535710964259132</v>
      </c>
      <c r="AN328">
        <v>5.6339108179973341</v>
      </c>
      <c r="AO328">
        <v>4.8251506731459086</v>
      </c>
      <c r="AP328">
        <v>4.5934888185936442</v>
      </c>
      <c r="AQ328">
        <v>6.0627592050008356</v>
      </c>
      <c r="AR328">
        <v>2.9939784438536319</v>
      </c>
      <c r="AS328">
        <v>8.2244449830639699</v>
      </c>
      <c r="AT328">
        <v>0</v>
      </c>
      <c r="AU328">
        <v>1.581881577055239</v>
      </c>
      <c r="AV328">
        <v>3.5228963225141818</v>
      </c>
      <c r="AW328">
        <v>1.6931126275040571</v>
      </c>
      <c r="AX328">
        <v>1.342396440378216</v>
      </c>
      <c r="AY328">
        <v>2.8366834769752201</v>
      </c>
      <c r="AZ328">
        <v>4.826214093951279</v>
      </c>
      <c r="BA328">
        <v>2.4298594051129898</v>
      </c>
      <c r="BB328">
        <v>5.3886417207009014</v>
      </c>
      <c r="BC328">
        <v>3.078136459465906</v>
      </c>
      <c r="BD328">
        <v>0.44389802074063861</v>
      </c>
      <c r="BE328">
        <v>3.9827131523378649</v>
      </c>
      <c r="BF328">
        <v>0.27772526420045279</v>
      </c>
      <c r="BG328">
        <v>2.077413490924422</v>
      </c>
      <c r="BH328">
        <v>4.6548987484298117</v>
      </c>
      <c r="BI328">
        <v>7.5238146776272243</v>
      </c>
      <c r="BJ328">
        <v>0</v>
      </c>
      <c r="BK328">
        <v>6.1876758505500487</v>
      </c>
      <c r="BL328">
        <v>1.551682918847527</v>
      </c>
    </row>
    <row r="329">
      <c r="A329" t="s">
        <v>631</v>
      </c>
      <c r="B329">
        <v>2019</v>
      </c>
      <c r="C329" t="s">
        <v>638</v>
      </c>
      <c r="D329">
        <v>274</v>
      </c>
      <c r="E329" t="s">
        <v>76</v>
      </c>
      <c r="F329" t="s">
        <v>50</v>
      </c>
      <c r="G329" t="s">
        <v>678</v>
      </c>
      <c r="H329">
        <v>91.467461315927437</v>
      </c>
      <c r="I329">
        <v>90.771797815619877</v>
      </c>
      <c r="J329">
        <v>93.1228155625803</v>
      </c>
      <c r="K329">
        <v>92.64312377935984</v>
      </c>
      <c r="L329">
        <v>90.025319089231232</v>
      </c>
      <c r="M329">
        <v>89.466464464286119</v>
      </c>
      <c r="N329">
        <v>89.983409796056108</v>
      </c>
      <c r="O329">
        <v>91.666076799370188</v>
      </c>
      <c r="P329">
        <v>91.244707513932354</v>
      </c>
      <c r="Q329">
        <v>88.685670317121463</v>
      </c>
      <c r="R329">
        <v>92.227610349687453</v>
      </c>
      <c r="S329">
        <v>90.899840378269829</v>
      </c>
      <c r="T329">
        <v>91.185402300228418</v>
      </c>
      <c r="U329">
        <v>93.564730230534849</v>
      </c>
      <c r="V329">
        <v>93.355218921026548</v>
      </c>
      <c r="W329" t="s">
        <v>158</v>
      </c>
      <c r="X329" t="s">
        <v>159</v>
      </c>
      <c r="Y329" t="s">
        <v>160</v>
      </c>
      <c r="Z329" t="s">
        <v>161</v>
      </c>
      <c r="AA329" t="s">
        <v>162</v>
      </c>
      <c r="AB329" t="s">
        <v>163</v>
      </c>
      <c r="AC329" t="s">
        <v>252</v>
      </c>
      <c r="AD329" t="s">
        <v>165</v>
      </c>
      <c r="AE329" t="s">
        <v>166</v>
      </c>
      <c r="AF329">
        <v>98.440880822136464</v>
      </c>
      <c r="AG329">
        <v>94.3616193131014</v>
      </c>
      <c r="AH329">
        <v>94.10148311354024</v>
      </c>
      <c r="AI329">
        <v>95.211066407698425</v>
      </c>
      <c r="AJ329">
        <v>84.674423903667545</v>
      </c>
      <c r="AK329">
        <v>90.898541907150658</v>
      </c>
      <c r="AL329">
        <v>93.10660897955735</v>
      </c>
      <c r="AM329">
        <v>89.687870467412225</v>
      </c>
      <c r="AN329">
        <v>83.5853671972218</v>
      </c>
      <c r="AO329">
        <v>1291.685664950232</v>
      </c>
      <c r="AP329">
        <v>1727.6376285299159</v>
      </c>
      <c r="AQ329">
        <v>2023.095105936761</v>
      </c>
      <c r="AR329">
        <v>2052.4183590499601</v>
      </c>
      <c r="AS329">
        <v>2889.630409793006</v>
      </c>
      <c r="AT329">
        <v>426.44271357989692</v>
      </c>
      <c r="AU329">
        <v>574.09913825307501</v>
      </c>
      <c r="AV329">
        <v>923.38099954575023</v>
      </c>
      <c r="AW329">
        <v>1002.294726616691</v>
      </c>
      <c r="AX329">
        <v>1103.1142594797111</v>
      </c>
      <c r="AY329">
        <v>867.27142776795449</v>
      </c>
      <c r="AZ329">
        <v>1081.6443739179781</v>
      </c>
      <c r="BA329">
        <v>1200.068103004566</v>
      </c>
      <c r="BB329">
        <v>1415.696544788618</v>
      </c>
      <c r="BC329">
        <v>1390.454881305634</v>
      </c>
      <c r="BD329">
        <v>1901.8707157332949</v>
      </c>
      <c r="BE329">
        <v>800.85917998012962</v>
      </c>
      <c r="BF329">
        <v>180.06871844140079</v>
      </c>
      <c r="BG329">
        <v>1035.8825373444381</v>
      </c>
      <c r="BH329">
        <v>1442.4989151762129</v>
      </c>
      <c r="BI329">
        <v>1230.6852891522369</v>
      </c>
      <c r="BJ329">
        <v>439.65808825366418</v>
      </c>
      <c r="BK329">
        <v>2572.845007738224</v>
      </c>
      <c r="BL329">
        <v>380.09871644027987</v>
      </c>
    </row>
    <row r="330">
      <c r="A330" t="s">
        <v>631</v>
      </c>
      <c r="B330">
        <v>2019</v>
      </c>
      <c r="C330" t="s">
        <v>638</v>
      </c>
      <c r="D330">
        <v>275</v>
      </c>
      <c r="E330" t="s">
        <v>76</v>
      </c>
      <c r="F330" t="s">
        <v>49</v>
      </c>
      <c r="G330" t="s">
        <v>197</v>
      </c>
      <c r="H330">
        <v>8.1502695282243085</v>
      </c>
      <c r="I330">
        <v>8.7437660486313717</v>
      </c>
      <c r="J330">
        <v>6.4291703209373319</v>
      </c>
      <c r="K330">
        <v>7.1180997497272616</v>
      </c>
      <c r="L330">
        <v>9.7458539799614545</v>
      </c>
      <c r="M330">
        <v>10.269508601668219</v>
      </c>
      <c r="N330">
        <v>9.8024429367423931</v>
      </c>
      <c r="O330">
        <v>8.3339232006298509</v>
      </c>
      <c r="P330">
        <v>8.4548690563902085</v>
      </c>
      <c r="Q330">
        <v>10.98914319783937</v>
      </c>
      <c r="R330">
        <v>7.4158809065753397</v>
      </c>
      <c r="S330">
        <v>8.6972244892097628</v>
      </c>
      <c r="T330">
        <v>8.2677694449737551</v>
      </c>
      <c r="U330">
        <v>5.9231088053996297</v>
      </c>
      <c r="V330">
        <v>6.3813510795050128</v>
      </c>
      <c r="W330" t="s">
        <v>158</v>
      </c>
      <c r="X330" t="s">
        <v>159</v>
      </c>
      <c r="Y330" t="s">
        <v>160</v>
      </c>
      <c r="Z330" t="s">
        <v>161</v>
      </c>
      <c r="AA330" t="s">
        <v>162</v>
      </c>
      <c r="AB330" t="s">
        <v>163</v>
      </c>
      <c r="AC330" t="s">
        <v>252</v>
      </c>
      <c r="AD330" t="s">
        <v>165</v>
      </c>
      <c r="AE330" t="s">
        <v>166</v>
      </c>
      <c r="AF330">
        <v>1.4333969957623209</v>
      </c>
      <c r="AG330">
        <v>5.3158542625846943</v>
      </c>
      <c r="AH330">
        <v>5.5795712991828594</v>
      </c>
      <c r="AI330">
        <v>4.2025776201834164</v>
      </c>
      <c r="AJ330">
        <v>14.69787430696562</v>
      </c>
      <c r="AK330">
        <v>8.846279004266858</v>
      </c>
      <c r="AL330">
        <v>6.4111250604161061</v>
      </c>
      <c r="AM330">
        <v>10.08554049818895</v>
      </c>
      <c r="AN330">
        <v>15.99580628429344</v>
      </c>
      <c r="AO330">
        <v>115.0965180800841</v>
      </c>
      <c r="AP330">
        <v>166.41798007969459</v>
      </c>
      <c r="AQ330">
        <v>139.67385901021601</v>
      </c>
      <c r="AR330">
        <v>157.69458122637269</v>
      </c>
      <c r="AS330">
        <v>312.82217397069491</v>
      </c>
      <c r="AT330">
        <v>48.949705808210069</v>
      </c>
      <c r="AU330">
        <v>62.540128847233362</v>
      </c>
      <c r="AV330">
        <v>83.950209323106776</v>
      </c>
      <c r="AW330">
        <v>92.874106349243164</v>
      </c>
      <c r="AX330">
        <v>136.6881539898649</v>
      </c>
      <c r="AY330">
        <v>69.735967327104262</v>
      </c>
      <c r="AZ330">
        <v>103.4908741127368</v>
      </c>
      <c r="BA330">
        <v>108.81003037351201</v>
      </c>
      <c r="BB330">
        <v>89.620572298457247</v>
      </c>
      <c r="BC330">
        <v>95.045363937593891</v>
      </c>
      <c r="BD330">
        <v>27.693126549589071</v>
      </c>
      <c r="BE330">
        <v>45.116337729447679</v>
      </c>
      <c r="BF330">
        <v>10.676837601847661</v>
      </c>
      <c r="BG330">
        <v>45.723432504591173</v>
      </c>
      <c r="BH330">
        <v>250.39045754022439</v>
      </c>
      <c r="BI330">
        <v>119.7707378563691</v>
      </c>
      <c r="BJ330">
        <v>30.27393026671804</v>
      </c>
      <c r="BK330">
        <v>289.32042187951652</v>
      </c>
      <c r="BL330">
        <v>72.739830438758716</v>
      </c>
    </row>
    <row r="331">
      <c r="A331" t="s">
        <v>631</v>
      </c>
      <c r="B331">
        <v>2019</v>
      </c>
      <c r="C331" t="s">
        <v>638</v>
      </c>
      <c r="D331">
        <v>276</v>
      </c>
      <c r="E331" t="s">
        <v>76</v>
      </c>
      <c r="F331" t="s">
        <v>114</v>
      </c>
      <c r="G331" t="s">
        <v>197</v>
      </c>
      <c r="H331">
        <v>0.38226915584862942</v>
      </c>
      <c r="I331">
        <v>0.48443613574881822</v>
      </c>
      <c r="J331">
        <v>0.4480141164823484</v>
      </c>
      <c r="K331">
        <v>0.2387764709129615</v>
      </c>
      <c r="L331">
        <v>0.22882693080773289</v>
      </c>
      <c r="M331">
        <v>0.26402693404566407</v>
      </c>
      <c r="N331">
        <v>0.21414726720157581</v>
      </c>
      <c r="O331">
        <v>0</v>
      </c>
      <c r="P331">
        <v>0.30042342967769131</v>
      </c>
      <c r="Q331">
        <v>0.32518648503955561</v>
      </c>
      <c r="R331">
        <v>0.35650874373712599</v>
      </c>
      <c r="S331">
        <v>0.40293513252038932</v>
      </c>
      <c r="T331">
        <v>0.54682825479767272</v>
      </c>
      <c r="U331">
        <v>0.51216096406538958</v>
      </c>
      <c r="V331">
        <v>0.2634299994681803</v>
      </c>
      <c r="W331" t="s">
        <v>158</v>
      </c>
      <c r="X331" t="s">
        <v>159</v>
      </c>
      <c r="Y331" t="s">
        <v>160</v>
      </c>
      <c r="Z331" t="s">
        <v>161</v>
      </c>
      <c r="AA331" t="s">
        <v>162</v>
      </c>
      <c r="AB331" t="s">
        <v>163</v>
      </c>
      <c r="AC331" t="s">
        <v>252</v>
      </c>
      <c r="AD331" t="s">
        <v>165</v>
      </c>
      <c r="AE331" t="s">
        <v>166</v>
      </c>
      <c r="AF331">
        <v>0.12572218210128169</v>
      </c>
      <c r="AG331">
        <v>0.32252642431387207</v>
      </c>
      <c r="AH331">
        <v>0.31894558727674649</v>
      </c>
      <c r="AI331">
        <v>0.58635597211786117</v>
      </c>
      <c r="AJ331">
        <v>0.62770178936658705</v>
      </c>
      <c r="AK331">
        <v>0.25517908858227217</v>
      </c>
      <c r="AL331">
        <v>0.4822659600266988</v>
      </c>
      <c r="AM331">
        <v>0.226589034398923</v>
      </c>
      <c r="AN331">
        <v>0.41882651848474212</v>
      </c>
      <c r="AO331">
        <v>5.398330528239109</v>
      </c>
      <c r="AP331">
        <v>9.2201555646093745</v>
      </c>
      <c r="AQ331">
        <v>9.7331160035310518</v>
      </c>
      <c r="AR331">
        <v>5.2898606244979041</v>
      </c>
      <c r="AS331">
        <v>7.3448810238176687</v>
      </c>
      <c r="AT331">
        <v>1.2584867736397349</v>
      </c>
      <c r="AU331">
        <v>1.3662714253473871</v>
      </c>
      <c r="AV331">
        <v>0</v>
      </c>
      <c r="AW331">
        <v>3.300057915929782</v>
      </c>
      <c r="AX331">
        <v>4.0448231078878853</v>
      </c>
      <c r="AY331">
        <v>3.3524651242761481</v>
      </c>
      <c r="AZ331">
        <v>4.7946455937755674</v>
      </c>
      <c r="BA331">
        <v>7.1966688729814026</v>
      </c>
      <c r="BB331">
        <v>7.7493357317066804</v>
      </c>
      <c r="BC331">
        <v>3.9235891991505172</v>
      </c>
      <c r="BD331">
        <v>2.4289434883108849</v>
      </c>
      <c r="BE331">
        <v>2.7373231784087051</v>
      </c>
      <c r="BF331">
        <v>0.61032112622675327</v>
      </c>
      <c r="BG331">
        <v>6.379467588185765</v>
      </c>
      <c r="BH331">
        <v>10.69341967115823</v>
      </c>
      <c r="BI331">
        <v>3.454897557523672</v>
      </c>
      <c r="BJ331">
        <v>2.277304826574778</v>
      </c>
      <c r="BK331">
        <v>6.5000814817352257</v>
      </c>
      <c r="BL331">
        <v>1.904584826571091</v>
      </c>
    </row>
    <row r="332">
      <c r="A332" t="s">
        <v>631</v>
      </c>
      <c r="B332">
        <v>2019</v>
      </c>
      <c r="C332" t="s">
        <v>638</v>
      </c>
      <c r="D332">
        <v>341</v>
      </c>
      <c r="E332" t="s">
        <v>150</v>
      </c>
      <c r="F332" t="s">
        <v>50</v>
      </c>
      <c r="G332" t="s">
        <v>736</v>
      </c>
      <c r="H332">
        <v>0.1716738197424893</v>
      </c>
      <c r="I332">
        <v>0.20646937370956639</v>
      </c>
      <c r="J332">
        <v>0.90984284532671633</v>
      </c>
      <c r="K332">
        <v>1.966496722505463</v>
      </c>
      <c r="L332">
        <v>11.6370808678501</v>
      </c>
      <c r="M332">
        <v>1.4471780028943559</v>
      </c>
      <c r="N332">
        <v>2.339181286549707</v>
      </c>
      <c r="O332">
        <v>4.1570438799076213</v>
      </c>
      <c r="P332">
        <v>7.9881656804733732</v>
      </c>
      <c r="Q332">
        <v>24.4299674267101</v>
      </c>
      <c r="R332">
        <v>0</v>
      </c>
      <c r="S332">
        <v>0</v>
      </c>
      <c r="T332">
        <v>0.46565774155995338</v>
      </c>
      <c r="U332">
        <v>0.5486968449931412</v>
      </c>
      <c r="V332">
        <v>1.6311166875784191</v>
      </c>
      <c r="W332" t="s">
        <v>158</v>
      </c>
      <c r="X332" t="s">
        <v>159</v>
      </c>
      <c r="Y332" t="s">
        <v>160</v>
      </c>
      <c r="Z332" t="s">
        <v>161</v>
      </c>
      <c r="AA332" t="s">
        <v>162</v>
      </c>
      <c r="AB332" t="s">
        <v>163</v>
      </c>
      <c r="AC332" t="s">
        <v>252</v>
      </c>
      <c r="AD332" t="s">
        <v>165</v>
      </c>
      <c r="AE332" t="s">
        <v>166</v>
      </c>
      <c r="AF332">
        <v>3.5452322738386299</v>
      </c>
      <c r="AG332">
        <v>0.24420024420024419</v>
      </c>
      <c r="AH332">
        <v>0</v>
      </c>
      <c r="AI332">
        <v>2.3199023199023201</v>
      </c>
      <c r="AJ332">
        <v>0.85679314565483466</v>
      </c>
      <c r="AK332">
        <v>0</v>
      </c>
      <c r="AL332">
        <v>0.37359900373598998</v>
      </c>
      <c r="AM332">
        <v>11.111111111111111</v>
      </c>
      <c r="AN332">
        <v>0.24390243902439021</v>
      </c>
      <c r="AO332">
        <v>4</v>
      </c>
      <c r="AP332">
        <v>3</v>
      </c>
      <c r="AQ332">
        <v>11</v>
      </c>
      <c r="AR332">
        <v>27</v>
      </c>
      <c r="AS332">
        <v>118</v>
      </c>
      <c r="AT332">
        <v>10</v>
      </c>
      <c r="AU332">
        <v>12</v>
      </c>
      <c r="AV332">
        <v>18</v>
      </c>
      <c r="AW332">
        <v>27</v>
      </c>
      <c r="AX332">
        <v>75</v>
      </c>
      <c r="AY332">
        <v>0</v>
      </c>
      <c r="AZ332">
        <v>0</v>
      </c>
      <c r="BA332">
        <v>4</v>
      </c>
      <c r="BB332">
        <v>4</v>
      </c>
      <c r="BC332">
        <v>13</v>
      </c>
      <c r="BD332">
        <v>29</v>
      </c>
      <c r="BE332">
        <v>2</v>
      </c>
      <c r="BF332">
        <v>0</v>
      </c>
      <c r="BG332">
        <v>19</v>
      </c>
      <c r="BH332">
        <v>7</v>
      </c>
      <c r="BI332">
        <v>0</v>
      </c>
      <c r="BJ332">
        <v>3</v>
      </c>
      <c r="BK332">
        <v>101</v>
      </c>
      <c r="BL332">
        <v>2</v>
      </c>
    </row>
    <row r="333">
      <c r="A333" t="s">
        <v>631</v>
      </c>
      <c r="B333">
        <v>2019</v>
      </c>
      <c r="C333" t="s">
        <v>638</v>
      </c>
      <c r="D333">
        <v>342</v>
      </c>
      <c r="E333" t="s">
        <v>150</v>
      </c>
      <c r="F333" t="s">
        <v>49</v>
      </c>
      <c r="G333" t="s">
        <v>197</v>
      </c>
      <c r="H333">
        <v>99.828326180257505</v>
      </c>
      <c r="I333">
        <v>99.793530626290433</v>
      </c>
      <c r="J333">
        <v>99.090157154673292</v>
      </c>
      <c r="K333">
        <v>98.033503277494532</v>
      </c>
      <c r="L333">
        <v>88.362919132149898</v>
      </c>
      <c r="M333">
        <v>98.552821997105639</v>
      </c>
      <c r="N333">
        <v>97.660818713450297</v>
      </c>
      <c r="O333">
        <v>95.842956120092381</v>
      </c>
      <c r="P333">
        <v>92.011834319526628</v>
      </c>
      <c r="Q333">
        <v>75.570032573289907</v>
      </c>
      <c r="R333">
        <v>100</v>
      </c>
      <c r="S333">
        <v>100</v>
      </c>
      <c r="T333">
        <v>99.534342258440049</v>
      </c>
      <c r="U333">
        <v>99.451303155006855</v>
      </c>
      <c r="V333">
        <v>98.368883312421588</v>
      </c>
      <c r="W333" t="s">
        <v>158</v>
      </c>
      <c r="X333" t="s">
        <v>159</v>
      </c>
      <c r="Y333" t="s">
        <v>160</v>
      </c>
      <c r="Z333" t="s">
        <v>161</v>
      </c>
      <c r="AA333" t="s">
        <v>162</v>
      </c>
      <c r="AB333" t="s">
        <v>163</v>
      </c>
      <c r="AC333" t="s">
        <v>252</v>
      </c>
      <c r="AD333" t="s">
        <v>165</v>
      </c>
      <c r="AE333" t="s">
        <v>166</v>
      </c>
      <c r="AF333">
        <v>96.454767726161379</v>
      </c>
      <c r="AG333">
        <v>99.755799755799757</v>
      </c>
      <c r="AH333">
        <v>100</v>
      </c>
      <c r="AI333">
        <v>97.680097680097674</v>
      </c>
      <c r="AJ333">
        <v>99.143206854345166</v>
      </c>
      <c r="AK333">
        <v>100</v>
      </c>
      <c r="AL333">
        <v>99.62640099626401</v>
      </c>
      <c r="AM333">
        <v>88.888888888888886</v>
      </c>
      <c r="AN333">
        <v>99.756097560975604</v>
      </c>
      <c r="AO333">
        <v>2326</v>
      </c>
      <c r="AP333">
        <v>1450</v>
      </c>
      <c r="AQ333">
        <v>1198</v>
      </c>
      <c r="AR333">
        <v>1346</v>
      </c>
      <c r="AS333">
        <v>896</v>
      </c>
      <c r="AT333">
        <v>681</v>
      </c>
      <c r="AU333">
        <v>501</v>
      </c>
      <c r="AV333">
        <v>415</v>
      </c>
      <c r="AW333">
        <v>311</v>
      </c>
      <c r="AX333">
        <v>232</v>
      </c>
      <c r="AY333">
        <v>1669</v>
      </c>
      <c r="AZ333">
        <v>1043</v>
      </c>
      <c r="BA333">
        <v>855</v>
      </c>
      <c r="BB333">
        <v>725</v>
      </c>
      <c r="BC333">
        <v>784</v>
      </c>
      <c r="BD333">
        <v>789</v>
      </c>
      <c r="BE333">
        <v>817</v>
      </c>
      <c r="BF333">
        <v>754</v>
      </c>
      <c r="BG333">
        <v>800</v>
      </c>
      <c r="BH333">
        <v>810</v>
      </c>
      <c r="BI333">
        <v>820</v>
      </c>
      <c r="BJ333">
        <v>800</v>
      </c>
      <c r="BK333">
        <v>808</v>
      </c>
      <c r="BL333">
        <v>818</v>
      </c>
    </row>
    <row r="334">
      <c r="A334" t="s">
        <v>631</v>
      </c>
      <c r="B334">
        <v>2019</v>
      </c>
      <c r="C334" t="s">
        <v>638</v>
      </c>
      <c r="D334">
        <v>343</v>
      </c>
      <c r="E334" t="s">
        <v>145</v>
      </c>
      <c r="F334" t="s">
        <v>50</v>
      </c>
      <c r="G334" t="s">
        <v>737</v>
      </c>
      <c r="H334">
        <v>1.28755364806867</v>
      </c>
      <c r="I334">
        <v>1.858224363386098</v>
      </c>
      <c r="J334">
        <v>3.3085194375516962</v>
      </c>
      <c r="K334">
        <v>8.6671522214129642</v>
      </c>
      <c r="L334">
        <v>41.715976331360949</v>
      </c>
      <c r="M334">
        <v>5.6439942112879882</v>
      </c>
      <c r="N334">
        <v>8.7719298245614024</v>
      </c>
      <c r="O334">
        <v>18.706697459584291</v>
      </c>
      <c r="P334">
        <v>34.615384615384613</v>
      </c>
      <c r="Q334">
        <v>68.729641693811075</v>
      </c>
      <c r="R334">
        <v>0.7189934092270821</v>
      </c>
      <c r="S334">
        <v>1.3422818791946309</v>
      </c>
      <c r="T334">
        <v>1.513387660069849</v>
      </c>
      <c r="U334">
        <v>3.155006858710562</v>
      </c>
      <c r="V334">
        <v>10.53952321204517</v>
      </c>
      <c r="W334" t="s">
        <v>158</v>
      </c>
      <c r="X334" t="s">
        <v>159</v>
      </c>
      <c r="Y334" t="s">
        <v>160</v>
      </c>
      <c r="Z334" t="s">
        <v>161</v>
      </c>
      <c r="AA334" t="s">
        <v>162</v>
      </c>
      <c r="AB334" t="s">
        <v>163</v>
      </c>
      <c r="AC334" t="s">
        <v>252</v>
      </c>
      <c r="AD334" t="s">
        <v>165</v>
      </c>
      <c r="AE334" t="s">
        <v>166</v>
      </c>
      <c r="AF334">
        <v>7.0904645476772608</v>
      </c>
      <c r="AG334">
        <v>6.593406593406594</v>
      </c>
      <c r="AH334">
        <v>5.9681697612732094</v>
      </c>
      <c r="AI334">
        <v>6.4713064713064723</v>
      </c>
      <c r="AJ334">
        <v>2.5703794369645041</v>
      </c>
      <c r="AK334">
        <v>2.4390243902439019</v>
      </c>
      <c r="AL334">
        <v>3.8605230386052312</v>
      </c>
      <c r="AM334">
        <v>35.863586358635857</v>
      </c>
      <c r="AN334">
        <v>3.780487804878049</v>
      </c>
      <c r="AO334">
        <v>30</v>
      </c>
      <c r="AP334">
        <v>27</v>
      </c>
      <c r="AQ334">
        <v>40</v>
      </c>
      <c r="AR334">
        <v>119</v>
      </c>
      <c r="AS334">
        <v>423</v>
      </c>
      <c r="AT334">
        <v>39</v>
      </c>
      <c r="AU334">
        <v>45</v>
      </c>
      <c r="AV334">
        <v>81</v>
      </c>
      <c r="AW334">
        <v>117</v>
      </c>
      <c r="AX334">
        <v>211</v>
      </c>
      <c r="AY334">
        <v>12</v>
      </c>
      <c r="AZ334">
        <v>14</v>
      </c>
      <c r="BA334">
        <v>13</v>
      </c>
      <c r="BB334">
        <v>23</v>
      </c>
      <c r="BC334">
        <v>84</v>
      </c>
      <c r="BD334">
        <v>58</v>
      </c>
      <c r="BE334">
        <v>54</v>
      </c>
      <c r="BF334">
        <v>45</v>
      </c>
      <c r="BG334">
        <v>53</v>
      </c>
      <c r="BH334">
        <v>21</v>
      </c>
      <c r="BI334">
        <v>20</v>
      </c>
      <c r="BJ334">
        <v>31</v>
      </c>
      <c r="BK334">
        <v>326</v>
      </c>
      <c r="BL334">
        <v>31</v>
      </c>
    </row>
    <row r="335">
      <c r="A335" t="s">
        <v>631</v>
      </c>
      <c r="B335">
        <v>2019</v>
      </c>
      <c r="C335" t="s">
        <v>638</v>
      </c>
      <c r="D335">
        <v>344</v>
      </c>
      <c r="E335" t="s">
        <v>145</v>
      </c>
      <c r="F335" t="s">
        <v>49</v>
      </c>
      <c r="G335" t="s">
        <v>197</v>
      </c>
      <c r="H335">
        <v>98.712446351931334</v>
      </c>
      <c r="I335">
        <v>98.1417756366139</v>
      </c>
      <c r="J335">
        <v>96.691480562448305</v>
      </c>
      <c r="K335">
        <v>91.332847778587038</v>
      </c>
      <c r="L335">
        <v>58.284023668639051</v>
      </c>
      <c r="M335">
        <v>94.356005788712011</v>
      </c>
      <c r="N335">
        <v>91.228070175438589</v>
      </c>
      <c r="O335">
        <v>81.293302540415695</v>
      </c>
      <c r="P335">
        <v>65.384615384615387</v>
      </c>
      <c r="Q335">
        <v>31.270358306188921</v>
      </c>
      <c r="R335">
        <v>99.281006590772918</v>
      </c>
      <c r="S335">
        <v>98.65771812080537</v>
      </c>
      <c r="T335">
        <v>98.486612339930147</v>
      </c>
      <c r="U335">
        <v>96.844993141289436</v>
      </c>
      <c r="V335">
        <v>89.460476787954832</v>
      </c>
      <c r="W335" t="s">
        <v>158</v>
      </c>
      <c r="X335" t="s">
        <v>159</v>
      </c>
      <c r="Y335" t="s">
        <v>160</v>
      </c>
      <c r="Z335" t="s">
        <v>161</v>
      </c>
      <c r="AA335" t="s">
        <v>162</v>
      </c>
      <c r="AB335" t="s">
        <v>163</v>
      </c>
      <c r="AC335" t="s">
        <v>252</v>
      </c>
      <c r="AD335" t="s">
        <v>165</v>
      </c>
      <c r="AE335" t="s">
        <v>166</v>
      </c>
      <c r="AF335">
        <v>92.909535452322729</v>
      </c>
      <c r="AG335">
        <v>93.406593406593402</v>
      </c>
      <c r="AH335">
        <v>94.031830238726783</v>
      </c>
      <c r="AI335">
        <v>93.528693528693523</v>
      </c>
      <c r="AJ335">
        <v>97.429620563035485</v>
      </c>
      <c r="AK335">
        <v>97.560975609756099</v>
      </c>
      <c r="AL335">
        <v>96.139476961394763</v>
      </c>
      <c r="AM335">
        <v>64.136413641364129</v>
      </c>
      <c r="AN335">
        <v>96.219512195121951</v>
      </c>
      <c r="AO335">
        <v>2300</v>
      </c>
      <c r="AP335">
        <v>1426</v>
      </c>
      <c r="AQ335">
        <v>1169</v>
      </c>
      <c r="AR335">
        <v>1254</v>
      </c>
      <c r="AS335">
        <v>591</v>
      </c>
      <c r="AT335">
        <v>652</v>
      </c>
      <c r="AU335">
        <v>468</v>
      </c>
      <c r="AV335">
        <v>352</v>
      </c>
      <c r="AW335">
        <v>221</v>
      </c>
      <c r="AX335">
        <v>96</v>
      </c>
      <c r="AY335">
        <v>1657</v>
      </c>
      <c r="AZ335">
        <v>1029</v>
      </c>
      <c r="BA335">
        <v>846</v>
      </c>
      <c r="BB335">
        <v>706</v>
      </c>
      <c r="BC335">
        <v>713</v>
      </c>
      <c r="BD335">
        <v>760</v>
      </c>
      <c r="BE335">
        <v>765</v>
      </c>
      <c r="BF335">
        <v>709</v>
      </c>
      <c r="BG335">
        <v>766</v>
      </c>
      <c r="BH335">
        <v>796</v>
      </c>
      <c r="BI335">
        <v>800</v>
      </c>
      <c r="BJ335">
        <v>772</v>
      </c>
      <c r="BK335">
        <v>583</v>
      </c>
      <c r="BL335">
        <v>789</v>
      </c>
    </row>
    <row r="336">
      <c r="A336" t="s">
        <v>631</v>
      </c>
      <c r="B336">
        <v>2019</v>
      </c>
      <c r="C336" t="s">
        <v>638</v>
      </c>
      <c r="D336">
        <v>345</v>
      </c>
      <c r="E336" t="s">
        <v>146</v>
      </c>
      <c r="F336" t="s">
        <v>50</v>
      </c>
      <c r="G336" t="s">
        <v>738</v>
      </c>
      <c r="H336">
        <v>2.8755364806866952</v>
      </c>
      <c r="I336">
        <v>4.7487955953200274</v>
      </c>
      <c r="J336">
        <v>6.3688999172870142</v>
      </c>
      <c r="K336">
        <v>8.3758193736343767</v>
      </c>
      <c r="L336">
        <v>18.934911242603551</v>
      </c>
      <c r="M336">
        <v>6.9464544138929094</v>
      </c>
      <c r="N336">
        <v>10.331384015594541</v>
      </c>
      <c r="O336">
        <v>12.240184757505769</v>
      </c>
      <c r="P336">
        <v>18.639053254437869</v>
      </c>
      <c r="Q336">
        <v>29.641693811074919</v>
      </c>
      <c r="R336">
        <v>1.7375674056321151</v>
      </c>
      <c r="S336">
        <v>3.3557046979865768</v>
      </c>
      <c r="T336">
        <v>6.0535506402793944</v>
      </c>
      <c r="U336">
        <v>6.4471879286694094</v>
      </c>
      <c r="V336">
        <v>6.1480552070263492</v>
      </c>
      <c r="W336" t="s">
        <v>158</v>
      </c>
      <c r="X336" t="s">
        <v>159</v>
      </c>
      <c r="Y336" t="s">
        <v>160</v>
      </c>
      <c r="Z336" t="s">
        <v>161</v>
      </c>
      <c r="AA336" t="s">
        <v>162</v>
      </c>
      <c r="AB336" t="s">
        <v>163</v>
      </c>
      <c r="AC336" t="s">
        <v>252</v>
      </c>
      <c r="AD336" t="s">
        <v>165</v>
      </c>
      <c r="AE336" t="s">
        <v>166</v>
      </c>
      <c r="AF336">
        <v>12.10268948655257</v>
      </c>
      <c r="AG336">
        <v>0.85470085470085477</v>
      </c>
      <c r="AH336">
        <v>0</v>
      </c>
      <c r="AI336">
        <v>14.77411477411477</v>
      </c>
      <c r="AJ336">
        <v>11.38310893512852</v>
      </c>
      <c r="AK336">
        <v>1.4634146341463421</v>
      </c>
      <c r="AL336">
        <v>0.87173100871731013</v>
      </c>
      <c r="AM336">
        <v>19.69196919691969</v>
      </c>
      <c r="AN336">
        <v>0.24390243902439021</v>
      </c>
      <c r="AO336">
        <v>67</v>
      </c>
      <c r="AP336">
        <v>69</v>
      </c>
      <c r="AQ336">
        <v>77</v>
      </c>
      <c r="AR336">
        <v>115</v>
      </c>
      <c r="AS336">
        <v>192</v>
      </c>
      <c r="AT336">
        <v>48</v>
      </c>
      <c r="AU336">
        <v>53</v>
      </c>
      <c r="AV336">
        <v>53</v>
      </c>
      <c r="AW336">
        <v>63</v>
      </c>
      <c r="AX336">
        <v>91</v>
      </c>
      <c r="AY336">
        <v>29</v>
      </c>
      <c r="AZ336">
        <v>35</v>
      </c>
      <c r="BA336">
        <v>52</v>
      </c>
      <c r="BB336">
        <v>47</v>
      </c>
      <c r="BC336">
        <v>49</v>
      </c>
      <c r="BD336">
        <v>99</v>
      </c>
      <c r="BE336">
        <v>7</v>
      </c>
      <c r="BF336">
        <v>0</v>
      </c>
      <c r="BG336">
        <v>121</v>
      </c>
      <c r="BH336">
        <v>93</v>
      </c>
      <c r="BI336">
        <v>12</v>
      </c>
      <c r="BJ336">
        <v>7</v>
      </c>
      <c r="BK336">
        <v>179</v>
      </c>
      <c r="BL336">
        <v>2</v>
      </c>
    </row>
    <row r="337">
      <c r="A337" t="s">
        <v>631</v>
      </c>
      <c r="B337">
        <v>2019</v>
      </c>
      <c r="C337" t="s">
        <v>638</v>
      </c>
      <c r="D337">
        <v>346</v>
      </c>
      <c r="E337" t="s">
        <v>146</v>
      </c>
      <c r="F337" t="s">
        <v>49</v>
      </c>
      <c r="G337" t="s">
        <v>197</v>
      </c>
      <c r="H337">
        <v>97.124463519313309</v>
      </c>
      <c r="I337">
        <v>95.251204404679967</v>
      </c>
      <c r="J337">
        <v>93.631100082712976</v>
      </c>
      <c r="K337">
        <v>91.624180626365629</v>
      </c>
      <c r="L337">
        <v>81.065088757396452</v>
      </c>
      <c r="M337">
        <v>93.053545586107091</v>
      </c>
      <c r="N337">
        <v>89.668615984405449</v>
      </c>
      <c r="O337">
        <v>87.759815242494227</v>
      </c>
      <c r="P337">
        <v>81.360946745562131</v>
      </c>
      <c r="Q337">
        <v>70.358306188925084</v>
      </c>
      <c r="R337">
        <v>98.262432594367894</v>
      </c>
      <c r="S337">
        <v>96.644295302013433</v>
      </c>
      <c r="T337">
        <v>93.946449359720603</v>
      </c>
      <c r="U337">
        <v>93.552812071330592</v>
      </c>
      <c r="V337">
        <v>93.851944792973654</v>
      </c>
      <c r="W337" t="s">
        <v>158</v>
      </c>
      <c r="X337" t="s">
        <v>159</v>
      </c>
      <c r="Y337" t="s">
        <v>160</v>
      </c>
      <c r="Z337" t="s">
        <v>161</v>
      </c>
      <c r="AA337" t="s">
        <v>162</v>
      </c>
      <c r="AB337" t="s">
        <v>163</v>
      </c>
      <c r="AC337" t="s">
        <v>252</v>
      </c>
      <c r="AD337" t="s">
        <v>165</v>
      </c>
      <c r="AE337" t="s">
        <v>166</v>
      </c>
      <c r="AF337">
        <v>87.897310513447437</v>
      </c>
      <c r="AG337">
        <v>99.145299145299148</v>
      </c>
      <c r="AH337">
        <v>100</v>
      </c>
      <c r="AI337">
        <v>85.225885225885222</v>
      </c>
      <c r="AJ337">
        <v>88.616891064871481</v>
      </c>
      <c r="AK337">
        <v>98.536585365853654</v>
      </c>
      <c r="AL337">
        <v>99.128268991282681</v>
      </c>
      <c r="AM337">
        <v>80.308030803080314</v>
      </c>
      <c r="AN337">
        <v>99.756097560975604</v>
      </c>
      <c r="AO337">
        <v>2263</v>
      </c>
      <c r="AP337">
        <v>1384</v>
      </c>
      <c r="AQ337">
        <v>1132</v>
      </c>
      <c r="AR337">
        <v>1258</v>
      </c>
      <c r="AS337">
        <v>822</v>
      </c>
      <c r="AT337">
        <v>643</v>
      </c>
      <c r="AU337">
        <v>460</v>
      </c>
      <c r="AV337">
        <v>380</v>
      </c>
      <c r="AW337">
        <v>275</v>
      </c>
      <c r="AX337">
        <v>216</v>
      </c>
      <c r="AY337">
        <v>1640</v>
      </c>
      <c r="AZ337">
        <v>1008</v>
      </c>
      <c r="BA337">
        <v>807</v>
      </c>
      <c r="BB337">
        <v>682</v>
      </c>
      <c r="BC337">
        <v>748</v>
      </c>
      <c r="BD337">
        <v>719</v>
      </c>
      <c r="BE337">
        <v>812</v>
      </c>
      <c r="BF337">
        <v>754</v>
      </c>
      <c r="BG337">
        <v>698</v>
      </c>
      <c r="BH337">
        <v>724</v>
      </c>
      <c r="BI337">
        <v>808</v>
      </c>
      <c r="BJ337">
        <v>796</v>
      </c>
      <c r="BK337">
        <v>730</v>
      </c>
      <c r="BL337">
        <v>818</v>
      </c>
    </row>
    <row r="338">
      <c r="A338" t="s">
        <v>631</v>
      </c>
      <c r="B338">
        <v>2019</v>
      </c>
      <c r="C338" t="s">
        <v>638</v>
      </c>
      <c r="D338">
        <v>347</v>
      </c>
      <c r="E338" t="s">
        <v>147</v>
      </c>
      <c r="F338" t="s">
        <v>50</v>
      </c>
      <c r="G338" t="s">
        <v>739</v>
      </c>
      <c r="H338">
        <v>0.21459227467811159</v>
      </c>
      <c r="I338">
        <v>0.27529249827942193</v>
      </c>
      <c r="J338">
        <v>1.406120760959471</v>
      </c>
      <c r="K338">
        <v>2.6948288419519302</v>
      </c>
      <c r="L338">
        <v>12.721893491124259</v>
      </c>
      <c r="M338">
        <v>2.0260492040520979</v>
      </c>
      <c r="N338">
        <v>3.3138401559454191</v>
      </c>
      <c r="O338">
        <v>4.8498845265588919</v>
      </c>
      <c r="P338">
        <v>7.9881656804733732</v>
      </c>
      <c r="Q338">
        <v>26.058631921824109</v>
      </c>
      <c r="R338">
        <v>0</v>
      </c>
      <c r="S338">
        <v>0.095877277085330795</v>
      </c>
      <c r="T338">
        <v>0.46565774155995338</v>
      </c>
      <c r="U338">
        <v>0.96021947873799729</v>
      </c>
      <c r="V338">
        <v>2.634880803011292</v>
      </c>
      <c r="W338" t="s">
        <v>158</v>
      </c>
      <c r="X338" t="s">
        <v>159</v>
      </c>
      <c r="Y338" t="s">
        <v>160</v>
      </c>
      <c r="Z338" t="s">
        <v>161</v>
      </c>
      <c r="AA338" t="s">
        <v>162</v>
      </c>
      <c r="AB338" t="s">
        <v>163</v>
      </c>
      <c r="AC338" t="s">
        <v>252</v>
      </c>
      <c r="AD338" t="s">
        <v>165</v>
      </c>
      <c r="AE338" t="s">
        <v>166</v>
      </c>
      <c r="AF338">
        <v>4.2787286063569683</v>
      </c>
      <c r="AG338">
        <v>0.97680097680097677</v>
      </c>
      <c r="AH338">
        <v>0.1326259946949602</v>
      </c>
      <c r="AI338">
        <v>3.174603174603174</v>
      </c>
      <c r="AJ338">
        <v>1.468788249694003</v>
      </c>
      <c r="AK338">
        <v>0</v>
      </c>
      <c r="AL338">
        <v>0.62266500622665</v>
      </c>
      <c r="AM338">
        <v>11.33113311331133</v>
      </c>
      <c r="AN338">
        <v>0.24390243902439021</v>
      </c>
      <c r="AO338">
        <v>5</v>
      </c>
      <c r="AP338">
        <v>4</v>
      </c>
      <c r="AQ338">
        <v>17</v>
      </c>
      <c r="AR338">
        <v>37</v>
      </c>
      <c r="AS338">
        <v>129</v>
      </c>
      <c r="AT338">
        <v>14</v>
      </c>
      <c r="AU338">
        <v>17</v>
      </c>
      <c r="AV338">
        <v>21</v>
      </c>
      <c r="AW338">
        <v>27</v>
      </c>
      <c r="AX338">
        <v>80</v>
      </c>
      <c r="AY338">
        <v>0</v>
      </c>
      <c r="AZ338">
        <v>1</v>
      </c>
      <c r="BA338">
        <v>4</v>
      </c>
      <c r="BB338">
        <v>7</v>
      </c>
      <c r="BC338">
        <v>21</v>
      </c>
      <c r="BD338">
        <v>35</v>
      </c>
      <c r="BE338">
        <v>8</v>
      </c>
      <c r="BF338">
        <v>1</v>
      </c>
      <c r="BG338">
        <v>26</v>
      </c>
      <c r="BH338">
        <v>12</v>
      </c>
      <c r="BI338">
        <v>0</v>
      </c>
      <c r="BJ338">
        <v>5</v>
      </c>
      <c r="BK338">
        <v>103</v>
      </c>
      <c r="BL338">
        <v>2</v>
      </c>
    </row>
    <row r="339">
      <c r="A339" t="s">
        <v>631</v>
      </c>
      <c r="B339">
        <v>2019</v>
      </c>
      <c r="C339" t="s">
        <v>638</v>
      </c>
      <c r="D339">
        <v>348</v>
      </c>
      <c r="E339" t="s">
        <v>147</v>
      </c>
      <c r="F339" t="s">
        <v>49</v>
      </c>
      <c r="G339" t="s">
        <v>197</v>
      </c>
      <c r="H339">
        <v>99.785407725321889</v>
      </c>
      <c r="I339">
        <v>99.724707501720573</v>
      </c>
      <c r="J339">
        <v>98.593879239040533</v>
      </c>
      <c r="K339">
        <v>97.305171158048068</v>
      </c>
      <c r="L339">
        <v>87.278106508875737</v>
      </c>
      <c r="M339">
        <v>97.9739507959479</v>
      </c>
      <c r="N339">
        <v>96.686159844054572</v>
      </c>
      <c r="O339">
        <v>95.150115473441105</v>
      </c>
      <c r="P339">
        <v>92.011834319526628</v>
      </c>
      <c r="Q339">
        <v>73.941368078175898</v>
      </c>
      <c r="R339">
        <v>100</v>
      </c>
      <c r="S339">
        <v>99.904122722914664</v>
      </c>
      <c r="T339">
        <v>99.534342258440049</v>
      </c>
      <c r="U339">
        <v>99.039780521262003</v>
      </c>
      <c r="V339">
        <v>97.365119196988701</v>
      </c>
      <c r="W339" t="s">
        <v>158</v>
      </c>
      <c r="X339" t="s">
        <v>159</v>
      </c>
      <c r="Y339" t="s">
        <v>160</v>
      </c>
      <c r="Z339" t="s">
        <v>161</v>
      </c>
      <c r="AA339" t="s">
        <v>162</v>
      </c>
      <c r="AB339" t="s">
        <v>163</v>
      </c>
      <c r="AC339" t="s">
        <v>252</v>
      </c>
      <c r="AD339" t="s">
        <v>165</v>
      </c>
      <c r="AE339" t="s">
        <v>166</v>
      </c>
      <c r="AF339">
        <v>95.721271393643036</v>
      </c>
      <c r="AG339">
        <v>99.023199023199027</v>
      </c>
      <c r="AH339">
        <v>99.867374005305038</v>
      </c>
      <c r="AI339">
        <v>96.825396825396822</v>
      </c>
      <c r="AJ339">
        <v>98.531211750305999</v>
      </c>
      <c r="AK339">
        <v>100</v>
      </c>
      <c r="AL339">
        <v>99.377334993773346</v>
      </c>
      <c r="AM339">
        <v>88.668866886688676</v>
      </c>
      <c r="AN339">
        <v>99.756097560975604</v>
      </c>
      <c r="AO339">
        <v>2325</v>
      </c>
      <c r="AP339">
        <v>1449</v>
      </c>
      <c r="AQ339">
        <v>1192</v>
      </c>
      <c r="AR339">
        <v>1336</v>
      </c>
      <c r="AS339">
        <v>885</v>
      </c>
      <c r="AT339">
        <v>677</v>
      </c>
      <c r="AU339">
        <v>496</v>
      </c>
      <c r="AV339">
        <v>412</v>
      </c>
      <c r="AW339">
        <v>311</v>
      </c>
      <c r="AX339">
        <v>227</v>
      </c>
      <c r="AY339">
        <v>1669</v>
      </c>
      <c r="AZ339">
        <v>1042</v>
      </c>
      <c r="BA339">
        <v>855</v>
      </c>
      <c r="BB339">
        <v>722</v>
      </c>
      <c r="BC339">
        <v>776</v>
      </c>
      <c r="BD339">
        <v>783</v>
      </c>
      <c r="BE339">
        <v>811</v>
      </c>
      <c r="BF339">
        <v>753</v>
      </c>
      <c r="BG339">
        <v>793</v>
      </c>
      <c r="BH339">
        <v>805</v>
      </c>
      <c r="BI339">
        <v>820</v>
      </c>
      <c r="BJ339">
        <v>798</v>
      </c>
      <c r="BK339">
        <v>806</v>
      </c>
      <c r="BL339">
        <v>818</v>
      </c>
    </row>
    <row r="340">
      <c r="A340" t="s">
        <v>631</v>
      </c>
      <c r="B340">
        <v>2019</v>
      </c>
      <c r="C340" t="s">
        <v>638</v>
      </c>
      <c r="D340">
        <v>349</v>
      </c>
      <c r="E340" t="s">
        <v>148</v>
      </c>
      <c r="F340" t="s">
        <v>50</v>
      </c>
      <c r="G340" t="s">
        <v>197</v>
      </c>
      <c r="H340">
        <v>42.274678111587981</v>
      </c>
      <c r="I340">
        <v>49.41500344115623</v>
      </c>
      <c r="J340">
        <v>50.620347394540943</v>
      </c>
      <c r="K340">
        <v>64.238892935178441</v>
      </c>
      <c r="L340">
        <v>86.094674556213008</v>
      </c>
      <c r="M340">
        <v>64.109985528219966</v>
      </c>
      <c r="N340">
        <v>72.12475633528264</v>
      </c>
      <c r="O340">
        <v>78.752886836027713</v>
      </c>
      <c r="P340">
        <v>91.42011834319527</v>
      </c>
      <c r="Q340">
        <v>93.485342019543964</v>
      </c>
      <c r="R340">
        <v>39.544637507489519</v>
      </c>
      <c r="S340">
        <v>45.158197507190792</v>
      </c>
      <c r="T340">
        <v>47.147846332945292</v>
      </c>
      <c r="U340">
        <v>47.462277091906721</v>
      </c>
      <c r="V340">
        <v>54.956085319949807</v>
      </c>
      <c r="W340" t="s">
        <v>158</v>
      </c>
      <c r="X340" t="s">
        <v>159</v>
      </c>
      <c r="Y340" t="s">
        <v>160</v>
      </c>
      <c r="Z340" t="s">
        <v>161</v>
      </c>
      <c r="AA340" t="s">
        <v>162</v>
      </c>
      <c r="AB340" t="s">
        <v>163</v>
      </c>
      <c r="AC340" t="s">
        <v>252</v>
      </c>
      <c r="AD340" t="s">
        <v>165</v>
      </c>
      <c r="AE340" t="s">
        <v>166</v>
      </c>
      <c r="AF340">
        <v>54.52322738386308</v>
      </c>
      <c r="AG340">
        <v>41.636141636141637</v>
      </c>
      <c r="AH340">
        <v>46.816976127320963</v>
      </c>
      <c r="AI340">
        <v>55.189255189255192</v>
      </c>
      <c r="AJ340">
        <v>54.100367197062432</v>
      </c>
      <c r="AK340">
        <v>47.560975609756099</v>
      </c>
      <c r="AL340">
        <v>59.651307596513078</v>
      </c>
      <c r="AM340">
        <v>94.499449944994495</v>
      </c>
      <c r="AN340">
        <v>37.560975609756099</v>
      </c>
      <c r="AO340">
        <v>985</v>
      </c>
      <c r="AP340">
        <v>718</v>
      </c>
      <c r="AQ340">
        <v>612</v>
      </c>
      <c r="AR340">
        <v>882</v>
      </c>
      <c r="AS340">
        <v>873</v>
      </c>
      <c r="AT340">
        <v>443</v>
      </c>
      <c r="AU340">
        <v>370</v>
      </c>
      <c r="AV340">
        <v>341</v>
      </c>
      <c r="AW340">
        <v>309</v>
      </c>
      <c r="AX340">
        <v>287</v>
      </c>
      <c r="AY340">
        <v>660</v>
      </c>
      <c r="AZ340">
        <v>471</v>
      </c>
      <c r="BA340">
        <v>405</v>
      </c>
      <c r="BB340">
        <v>346</v>
      </c>
      <c r="BC340">
        <v>438</v>
      </c>
      <c r="BD340">
        <v>446</v>
      </c>
      <c r="BE340">
        <v>341</v>
      </c>
      <c r="BF340">
        <v>353</v>
      </c>
      <c r="BG340">
        <v>452</v>
      </c>
      <c r="BH340">
        <v>442</v>
      </c>
      <c r="BI340">
        <v>390</v>
      </c>
      <c r="BJ340">
        <v>479</v>
      </c>
      <c r="BK340">
        <v>859</v>
      </c>
      <c r="BL340">
        <v>308</v>
      </c>
    </row>
    <row r="341">
      <c r="A341" t="s">
        <v>631</v>
      </c>
      <c r="B341">
        <v>2019</v>
      </c>
      <c r="C341" t="s">
        <v>638</v>
      </c>
      <c r="D341">
        <v>350</v>
      </c>
      <c r="E341" t="s">
        <v>148</v>
      </c>
      <c r="F341" t="s">
        <v>49</v>
      </c>
      <c r="G341" t="s">
        <v>197</v>
      </c>
      <c r="H341">
        <v>57.725321888412019</v>
      </c>
      <c r="I341">
        <v>50.584996558843777</v>
      </c>
      <c r="J341">
        <v>49.379652605459057</v>
      </c>
      <c r="K341">
        <v>35.761107064821559</v>
      </c>
      <c r="L341">
        <v>13.90532544378698</v>
      </c>
      <c r="M341">
        <v>35.890014471780027</v>
      </c>
      <c r="N341">
        <v>27.875243664717349</v>
      </c>
      <c r="O341">
        <v>21.247113163972291</v>
      </c>
      <c r="P341">
        <v>8.5798816568047336</v>
      </c>
      <c r="Q341">
        <v>6.5146579804560263</v>
      </c>
      <c r="R341">
        <v>60.455362492510488</v>
      </c>
      <c r="S341">
        <v>54.841802492809201</v>
      </c>
      <c r="T341">
        <v>52.852153667054708</v>
      </c>
      <c r="U341">
        <v>52.537722908093279</v>
      </c>
      <c r="V341">
        <v>45.043914680050193</v>
      </c>
      <c r="W341" t="s">
        <v>158</v>
      </c>
      <c r="X341" t="s">
        <v>159</v>
      </c>
      <c r="Y341" t="s">
        <v>160</v>
      </c>
      <c r="Z341" t="s">
        <v>161</v>
      </c>
      <c r="AA341" t="s">
        <v>162</v>
      </c>
      <c r="AB341" t="s">
        <v>163</v>
      </c>
      <c r="AC341" t="s">
        <v>252</v>
      </c>
      <c r="AD341" t="s">
        <v>165</v>
      </c>
      <c r="AE341" t="s">
        <v>166</v>
      </c>
      <c r="AF341">
        <v>45.47677261613692</v>
      </c>
      <c r="AG341">
        <v>58.36385836385837</v>
      </c>
      <c r="AH341">
        <v>53.183023872679037</v>
      </c>
      <c r="AI341">
        <v>44.810744810744808</v>
      </c>
      <c r="AJ341">
        <v>45.899632802937582</v>
      </c>
      <c r="AK341">
        <v>52.439024390243901</v>
      </c>
      <c r="AL341">
        <v>40.348692403486922</v>
      </c>
      <c r="AM341">
        <v>5.5005500550055011</v>
      </c>
      <c r="AN341">
        <v>62.439024390243901</v>
      </c>
      <c r="AO341">
        <v>1345</v>
      </c>
      <c r="AP341">
        <v>735</v>
      </c>
      <c r="AQ341">
        <v>597</v>
      </c>
      <c r="AR341">
        <v>491</v>
      </c>
      <c r="AS341">
        <v>141</v>
      </c>
      <c r="AT341">
        <v>248</v>
      </c>
      <c r="AU341">
        <v>143</v>
      </c>
      <c r="AV341">
        <v>92</v>
      </c>
      <c r="AW341">
        <v>29</v>
      </c>
      <c r="AX341">
        <v>20</v>
      </c>
      <c r="AY341">
        <v>1009</v>
      </c>
      <c r="AZ341">
        <v>572</v>
      </c>
      <c r="BA341">
        <v>454</v>
      </c>
      <c r="BB341">
        <v>383</v>
      </c>
      <c r="BC341">
        <v>359</v>
      </c>
      <c r="BD341">
        <v>372</v>
      </c>
      <c r="BE341">
        <v>478</v>
      </c>
      <c r="BF341">
        <v>401</v>
      </c>
      <c r="BG341">
        <v>367</v>
      </c>
      <c r="BH341">
        <v>375</v>
      </c>
      <c r="BI341">
        <v>430</v>
      </c>
      <c r="BJ341">
        <v>324</v>
      </c>
      <c r="BK341">
        <v>50</v>
      </c>
      <c r="BL341">
        <v>512</v>
      </c>
    </row>
    <row r="342">
      <c r="A342" t="s">
        <v>631</v>
      </c>
      <c r="B342">
        <v>2019</v>
      </c>
      <c r="C342" t="s">
        <v>638</v>
      </c>
      <c r="D342">
        <v>351</v>
      </c>
      <c r="E342" t="s">
        <v>149</v>
      </c>
      <c r="F342" t="s">
        <v>50</v>
      </c>
      <c r="G342" t="s">
        <v>197</v>
      </c>
      <c r="H342">
        <v>1.8884120171673819</v>
      </c>
      <c r="I342">
        <v>2.821748107364074</v>
      </c>
      <c r="J342">
        <v>5.9553349875930524</v>
      </c>
      <c r="K342">
        <v>12.52731245447924</v>
      </c>
      <c r="L342">
        <v>46.745562130177518</v>
      </c>
      <c r="M342">
        <v>8.8277858176555721</v>
      </c>
      <c r="N342">
        <v>12.28070175438596</v>
      </c>
      <c r="O342">
        <v>21.93995381062356</v>
      </c>
      <c r="P342">
        <v>37.573964497041423</v>
      </c>
      <c r="Q342">
        <v>72.964169381107496</v>
      </c>
      <c r="R342">
        <v>0.89874176153385255</v>
      </c>
      <c r="S342">
        <v>2.3010546500479392</v>
      </c>
      <c r="T342">
        <v>2.4447031431897561</v>
      </c>
      <c r="U342">
        <v>5.4869684499314131</v>
      </c>
      <c r="V342">
        <v>16.687578419071521</v>
      </c>
      <c r="W342" t="s">
        <v>158</v>
      </c>
      <c r="X342" t="s">
        <v>159</v>
      </c>
      <c r="Y342" t="s">
        <v>160</v>
      </c>
      <c r="Z342" t="s">
        <v>161</v>
      </c>
      <c r="AA342" t="s">
        <v>162</v>
      </c>
      <c r="AB342" t="s">
        <v>163</v>
      </c>
      <c r="AC342" t="s">
        <v>252</v>
      </c>
      <c r="AD342" t="s">
        <v>165</v>
      </c>
      <c r="AE342" t="s">
        <v>166</v>
      </c>
      <c r="AF342">
        <v>9.657701711491443</v>
      </c>
      <c r="AG342">
        <v>10.62271062271062</v>
      </c>
      <c r="AH342">
        <v>8.2228116710875341</v>
      </c>
      <c r="AI342">
        <v>9.1575091575091569</v>
      </c>
      <c r="AJ342">
        <v>4.1615667074663403</v>
      </c>
      <c r="AK342">
        <v>4.6341463414634143</v>
      </c>
      <c r="AL342">
        <v>5.3549190535491906</v>
      </c>
      <c r="AM342">
        <v>36.743674367436753</v>
      </c>
      <c r="AN342">
        <v>6.2195121951219514</v>
      </c>
      <c r="AO342">
        <v>44</v>
      </c>
      <c r="AP342">
        <v>41</v>
      </c>
      <c r="AQ342">
        <v>72</v>
      </c>
      <c r="AR342">
        <v>172</v>
      </c>
      <c r="AS342">
        <v>474</v>
      </c>
      <c r="AT342">
        <v>61</v>
      </c>
      <c r="AU342">
        <v>63</v>
      </c>
      <c r="AV342">
        <v>95</v>
      </c>
      <c r="AW342">
        <v>127</v>
      </c>
      <c r="AX342">
        <v>224</v>
      </c>
      <c r="AY342">
        <v>15</v>
      </c>
      <c r="AZ342">
        <v>24</v>
      </c>
      <c r="BA342">
        <v>21</v>
      </c>
      <c r="BB342">
        <v>40</v>
      </c>
      <c r="BC342">
        <v>133</v>
      </c>
      <c r="BD342">
        <v>79</v>
      </c>
      <c r="BE342">
        <v>87</v>
      </c>
      <c r="BF342">
        <v>62</v>
      </c>
      <c r="BG342">
        <v>75</v>
      </c>
      <c r="BH342">
        <v>34</v>
      </c>
      <c r="BI342">
        <v>38</v>
      </c>
      <c r="BJ342">
        <v>43</v>
      </c>
      <c r="BK342">
        <v>334</v>
      </c>
      <c r="BL342">
        <v>51</v>
      </c>
    </row>
    <row r="343">
      <c r="A343" t="s">
        <v>631</v>
      </c>
      <c r="B343">
        <v>2019</v>
      </c>
      <c r="C343" t="s">
        <v>638</v>
      </c>
      <c r="D343">
        <v>352</v>
      </c>
      <c r="E343" t="s">
        <v>149</v>
      </c>
      <c r="F343" t="s">
        <v>49</v>
      </c>
      <c r="G343" t="s">
        <v>197</v>
      </c>
      <c r="H343">
        <v>98.111587982832617</v>
      </c>
      <c r="I343">
        <v>97.178251892635927</v>
      </c>
      <c r="J343">
        <v>94.044665012406952</v>
      </c>
      <c r="K343">
        <v>87.472687545520756</v>
      </c>
      <c r="L343">
        <v>53.254437869822489</v>
      </c>
      <c r="M343">
        <v>91.172214182344419</v>
      </c>
      <c r="N343">
        <v>87.719298245614027</v>
      </c>
      <c r="O343">
        <v>78.060046189376436</v>
      </c>
      <c r="P343">
        <v>62.426035502958577</v>
      </c>
      <c r="Q343">
        <v>27.035830618892511</v>
      </c>
      <c r="R343">
        <v>99.101258238466144</v>
      </c>
      <c r="S343">
        <v>97.698945349952055</v>
      </c>
      <c r="T343">
        <v>97.555296856810244</v>
      </c>
      <c r="U343">
        <v>94.513031550068575</v>
      </c>
      <c r="V343">
        <v>83.312421580928486</v>
      </c>
      <c r="W343" t="s">
        <v>158</v>
      </c>
      <c r="X343" t="s">
        <v>159</v>
      </c>
      <c r="Y343" t="s">
        <v>160</v>
      </c>
      <c r="Z343" t="s">
        <v>161</v>
      </c>
      <c r="AA343" t="s">
        <v>162</v>
      </c>
      <c r="AB343" t="s">
        <v>163</v>
      </c>
      <c r="AC343" t="s">
        <v>252</v>
      </c>
      <c r="AD343" t="s">
        <v>165</v>
      </c>
      <c r="AE343" t="s">
        <v>166</v>
      </c>
      <c r="AF343">
        <v>90.342298288508559</v>
      </c>
      <c r="AG343">
        <v>89.377289377289387</v>
      </c>
      <c r="AH343">
        <v>91.777188328912459</v>
      </c>
      <c r="AI343">
        <v>90.842490842490847</v>
      </c>
      <c r="AJ343">
        <v>95.838433292533665</v>
      </c>
      <c r="AK343">
        <v>95.365853658536579</v>
      </c>
      <c r="AL343">
        <v>94.645080946450804</v>
      </c>
      <c r="AM343">
        <v>63.256325632563261</v>
      </c>
      <c r="AN343">
        <v>93.780487804878049</v>
      </c>
      <c r="AO343">
        <v>2286</v>
      </c>
      <c r="AP343">
        <v>1412</v>
      </c>
      <c r="AQ343">
        <v>1137</v>
      </c>
      <c r="AR343">
        <v>1201</v>
      </c>
      <c r="AS343">
        <v>540</v>
      </c>
      <c r="AT343">
        <v>630</v>
      </c>
      <c r="AU343">
        <v>450</v>
      </c>
      <c r="AV343">
        <v>338</v>
      </c>
      <c r="AW343">
        <v>211</v>
      </c>
      <c r="AX343">
        <v>83</v>
      </c>
      <c r="AY343">
        <v>1654</v>
      </c>
      <c r="AZ343">
        <v>1019</v>
      </c>
      <c r="BA343">
        <v>838</v>
      </c>
      <c r="BB343">
        <v>689</v>
      </c>
      <c r="BC343">
        <v>664</v>
      </c>
      <c r="BD343">
        <v>739</v>
      </c>
      <c r="BE343">
        <v>732</v>
      </c>
      <c r="BF343">
        <v>692</v>
      </c>
      <c r="BG343">
        <v>744</v>
      </c>
      <c r="BH343">
        <v>783</v>
      </c>
      <c r="BI343">
        <v>782</v>
      </c>
      <c r="BJ343">
        <v>760</v>
      </c>
      <c r="BK343">
        <v>575</v>
      </c>
      <c r="BL343">
        <v>769</v>
      </c>
    </row>
    <row r="344">
      <c r="A344" t="s">
        <v>631</v>
      </c>
      <c r="B344">
        <v>2019</v>
      </c>
      <c r="C344" t="s">
        <v>638</v>
      </c>
      <c r="D344">
        <v>353</v>
      </c>
      <c r="E344" t="s">
        <v>137</v>
      </c>
      <c r="F344" t="s">
        <v>50</v>
      </c>
      <c r="G344" t="s">
        <v>197</v>
      </c>
      <c r="H344">
        <v>5.1502145922746783</v>
      </c>
      <c r="I344">
        <v>9.5664143152099097</v>
      </c>
      <c r="J344">
        <v>12.48966087675765</v>
      </c>
      <c r="K344">
        <v>13.182811361981059</v>
      </c>
      <c r="L344">
        <v>21.49901380670611</v>
      </c>
      <c r="M344">
        <v>11.14327062228654</v>
      </c>
      <c r="N344">
        <v>16.179337231968809</v>
      </c>
      <c r="O344">
        <v>14.78060046189376</v>
      </c>
      <c r="P344">
        <v>20.11834319526627</v>
      </c>
      <c r="Q344">
        <v>32.573289902280131</v>
      </c>
      <c r="R344">
        <v>3.2953864589574602</v>
      </c>
      <c r="S344">
        <v>6.7114093959731536</v>
      </c>
      <c r="T344">
        <v>13.038416763678701</v>
      </c>
      <c r="U344">
        <v>12.48285322359397</v>
      </c>
      <c r="V344">
        <v>11.16687578419072</v>
      </c>
      <c r="W344" t="s">
        <v>158</v>
      </c>
      <c r="X344" t="s">
        <v>159</v>
      </c>
      <c r="Y344" t="s">
        <v>160</v>
      </c>
      <c r="Z344" t="s">
        <v>161</v>
      </c>
      <c r="AA344" t="s">
        <v>162</v>
      </c>
      <c r="AB344" t="s">
        <v>163</v>
      </c>
      <c r="AC344" t="s">
        <v>252</v>
      </c>
      <c r="AD344" t="s">
        <v>165</v>
      </c>
      <c r="AE344" t="s">
        <v>166</v>
      </c>
      <c r="AF344">
        <v>23.34963325183374</v>
      </c>
      <c r="AG344">
        <v>2.3199023199023201</v>
      </c>
      <c r="AH344">
        <v>0.1326259946949602</v>
      </c>
      <c r="AI344">
        <v>27.106227106227109</v>
      </c>
      <c r="AJ344">
        <v>19.216646266829869</v>
      </c>
      <c r="AK344">
        <v>1.7073170731707319</v>
      </c>
      <c r="AL344">
        <v>1.3698630136986301</v>
      </c>
      <c r="AM344">
        <v>21.01210121012101</v>
      </c>
      <c r="AN344">
        <v>0.36585365853658541</v>
      </c>
      <c r="AO344">
        <v>120</v>
      </c>
      <c r="AP344">
        <v>139</v>
      </c>
      <c r="AQ344">
        <v>151</v>
      </c>
      <c r="AR344">
        <v>181</v>
      </c>
      <c r="AS344">
        <v>218</v>
      </c>
      <c r="AT344">
        <v>77</v>
      </c>
      <c r="AU344">
        <v>83</v>
      </c>
      <c r="AV344">
        <v>64</v>
      </c>
      <c r="AW344">
        <v>68</v>
      </c>
      <c r="AX344">
        <v>100</v>
      </c>
      <c r="AY344">
        <v>55</v>
      </c>
      <c r="AZ344">
        <v>70</v>
      </c>
      <c r="BA344">
        <v>112</v>
      </c>
      <c r="BB344">
        <v>91</v>
      </c>
      <c r="BC344">
        <v>89</v>
      </c>
      <c r="BD344">
        <v>191</v>
      </c>
      <c r="BE344">
        <v>19</v>
      </c>
      <c r="BF344">
        <v>1</v>
      </c>
      <c r="BG344">
        <v>222</v>
      </c>
      <c r="BH344">
        <v>157</v>
      </c>
      <c r="BI344">
        <v>14</v>
      </c>
      <c r="BJ344">
        <v>11</v>
      </c>
      <c r="BK344">
        <v>191</v>
      </c>
      <c r="BL344">
        <v>3</v>
      </c>
    </row>
    <row r="345">
      <c r="A345" t="s">
        <v>631</v>
      </c>
      <c r="B345">
        <v>2019</v>
      </c>
      <c r="C345" t="s">
        <v>638</v>
      </c>
      <c r="D345">
        <v>354</v>
      </c>
      <c r="E345" t="s">
        <v>137</v>
      </c>
      <c r="F345" t="s">
        <v>49</v>
      </c>
      <c r="G345" t="s">
        <v>197</v>
      </c>
      <c r="H345">
        <v>94.849785407725321</v>
      </c>
      <c r="I345">
        <v>90.433585684790089</v>
      </c>
      <c r="J345">
        <v>87.510339123242346</v>
      </c>
      <c r="K345">
        <v>86.817188638018933</v>
      </c>
      <c r="L345">
        <v>78.500986193293883</v>
      </c>
      <c r="M345">
        <v>88.856729377713464</v>
      </c>
      <c r="N345">
        <v>83.820662768031184</v>
      </c>
      <c r="O345">
        <v>85.219399538106231</v>
      </c>
      <c r="P345">
        <v>79.881656804733723</v>
      </c>
      <c r="Q345">
        <v>67.426710097719862</v>
      </c>
      <c r="R345">
        <v>96.704613541042534</v>
      </c>
      <c r="S345">
        <v>93.288590604026851</v>
      </c>
      <c r="T345">
        <v>86.961583236321303</v>
      </c>
      <c r="U345">
        <v>87.517146776406037</v>
      </c>
      <c r="V345">
        <v>88.833124215809292</v>
      </c>
      <c r="W345" t="s">
        <v>158</v>
      </c>
      <c r="X345" t="s">
        <v>159</v>
      </c>
      <c r="Y345" t="s">
        <v>160</v>
      </c>
      <c r="Z345" t="s">
        <v>161</v>
      </c>
      <c r="AA345" t="s">
        <v>162</v>
      </c>
      <c r="AB345" t="s">
        <v>163</v>
      </c>
      <c r="AC345" t="s">
        <v>252</v>
      </c>
      <c r="AD345" t="s">
        <v>165</v>
      </c>
      <c r="AE345" t="s">
        <v>166</v>
      </c>
      <c r="AF345">
        <v>76.650366748166249</v>
      </c>
      <c r="AG345">
        <v>97.680097680097674</v>
      </c>
      <c r="AH345">
        <v>99.867374005305038</v>
      </c>
      <c r="AI345">
        <v>72.893772893772891</v>
      </c>
      <c r="AJ345">
        <v>80.783353733170145</v>
      </c>
      <c r="AK345">
        <v>98.292682926829272</v>
      </c>
      <c r="AL345">
        <v>98.630136986301366</v>
      </c>
      <c r="AM345">
        <v>78.987898789878983</v>
      </c>
      <c r="AN345">
        <v>99.634146341463421</v>
      </c>
      <c r="AO345">
        <v>2210</v>
      </c>
      <c r="AP345">
        <v>1314</v>
      </c>
      <c r="AQ345">
        <v>1058</v>
      </c>
      <c r="AR345">
        <v>1192</v>
      </c>
      <c r="AS345">
        <v>796</v>
      </c>
      <c r="AT345">
        <v>614</v>
      </c>
      <c r="AU345">
        <v>430</v>
      </c>
      <c r="AV345">
        <v>369</v>
      </c>
      <c r="AW345">
        <v>270</v>
      </c>
      <c r="AX345">
        <v>207</v>
      </c>
      <c r="AY345">
        <v>1614</v>
      </c>
      <c r="AZ345">
        <v>973</v>
      </c>
      <c r="BA345">
        <v>747</v>
      </c>
      <c r="BB345">
        <v>638</v>
      </c>
      <c r="BC345">
        <v>708</v>
      </c>
      <c r="BD345">
        <v>627</v>
      </c>
      <c r="BE345">
        <v>800</v>
      </c>
      <c r="BF345">
        <v>753</v>
      </c>
      <c r="BG345">
        <v>597</v>
      </c>
      <c r="BH345">
        <v>660</v>
      </c>
      <c r="BI345">
        <v>806</v>
      </c>
      <c r="BJ345">
        <v>792</v>
      </c>
      <c r="BK345">
        <v>718</v>
      </c>
      <c r="BL345">
        <v>817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MICS00</vt:lpstr>
      <vt:lpstr>MICS06</vt:lpstr>
      <vt:lpstr>MICS10</vt:lpstr>
      <vt:lpstr>MICS14</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2021-05-25T18:16:14Z</dcterms:modified>
</cp:coreProperties>
</file>